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SO_01 - Architektonicko s..." sheetId="2" r:id="rId2"/>
    <sheet name="SO_02 - Zdravotechnické i..." sheetId="3" r:id="rId3"/>
    <sheet name="SO_03 - Ústřední vytápění..." sheetId="4" r:id="rId4"/>
    <sheet name="SO_04 - Elektroinstalace,..." sheetId="5" r:id="rId5"/>
    <sheet name="SO_05 - Vzduchotechnika" sheetId="6" r:id="rId6"/>
    <sheet name="SO_06 - Vedlejší rozpočto..." sheetId="7" r:id="rId7"/>
    <sheet name="Pokyny pro vyplnění" sheetId="8" r:id="rId8"/>
  </sheets>
  <definedNames>
    <definedName name="_xlnm.Print_Area" localSheetId="0">'Rekapitulace stavby'!$D$4:$AO$33,'Rekapitulace stavby'!$C$39:$AQ$58</definedName>
    <definedName name="_xlnm.Print_Titles" localSheetId="0">'Rekapitulace stavby'!$49:$49</definedName>
    <definedName name="_xlnm._FilterDatabase" localSheetId="1" hidden="1">'SO_01 - Architektonicko s...'!$C$100:$K$1098</definedName>
    <definedName name="_xlnm.Print_Area" localSheetId="1">'SO_01 - Architektonicko s...'!$C$4:$J$36,'SO_01 - Architektonicko s...'!$C$42:$J$82,'SO_01 - Architektonicko s...'!$C$88:$K$1098</definedName>
    <definedName name="_xlnm.Print_Titles" localSheetId="1">'SO_01 - Architektonicko s...'!$100:$100</definedName>
    <definedName name="_xlnm._FilterDatabase" localSheetId="2" hidden="1">'SO_02 - Zdravotechnické i...'!$C$90:$K$458</definedName>
    <definedName name="_xlnm.Print_Area" localSheetId="2">'SO_02 - Zdravotechnické i...'!$C$4:$J$36,'SO_02 - Zdravotechnické i...'!$C$42:$J$72,'SO_02 - Zdravotechnické i...'!$C$78:$K$458</definedName>
    <definedName name="_xlnm.Print_Titles" localSheetId="2">'SO_02 - Zdravotechnické i...'!$90:$90</definedName>
    <definedName name="_xlnm._FilterDatabase" localSheetId="3" hidden="1">'SO_03 - Ústřední vytápění...'!$C$91:$K$420</definedName>
    <definedName name="_xlnm.Print_Area" localSheetId="3">'SO_03 - Ústřední vytápění...'!$C$4:$J$36,'SO_03 - Ústřední vytápění...'!$C$42:$J$73,'SO_03 - Ústřední vytápění...'!$C$79:$K$420</definedName>
    <definedName name="_xlnm.Print_Titles" localSheetId="3">'SO_03 - Ústřední vytápění...'!$91:$91</definedName>
    <definedName name="_xlnm._FilterDatabase" localSheetId="4" hidden="1">'SO_04 - Elektroinstalace,...'!$C$83:$K$556</definedName>
    <definedName name="_xlnm.Print_Area" localSheetId="4">'SO_04 - Elektroinstalace,...'!$C$4:$J$36,'SO_04 - Elektroinstalace,...'!$C$42:$J$65,'SO_04 - Elektroinstalace,...'!$C$71:$K$556</definedName>
    <definedName name="_xlnm.Print_Titles" localSheetId="4">'SO_04 - Elektroinstalace,...'!$83:$83</definedName>
    <definedName name="_xlnm._FilterDatabase" localSheetId="5" hidden="1">'SO_05 - Vzduchotechnika'!$C$77:$K$89</definedName>
    <definedName name="_xlnm.Print_Area" localSheetId="5">'SO_05 - Vzduchotechnika'!$C$4:$J$36,'SO_05 - Vzduchotechnika'!$C$42:$J$59,'SO_05 - Vzduchotechnika'!$C$65:$K$89</definedName>
    <definedName name="_xlnm.Print_Titles" localSheetId="5">'SO_05 - Vzduchotechnika'!$77:$77</definedName>
    <definedName name="_xlnm._FilterDatabase" localSheetId="6" hidden="1">'SO_06 - Vedlejší rozpočto...'!$C$83:$K$112</definedName>
    <definedName name="_xlnm.Print_Area" localSheetId="6">'SO_06 - Vedlejší rozpočto...'!$C$4:$J$36,'SO_06 - Vedlejší rozpočto...'!$C$42:$J$65,'SO_06 - Vedlejší rozpočto...'!$C$71:$K$112</definedName>
    <definedName name="_xlnm.Print_Titles" localSheetId="6">'SO_06 - Vedlejší rozpočto...'!$83:$83</definedName>
    <definedName name="_xlnm.Print_Area" localSheetId="7">'Pokyny pro vyplnění'!$B$2:$K$69,'Pokyny pro vyplnění'!$B$72:$K$116,'Pokyny pro vyplnění'!$B$119:$K$188,'Pokyny pro vyplnění'!$B$196:$K$216</definedName>
  </definedNames>
  <calcPr/>
</workbook>
</file>

<file path=xl/calcChain.xml><?xml version="1.0" encoding="utf-8"?>
<calcChain xmlns="http://schemas.openxmlformats.org/spreadsheetml/2006/main">
  <c i="1" r="AY57"/>
  <c r="AX57"/>
  <c i="7" r="BI111"/>
  <c r="BH111"/>
  <c r="BG111"/>
  <c r="BF111"/>
  <c r="T111"/>
  <c r="R111"/>
  <c r="P111"/>
  <c r="BK111"/>
  <c r="J111"/>
  <c r="BE111"/>
  <c r="BI109"/>
  <c r="BH109"/>
  <c r="BG109"/>
  <c r="BF109"/>
  <c r="T109"/>
  <c r="T108"/>
  <c r="R109"/>
  <c r="R108"/>
  <c r="P109"/>
  <c r="P108"/>
  <c r="BK109"/>
  <c r="BK108"/>
  <c r="J108"/>
  <c r="J109"/>
  <c r="BE109"/>
  <c r="J64"/>
  <c r="BI106"/>
  <c r="BH106"/>
  <c r="BG106"/>
  <c r="BF106"/>
  <c r="T106"/>
  <c r="T105"/>
  <c r="R106"/>
  <c r="R105"/>
  <c r="P106"/>
  <c r="P105"/>
  <c r="BK106"/>
  <c r="BK105"/>
  <c r="J105"/>
  <c r="J106"/>
  <c r="BE106"/>
  <c r="J63"/>
  <c r="BI103"/>
  <c r="BH103"/>
  <c r="BG103"/>
  <c r="BF103"/>
  <c r="T103"/>
  <c r="T102"/>
  <c r="R103"/>
  <c r="R102"/>
  <c r="P103"/>
  <c r="P102"/>
  <c r="BK103"/>
  <c r="BK102"/>
  <c r="J102"/>
  <c r="J103"/>
  <c r="BE103"/>
  <c r="J62"/>
  <c r="BI100"/>
  <c r="BH100"/>
  <c r="BG100"/>
  <c r="BF100"/>
  <c r="T100"/>
  <c r="T99"/>
  <c r="R100"/>
  <c r="R99"/>
  <c r="P100"/>
  <c r="P99"/>
  <c r="BK100"/>
  <c r="BK99"/>
  <c r="J99"/>
  <c r="J100"/>
  <c r="BE100"/>
  <c r="J61"/>
  <c r="BI97"/>
  <c r="BH97"/>
  <c r="BG97"/>
  <c r="BF97"/>
  <c r="T97"/>
  <c r="T96"/>
  <c r="R97"/>
  <c r="R96"/>
  <c r="P97"/>
  <c r="P96"/>
  <c r="BK97"/>
  <c r="BK96"/>
  <c r="J96"/>
  <c r="J97"/>
  <c r="BE97"/>
  <c r="J60"/>
  <c r="BI94"/>
  <c r="BH94"/>
  <c r="BG94"/>
  <c r="BF94"/>
  <c r="T94"/>
  <c r="R94"/>
  <c r="P94"/>
  <c r="BK94"/>
  <c r="J94"/>
  <c r="BE94"/>
  <c r="BI90"/>
  <c r="BH90"/>
  <c r="BG90"/>
  <c r="BF90"/>
  <c r="T90"/>
  <c r="T89"/>
  <c r="T88"/>
  <c r="R90"/>
  <c r="R89"/>
  <c r="R88"/>
  <c r="P90"/>
  <c r="P89"/>
  <c r="P88"/>
  <c r="BK90"/>
  <c r="BK89"/>
  <c r="J89"/>
  <c r="BK88"/>
  <c r="J88"/>
  <c r="J90"/>
  <c r="BE90"/>
  <c r="J59"/>
  <c r="J58"/>
  <c r="BI86"/>
  <c r="F34"/>
  <c i="1" r="BD57"/>
  <c i="7" r="BH86"/>
  <c r="F33"/>
  <c i="1" r="BC57"/>
  <c i="7" r="BG86"/>
  <c r="F32"/>
  <c i="1" r="BB57"/>
  <c i="7" r="BF86"/>
  <c r="J31"/>
  <c i="1" r="AW57"/>
  <c i="7" r="F31"/>
  <c i="1" r="BA57"/>
  <c i="7" r="T86"/>
  <c r="T85"/>
  <c r="T84"/>
  <c r="R86"/>
  <c r="R85"/>
  <c r="R84"/>
  <c r="P86"/>
  <c r="P85"/>
  <c r="P84"/>
  <c i="1" r="AU57"/>
  <c i="7" r="BK86"/>
  <c r="BK85"/>
  <c r="J85"/>
  <c r="BK84"/>
  <c r="J84"/>
  <c r="J56"/>
  <c r="J27"/>
  <c i="1" r="AG57"/>
  <c i="7" r="J86"/>
  <c r="BE86"/>
  <c r="J30"/>
  <c i="1" r="AV57"/>
  <c i="7" r="F30"/>
  <c i="1" r="AZ57"/>
  <c i="7" r="J57"/>
  <c r="J80"/>
  <c r="F80"/>
  <c r="F78"/>
  <c r="E76"/>
  <c r="J51"/>
  <c r="F51"/>
  <c r="F49"/>
  <c r="E47"/>
  <c r="J36"/>
  <c r="J18"/>
  <c r="E18"/>
  <c r="F81"/>
  <c r="F52"/>
  <c r="J17"/>
  <c r="J12"/>
  <c r="J78"/>
  <c r="J49"/>
  <c r="E7"/>
  <c r="E74"/>
  <c r="E45"/>
  <c i="1" r="AY56"/>
  <c r="AX56"/>
  <c i="6" r="BI89"/>
  <c r="BH89"/>
  <c r="BG89"/>
  <c r="BF89"/>
  <c r="T89"/>
  <c r="R89"/>
  <c r="P89"/>
  <c r="BK89"/>
  <c r="J89"/>
  <c r="BE89"/>
  <c r="BI87"/>
  <c r="BH87"/>
  <c r="BG87"/>
  <c r="BF87"/>
  <c r="T87"/>
  <c r="R87"/>
  <c r="P87"/>
  <c r="BK87"/>
  <c r="J87"/>
  <c r="BE87"/>
  <c r="BI85"/>
  <c r="BH85"/>
  <c r="BG85"/>
  <c r="BF85"/>
  <c r="T85"/>
  <c r="R85"/>
  <c r="P85"/>
  <c r="BK85"/>
  <c r="J85"/>
  <c r="BE85"/>
  <c r="BI83"/>
  <c r="BH83"/>
  <c r="BG83"/>
  <c r="BF83"/>
  <c r="T83"/>
  <c r="R83"/>
  <c r="P83"/>
  <c r="BK83"/>
  <c r="J83"/>
  <c r="BE83"/>
  <c r="BI81"/>
  <c r="F34"/>
  <c i="1" r="BD56"/>
  <c i="6" r="BH81"/>
  <c r="F33"/>
  <c i="1" r="BC56"/>
  <c i="6" r="BG81"/>
  <c r="F32"/>
  <c i="1" r="BB56"/>
  <c i="6" r="BF81"/>
  <c r="J31"/>
  <c i="1" r="AW56"/>
  <c i="6" r="F31"/>
  <c i="1" r="BA56"/>
  <c i="6" r="T81"/>
  <c r="T80"/>
  <c r="T79"/>
  <c r="T78"/>
  <c r="R81"/>
  <c r="R80"/>
  <c r="R79"/>
  <c r="R78"/>
  <c r="P81"/>
  <c r="P80"/>
  <c r="P79"/>
  <c r="P78"/>
  <c i="1" r="AU56"/>
  <c i="6" r="BK81"/>
  <c r="BK80"/>
  <c r="J80"/>
  <c r="BK79"/>
  <c r="J79"/>
  <c r="BK78"/>
  <c r="J78"/>
  <c r="J56"/>
  <c r="J27"/>
  <c i="1" r="AG56"/>
  <c i="6" r="J81"/>
  <c r="BE81"/>
  <c r="J30"/>
  <c i="1" r="AV56"/>
  <c i="6" r="F30"/>
  <c i="1" r="AZ56"/>
  <c i="6" r="J58"/>
  <c r="J57"/>
  <c r="J74"/>
  <c r="F74"/>
  <c r="F72"/>
  <c r="E70"/>
  <c r="J51"/>
  <c r="F51"/>
  <c r="F49"/>
  <c r="E47"/>
  <c r="J36"/>
  <c r="J18"/>
  <c r="E18"/>
  <c r="F75"/>
  <c r="F52"/>
  <c r="J17"/>
  <c r="J12"/>
  <c r="J72"/>
  <c r="J49"/>
  <c r="E7"/>
  <c r="E68"/>
  <c r="E45"/>
  <c i="5" r="J85"/>
  <c i="1" r="AY55"/>
  <c r="AX55"/>
  <c i="5" r="BI555"/>
  <c r="BH555"/>
  <c r="BG555"/>
  <c r="BF555"/>
  <c r="T555"/>
  <c r="R555"/>
  <c r="P555"/>
  <c r="BK555"/>
  <c r="J555"/>
  <c r="BE555"/>
  <c r="BI553"/>
  <c r="BH553"/>
  <c r="BG553"/>
  <c r="BF553"/>
  <c r="T553"/>
  <c r="R553"/>
  <c r="P553"/>
  <c r="BK553"/>
  <c r="J553"/>
  <c r="BE553"/>
  <c r="BI550"/>
  <c r="BH550"/>
  <c r="BG550"/>
  <c r="BF550"/>
  <c r="T550"/>
  <c r="R550"/>
  <c r="P550"/>
  <c r="BK550"/>
  <c r="J550"/>
  <c r="BE550"/>
  <c r="BI547"/>
  <c r="BH547"/>
  <c r="BG547"/>
  <c r="BF547"/>
  <c r="T547"/>
  <c r="R547"/>
  <c r="P547"/>
  <c r="BK547"/>
  <c r="J547"/>
  <c r="BE547"/>
  <c r="BI544"/>
  <c r="BH544"/>
  <c r="BG544"/>
  <c r="BF544"/>
  <c r="T544"/>
  <c r="T543"/>
  <c r="R544"/>
  <c r="R543"/>
  <c r="P544"/>
  <c r="P543"/>
  <c r="BK544"/>
  <c r="BK543"/>
  <c r="J543"/>
  <c r="J544"/>
  <c r="BE544"/>
  <c r="J64"/>
  <c r="BI542"/>
  <c r="BH542"/>
  <c r="BG542"/>
  <c r="BF542"/>
  <c r="T542"/>
  <c r="R542"/>
  <c r="P542"/>
  <c r="BK542"/>
  <c r="J542"/>
  <c r="BE542"/>
  <c r="BI540"/>
  <c r="BH540"/>
  <c r="BG540"/>
  <c r="BF540"/>
  <c r="T540"/>
  <c r="R540"/>
  <c r="P540"/>
  <c r="BK540"/>
  <c r="J540"/>
  <c r="BE540"/>
  <c r="BI536"/>
  <c r="BH536"/>
  <c r="BG536"/>
  <c r="BF536"/>
  <c r="T536"/>
  <c r="R536"/>
  <c r="P536"/>
  <c r="BK536"/>
  <c r="J536"/>
  <c r="BE536"/>
  <c r="BI531"/>
  <c r="BH531"/>
  <c r="BG531"/>
  <c r="BF531"/>
  <c r="T531"/>
  <c r="R531"/>
  <c r="P531"/>
  <c r="BK531"/>
  <c r="J531"/>
  <c r="BE531"/>
  <c r="BI529"/>
  <c r="BH529"/>
  <c r="BG529"/>
  <c r="BF529"/>
  <c r="T529"/>
  <c r="R529"/>
  <c r="P529"/>
  <c r="BK529"/>
  <c r="J529"/>
  <c r="BE529"/>
  <c r="BI527"/>
  <c r="BH527"/>
  <c r="BG527"/>
  <c r="BF527"/>
  <c r="T527"/>
  <c r="R527"/>
  <c r="P527"/>
  <c r="BK527"/>
  <c r="J527"/>
  <c r="BE527"/>
  <c r="BI525"/>
  <c r="BH525"/>
  <c r="BG525"/>
  <c r="BF525"/>
  <c r="T525"/>
  <c r="R525"/>
  <c r="P525"/>
  <c r="BK525"/>
  <c r="J525"/>
  <c r="BE525"/>
  <c r="BI523"/>
  <c r="BH523"/>
  <c r="BG523"/>
  <c r="BF523"/>
  <c r="T523"/>
  <c r="R523"/>
  <c r="P523"/>
  <c r="BK523"/>
  <c r="J523"/>
  <c r="BE523"/>
  <c r="BI521"/>
  <c r="BH521"/>
  <c r="BG521"/>
  <c r="BF521"/>
  <c r="T521"/>
  <c r="R521"/>
  <c r="P521"/>
  <c r="BK521"/>
  <c r="J521"/>
  <c r="BE521"/>
  <c r="BI516"/>
  <c r="BH516"/>
  <c r="BG516"/>
  <c r="BF516"/>
  <c r="T516"/>
  <c r="R516"/>
  <c r="P516"/>
  <c r="BK516"/>
  <c r="J516"/>
  <c r="BE516"/>
  <c r="BI514"/>
  <c r="BH514"/>
  <c r="BG514"/>
  <c r="BF514"/>
  <c r="T514"/>
  <c r="R514"/>
  <c r="P514"/>
  <c r="BK514"/>
  <c r="J514"/>
  <c r="BE514"/>
  <c r="BI512"/>
  <c r="BH512"/>
  <c r="BG512"/>
  <c r="BF512"/>
  <c r="T512"/>
  <c r="R512"/>
  <c r="P512"/>
  <c r="BK512"/>
  <c r="J512"/>
  <c r="BE512"/>
  <c r="BI510"/>
  <c r="BH510"/>
  <c r="BG510"/>
  <c r="BF510"/>
  <c r="T510"/>
  <c r="R510"/>
  <c r="P510"/>
  <c r="BK510"/>
  <c r="J510"/>
  <c r="BE510"/>
  <c r="BI508"/>
  <c r="BH508"/>
  <c r="BG508"/>
  <c r="BF508"/>
  <c r="T508"/>
  <c r="R508"/>
  <c r="P508"/>
  <c r="BK508"/>
  <c r="J508"/>
  <c r="BE508"/>
  <c r="BI506"/>
  <c r="BH506"/>
  <c r="BG506"/>
  <c r="BF506"/>
  <c r="T506"/>
  <c r="R506"/>
  <c r="P506"/>
  <c r="BK506"/>
  <c r="J506"/>
  <c r="BE506"/>
  <c r="BI504"/>
  <c r="BH504"/>
  <c r="BG504"/>
  <c r="BF504"/>
  <c r="T504"/>
  <c r="R504"/>
  <c r="P504"/>
  <c r="BK504"/>
  <c r="J504"/>
  <c r="BE504"/>
  <c r="BI501"/>
  <c r="BH501"/>
  <c r="BG501"/>
  <c r="BF501"/>
  <c r="T501"/>
  <c r="R501"/>
  <c r="P501"/>
  <c r="BK501"/>
  <c r="J501"/>
  <c r="BE501"/>
  <c r="BI499"/>
  <c r="BH499"/>
  <c r="BG499"/>
  <c r="BF499"/>
  <c r="T499"/>
  <c r="R499"/>
  <c r="P499"/>
  <c r="BK499"/>
  <c r="J499"/>
  <c r="BE499"/>
  <c r="BI497"/>
  <c r="BH497"/>
  <c r="BG497"/>
  <c r="BF497"/>
  <c r="T497"/>
  <c r="R497"/>
  <c r="P497"/>
  <c r="BK497"/>
  <c r="J497"/>
  <c r="BE497"/>
  <c r="BI495"/>
  <c r="BH495"/>
  <c r="BG495"/>
  <c r="BF495"/>
  <c r="T495"/>
  <c r="R495"/>
  <c r="P495"/>
  <c r="BK495"/>
  <c r="J495"/>
  <c r="BE495"/>
  <c r="BI492"/>
  <c r="BH492"/>
  <c r="BG492"/>
  <c r="BF492"/>
  <c r="T492"/>
  <c r="R492"/>
  <c r="P492"/>
  <c r="BK492"/>
  <c r="J492"/>
  <c r="BE492"/>
  <c r="BI490"/>
  <c r="BH490"/>
  <c r="BG490"/>
  <c r="BF490"/>
  <c r="T490"/>
  <c r="R490"/>
  <c r="P490"/>
  <c r="BK490"/>
  <c r="J490"/>
  <c r="BE490"/>
  <c r="BI488"/>
  <c r="BH488"/>
  <c r="BG488"/>
  <c r="BF488"/>
  <c r="T488"/>
  <c r="R488"/>
  <c r="P488"/>
  <c r="BK488"/>
  <c r="J488"/>
  <c r="BE488"/>
  <c r="BI485"/>
  <c r="BH485"/>
  <c r="BG485"/>
  <c r="BF485"/>
  <c r="T485"/>
  <c r="R485"/>
  <c r="P485"/>
  <c r="BK485"/>
  <c r="J485"/>
  <c r="BE485"/>
  <c r="BI483"/>
  <c r="BH483"/>
  <c r="BG483"/>
  <c r="BF483"/>
  <c r="T483"/>
  <c r="R483"/>
  <c r="P483"/>
  <c r="BK483"/>
  <c r="J483"/>
  <c r="BE483"/>
  <c r="BI481"/>
  <c r="BH481"/>
  <c r="BG481"/>
  <c r="BF481"/>
  <c r="T481"/>
  <c r="R481"/>
  <c r="P481"/>
  <c r="BK481"/>
  <c r="J481"/>
  <c r="BE481"/>
  <c r="BI479"/>
  <c r="BH479"/>
  <c r="BG479"/>
  <c r="BF479"/>
  <c r="T479"/>
  <c r="R479"/>
  <c r="P479"/>
  <c r="BK479"/>
  <c r="J479"/>
  <c r="BE479"/>
  <c r="BI477"/>
  <c r="BH477"/>
  <c r="BG477"/>
  <c r="BF477"/>
  <c r="T477"/>
  <c r="R477"/>
  <c r="P477"/>
  <c r="BK477"/>
  <c r="J477"/>
  <c r="BE477"/>
  <c r="BI475"/>
  <c r="BH475"/>
  <c r="BG475"/>
  <c r="BF475"/>
  <c r="T475"/>
  <c r="R475"/>
  <c r="P475"/>
  <c r="BK475"/>
  <c r="J475"/>
  <c r="BE475"/>
  <c r="BI469"/>
  <c r="BH469"/>
  <c r="BG469"/>
  <c r="BF469"/>
  <c r="T469"/>
  <c r="R469"/>
  <c r="P469"/>
  <c r="BK469"/>
  <c r="J469"/>
  <c r="BE469"/>
  <c r="BI463"/>
  <c r="BH463"/>
  <c r="BG463"/>
  <c r="BF463"/>
  <c r="T463"/>
  <c r="R463"/>
  <c r="P463"/>
  <c r="BK463"/>
  <c r="J463"/>
  <c r="BE463"/>
  <c r="BI459"/>
  <c r="BH459"/>
  <c r="BG459"/>
  <c r="BF459"/>
  <c r="T459"/>
  <c r="R459"/>
  <c r="P459"/>
  <c r="BK459"/>
  <c r="J459"/>
  <c r="BE459"/>
  <c r="BI455"/>
  <c r="BH455"/>
  <c r="BG455"/>
  <c r="BF455"/>
  <c r="T455"/>
  <c r="R455"/>
  <c r="P455"/>
  <c r="BK455"/>
  <c r="J455"/>
  <c r="BE455"/>
  <c r="BI450"/>
  <c r="BH450"/>
  <c r="BG450"/>
  <c r="BF450"/>
  <c r="T450"/>
  <c r="R450"/>
  <c r="P450"/>
  <c r="BK450"/>
  <c r="J450"/>
  <c r="BE450"/>
  <c r="BI445"/>
  <c r="BH445"/>
  <c r="BG445"/>
  <c r="BF445"/>
  <c r="T445"/>
  <c r="R445"/>
  <c r="P445"/>
  <c r="BK445"/>
  <c r="J445"/>
  <c r="BE445"/>
  <c r="BI441"/>
  <c r="BH441"/>
  <c r="BG441"/>
  <c r="BF441"/>
  <c r="T441"/>
  <c r="R441"/>
  <c r="P441"/>
  <c r="BK441"/>
  <c r="J441"/>
  <c r="BE441"/>
  <c r="BI437"/>
  <c r="BH437"/>
  <c r="BG437"/>
  <c r="BF437"/>
  <c r="T437"/>
  <c r="R437"/>
  <c r="P437"/>
  <c r="BK437"/>
  <c r="J437"/>
  <c r="BE437"/>
  <c r="BI431"/>
  <c r="BH431"/>
  <c r="BG431"/>
  <c r="BF431"/>
  <c r="T431"/>
  <c r="R431"/>
  <c r="P431"/>
  <c r="BK431"/>
  <c r="J431"/>
  <c r="BE431"/>
  <c r="BI425"/>
  <c r="BH425"/>
  <c r="BG425"/>
  <c r="BF425"/>
  <c r="T425"/>
  <c r="R425"/>
  <c r="P425"/>
  <c r="BK425"/>
  <c r="J425"/>
  <c r="BE425"/>
  <c r="BI415"/>
  <c r="BH415"/>
  <c r="BG415"/>
  <c r="BF415"/>
  <c r="T415"/>
  <c r="R415"/>
  <c r="P415"/>
  <c r="BK415"/>
  <c r="J415"/>
  <c r="BE415"/>
  <c r="BI405"/>
  <c r="BH405"/>
  <c r="BG405"/>
  <c r="BF405"/>
  <c r="T405"/>
  <c r="R405"/>
  <c r="P405"/>
  <c r="BK405"/>
  <c r="J405"/>
  <c r="BE405"/>
  <c r="BI395"/>
  <c r="BH395"/>
  <c r="BG395"/>
  <c r="BF395"/>
  <c r="T395"/>
  <c r="R395"/>
  <c r="P395"/>
  <c r="BK395"/>
  <c r="J395"/>
  <c r="BE395"/>
  <c r="BI393"/>
  <c r="BH393"/>
  <c r="BG393"/>
  <c r="BF393"/>
  <c r="T393"/>
  <c r="R393"/>
  <c r="P393"/>
  <c r="BK393"/>
  <c r="J393"/>
  <c r="BE393"/>
  <c r="BI391"/>
  <c r="BH391"/>
  <c r="BG391"/>
  <c r="BF391"/>
  <c r="T391"/>
  <c r="R391"/>
  <c r="P391"/>
  <c r="BK391"/>
  <c r="J391"/>
  <c r="BE391"/>
  <c r="BI389"/>
  <c r="BH389"/>
  <c r="BG389"/>
  <c r="BF389"/>
  <c r="T389"/>
  <c r="R389"/>
  <c r="P389"/>
  <c r="BK389"/>
  <c r="J389"/>
  <c r="BE389"/>
  <c r="BI378"/>
  <c r="BH378"/>
  <c r="BG378"/>
  <c r="BF378"/>
  <c r="T378"/>
  <c r="R378"/>
  <c r="P378"/>
  <c r="BK378"/>
  <c r="J378"/>
  <c r="BE378"/>
  <c r="BI367"/>
  <c r="BH367"/>
  <c r="BG367"/>
  <c r="BF367"/>
  <c r="T367"/>
  <c r="R367"/>
  <c r="P367"/>
  <c r="BK367"/>
  <c r="J367"/>
  <c r="BE367"/>
  <c r="BI364"/>
  <c r="BH364"/>
  <c r="BG364"/>
  <c r="BF364"/>
  <c r="T364"/>
  <c r="R364"/>
  <c r="P364"/>
  <c r="BK364"/>
  <c r="J364"/>
  <c r="BE364"/>
  <c r="BI362"/>
  <c r="BH362"/>
  <c r="BG362"/>
  <c r="BF362"/>
  <c r="T362"/>
  <c r="R362"/>
  <c r="P362"/>
  <c r="BK362"/>
  <c r="J362"/>
  <c r="BE362"/>
  <c r="BI360"/>
  <c r="BH360"/>
  <c r="BG360"/>
  <c r="BF360"/>
  <c r="T360"/>
  <c r="R360"/>
  <c r="P360"/>
  <c r="BK360"/>
  <c r="J360"/>
  <c r="BE360"/>
  <c r="BI358"/>
  <c r="BH358"/>
  <c r="BG358"/>
  <c r="BF358"/>
  <c r="T358"/>
  <c r="R358"/>
  <c r="P358"/>
  <c r="BK358"/>
  <c r="J358"/>
  <c r="BE358"/>
  <c r="BI354"/>
  <c r="BH354"/>
  <c r="BG354"/>
  <c r="BF354"/>
  <c r="T354"/>
  <c r="R354"/>
  <c r="P354"/>
  <c r="BK354"/>
  <c r="J354"/>
  <c r="BE354"/>
  <c r="BI348"/>
  <c r="BH348"/>
  <c r="BG348"/>
  <c r="BF348"/>
  <c r="T348"/>
  <c r="R348"/>
  <c r="P348"/>
  <c r="BK348"/>
  <c r="J348"/>
  <c r="BE348"/>
  <c r="BI342"/>
  <c r="BH342"/>
  <c r="BG342"/>
  <c r="BF342"/>
  <c r="T342"/>
  <c r="R342"/>
  <c r="P342"/>
  <c r="BK342"/>
  <c r="J342"/>
  <c r="BE342"/>
  <c r="BI340"/>
  <c r="BH340"/>
  <c r="BG340"/>
  <c r="BF340"/>
  <c r="T340"/>
  <c r="R340"/>
  <c r="P340"/>
  <c r="BK340"/>
  <c r="J340"/>
  <c r="BE340"/>
  <c r="BI337"/>
  <c r="BH337"/>
  <c r="BG337"/>
  <c r="BF337"/>
  <c r="T337"/>
  <c r="R337"/>
  <c r="P337"/>
  <c r="BK337"/>
  <c r="J337"/>
  <c r="BE337"/>
  <c r="BI333"/>
  <c r="BH333"/>
  <c r="BG333"/>
  <c r="BF333"/>
  <c r="T333"/>
  <c r="R333"/>
  <c r="P333"/>
  <c r="BK333"/>
  <c r="J333"/>
  <c r="BE333"/>
  <c r="BI331"/>
  <c r="BH331"/>
  <c r="BG331"/>
  <c r="BF331"/>
  <c r="T331"/>
  <c r="R331"/>
  <c r="P331"/>
  <c r="BK331"/>
  <c r="J331"/>
  <c r="BE331"/>
  <c r="BI329"/>
  <c r="BH329"/>
  <c r="BG329"/>
  <c r="BF329"/>
  <c r="T329"/>
  <c r="R329"/>
  <c r="P329"/>
  <c r="BK329"/>
  <c r="J329"/>
  <c r="BE329"/>
  <c r="BI327"/>
  <c r="BH327"/>
  <c r="BG327"/>
  <c r="BF327"/>
  <c r="T327"/>
  <c r="R327"/>
  <c r="P327"/>
  <c r="BK327"/>
  <c r="J327"/>
  <c r="BE327"/>
  <c r="BI322"/>
  <c r="BH322"/>
  <c r="BG322"/>
  <c r="BF322"/>
  <c r="T322"/>
  <c r="R322"/>
  <c r="P322"/>
  <c r="BK322"/>
  <c r="J322"/>
  <c r="BE322"/>
  <c r="BI319"/>
  <c r="BH319"/>
  <c r="BG319"/>
  <c r="BF319"/>
  <c r="T319"/>
  <c r="R319"/>
  <c r="P319"/>
  <c r="BK319"/>
  <c r="J319"/>
  <c r="BE319"/>
  <c r="BI316"/>
  <c r="BH316"/>
  <c r="BG316"/>
  <c r="BF316"/>
  <c r="T316"/>
  <c r="R316"/>
  <c r="P316"/>
  <c r="BK316"/>
  <c r="J316"/>
  <c r="BE316"/>
  <c r="BI310"/>
  <c r="BH310"/>
  <c r="BG310"/>
  <c r="BF310"/>
  <c r="T310"/>
  <c r="R310"/>
  <c r="P310"/>
  <c r="BK310"/>
  <c r="J310"/>
  <c r="BE310"/>
  <c r="BI307"/>
  <c r="BH307"/>
  <c r="BG307"/>
  <c r="BF307"/>
  <c r="T307"/>
  <c r="R307"/>
  <c r="P307"/>
  <c r="BK307"/>
  <c r="J307"/>
  <c r="BE307"/>
  <c r="BI304"/>
  <c r="BH304"/>
  <c r="BG304"/>
  <c r="BF304"/>
  <c r="T304"/>
  <c r="R304"/>
  <c r="P304"/>
  <c r="BK304"/>
  <c r="J304"/>
  <c r="BE304"/>
  <c r="BI300"/>
  <c r="BH300"/>
  <c r="BG300"/>
  <c r="BF300"/>
  <c r="T300"/>
  <c r="R300"/>
  <c r="P300"/>
  <c r="BK300"/>
  <c r="J300"/>
  <c r="BE300"/>
  <c r="BI295"/>
  <c r="BH295"/>
  <c r="BG295"/>
  <c r="BF295"/>
  <c r="T295"/>
  <c r="R295"/>
  <c r="P295"/>
  <c r="BK295"/>
  <c r="J295"/>
  <c r="BE295"/>
  <c r="BI291"/>
  <c r="BH291"/>
  <c r="BG291"/>
  <c r="BF291"/>
  <c r="T291"/>
  <c r="R291"/>
  <c r="P291"/>
  <c r="BK291"/>
  <c r="J291"/>
  <c r="BE291"/>
  <c r="BI288"/>
  <c r="BH288"/>
  <c r="BG288"/>
  <c r="BF288"/>
  <c r="T288"/>
  <c r="R288"/>
  <c r="P288"/>
  <c r="BK288"/>
  <c r="J288"/>
  <c r="BE288"/>
  <c r="BI285"/>
  <c r="BH285"/>
  <c r="BG285"/>
  <c r="BF285"/>
  <c r="T285"/>
  <c r="R285"/>
  <c r="P285"/>
  <c r="BK285"/>
  <c r="J285"/>
  <c r="BE285"/>
  <c r="BI282"/>
  <c r="BH282"/>
  <c r="BG282"/>
  <c r="BF282"/>
  <c r="T282"/>
  <c r="R282"/>
  <c r="P282"/>
  <c r="BK282"/>
  <c r="J282"/>
  <c r="BE282"/>
  <c r="BI279"/>
  <c r="BH279"/>
  <c r="BG279"/>
  <c r="BF279"/>
  <c r="T279"/>
  <c r="R279"/>
  <c r="P279"/>
  <c r="BK279"/>
  <c r="J279"/>
  <c r="BE279"/>
  <c r="BI276"/>
  <c r="BH276"/>
  <c r="BG276"/>
  <c r="BF276"/>
  <c r="T276"/>
  <c r="R276"/>
  <c r="P276"/>
  <c r="BK276"/>
  <c r="J276"/>
  <c r="BE276"/>
  <c r="BI271"/>
  <c r="BH271"/>
  <c r="BG271"/>
  <c r="BF271"/>
  <c r="T271"/>
  <c r="R271"/>
  <c r="P271"/>
  <c r="BK271"/>
  <c r="J271"/>
  <c r="BE271"/>
  <c r="BI260"/>
  <c r="BH260"/>
  <c r="BG260"/>
  <c r="BF260"/>
  <c r="T260"/>
  <c r="R260"/>
  <c r="P260"/>
  <c r="BK260"/>
  <c r="J260"/>
  <c r="BE260"/>
  <c r="BI257"/>
  <c r="BH257"/>
  <c r="BG257"/>
  <c r="BF257"/>
  <c r="T257"/>
  <c r="R257"/>
  <c r="P257"/>
  <c r="BK257"/>
  <c r="J257"/>
  <c r="BE257"/>
  <c r="BI249"/>
  <c r="BH249"/>
  <c r="BG249"/>
  <c r="BF249"/>
  <c r="T249"/>
  <c r="R249"/>
  <c r="P249"/>
  <c r="BK249"/>
  <c r="J249"/>
  <c r="BE249"/>
  <c r="BI244"/>
  <c r="BH244"/>
  <c r="BG244"/>
  <c r="BF244"/>
  <c r="T244"/>
  <c r="R244"/>
  <c r="P244"/>
  <c r="BK244"/>
  <c r="J244"/>
  <c r="BE244"/>
  <c r="BI241"/>
  <c r="BH241"/>
  <c r="BG241"/>
  <c r="BF241"/>
  <c r="T241"/>
  <c r="R241"/>
  <c r="P241"/>
  <c r="BK241"/>
  <c r="J241"/>
  <c r="BE241"/>
  <c r="BI239"/>
  <c r="BH239"/>
  <c r="BG239"/>
  <c r="BF239"/>
  <c r="T239"/>
  <c r="R239"/>
  <c r="P239"/>
  <c r="BK239"/>
  <c r="J239"/>
  <c r="BE239"/>
  <c r="BI237"/>
  <c r="BH237"/>
  <c r="BG237"/>
  <c r="BF237"/>
  <c r="T237"/>
  <c r="R237"/>
  <c r="P237"/>
  <c r="BK237"/>
  <c r="J237"/>
  <c r="BE237"/>
  <c r="BI235"/>
  <c r="BH235"/>
  <c r="BG235"/>
  <c r="BF235"/>
  <c r="T235"/>
  <c r="R235"/>
  <c r="P235"/>
  <c r="BK235"/>
  <c r="J235"/>
  <c r="BE235"/>
  <c r="BI233"/>
  <c r="BH233"/>
  <c r="BG233"/>
  <c r="BF233"/>
  <c r="T233"/>
  <c r="R233"/>
  <c r="P233"/>
  <c r="BK233"/>
  <c r="J233"/>
  <c r="BE233"/>
  <c r="BI231"/>
  <c r="BH231"/>
  <c r="BG231"/>
  <c r="BF231"/>
  <c r="T231"/>
  <c r="R231"/>
  <c r="P231"/>
  <c r="BK231"/>
  <c r="J231"/>
  <c r="BE231"/>
  <c r="BI229"/>
  <c r="BH229"/>
  <c r="BG229"/>
  <c r="BF229"/>
  <c r="T229"/>
  <c r="R229"/>
  <c r="P229"/>
  <c r="BK229"/>
  <c r="J229"/>
  <c r="BE229"/>
  <c r="BI227"/>
  <c r="BH227"/>
  <c r="BG227"/>
  <c r="BF227"/>
  <c r="T227"/>
  <c r="R227"/>
  <c r="P227"/>
  <c r="BK227"/>
  <c r="J227"/>
  <c r="BE227"/>
  <c r="BI225"/>
  <c r="BH225"/>
  <c r="BG225"/>
  <c r="BF225"/>
  <c r="T225"/>
  <c r="R225"/>
  <c r="P225"/>
  <c r="BK225"/>
  <c r="J225"/>
  <c r="BE225"/>
  <c r="BI223"/>
  <c r="BH223"/>
  <c r="BG223"/>
  <c r="BF223"/>
  <c r="T223"/>
  <c r="R223"/>
  <c r="P223"/>
  <c r="BK223"/>
  <c r="J223"/>
  <c r="BE223"/>
  <c r="BI221"/>
  <c r="BH221"/>
  <c r="BG221"/>
  <c r="BF221"/>
  <c r="T221"/>
  <c r="R221"/>
  <c r="P221"/>
  <c r="BK221"/>
  <c r="J221"/>
  <c r="BE221"/>
  <c r="BI217"/>
  <c r="BH217"/>
  <c r="BG217"/>
  <c r="BF217"/>
  <c r="T217"/>
  <c r="R217"/>
  <c r="P217"/>
  <c r="BK217"/>
  <c r="J217"/>
  <c r="BE217"/>
  <c r="BI215"/>
  <c r="BH215"/>
  <c r="BG215"/>
  <c r="BF215"/>
  <c r="T215"/>
  <c r="R215"/>
  <c r="P215"/>
  <c r="BK215"/>
  <c r="J215"/>
  <c r="BE215"/>
  <c r="BI212"/>
  <c r="BH212"/>
  <c r="BG212"/>
  <c r="BF212"/>
  <c r="T212"/>
  <c r="R212"/>
  <c r="P212"/>
  <c r="BK212"/>
  <c r="J212"/>
  <c r="BE212"/>
  <c r="BI210"/>
  <c r="BH210"/>
  <c r="BG210"/>
  <c r="BF210"/>
  <c r="T210"/>
  <c r="R210"/>
  <c r="P210"/>
  <c r="BK210"/>
  <c r="J210"/>
  <c r="BE210"/>
  <c r="BI206"/>
  <c r="BH206"/>
  <c r="BG206"/>
  <c r="BF206"/>
  <c r="T206"/>
  <c r="R206"/>
  <c r="P206"/>
  <c r="BK206"/>
  <c r="J206"/>
  <c r="BE206"/>
  <c r="BI203"/>
  <c r="BH203"/>
  <c r="BG203"/>
  <c r="BF203"/>
  <c r="T203"/>
  <c r="R203"/>
  <c r="P203"/>
  <c r="BK203"/>
  <c r="J203"/>
  <c r="BE203"/>
  <c r="BI200"/>
  <c r="BH200"/>
  <c r="BG200"/>
  <c r="BF200"/>
  <c r="T200"/>
  <c r="R200"/>
  <c r="P200"/>
  <c r="BK200"/>
  <c r="J200"/>
  <c r="BE200"/>
  <c r="BI194"/>
  <c r="BH194"/>
  <c r="BG194"/>
  <c r="BF194"/>
  <c r="T194"/>
  <c r="R194"/>
  <c r="P194"/>
  <c r="BK194"/>
  <c r="J194"/>
  <c r="BE194"/>
  <c r="BI190"/>
  <c r="BH190"/>
  <c r="BG190"/>
  <c r="BF190"/>
  <c r="T190"/>
  <c r="R190"/>
  <c r="P190"/>
  <c r="BK190"/>
  <c r="J190"/>
  <c r="BE190"/>
  <c r="BI177"/>
  <c r="BH177"/>
  <c r="BG177"/>
  <c r="BF177"/>
  <c r="T177"/>
  <c r="R177"/>
  <c r="P177"/>
  <c r="BK177"/>
  <c r="J177"/>
  <c r="BE177"/>
  <c r="BI155"/>
  <c r="BH155"/>
  <c r="BG155"/>
  <c r="BF155"/>
  <c r="T155"/>
  <c r="R155"/>
  <c r="P155"/>
  <c r="BK155"/>
  <c r="J155"/>
  <c r="BE155"/>
  <c r="BI152"/>
  <c r="BH152"/>
  <c r="BG152"/>
  <c r="BF152"/>
  <c r="T152"/>
  <c r="R152"/>
  <c r="P152"/>
  <c r="BK152"/>
  <c r="J152"/>
  <c r="BE152"/>
  <c r="BI148"/>
  <c r="BH148"/>
  <c r="BG148"/>
  <c r="BF148"/>
  <c r="T148"/>
  <c r="R148"/>
  <c r="P148"/>
  <c r="BK148"/>
  <c r="J148"/>
  <c r="BE148"/>
  <c r="BI144"/>
  <c r="BH144"/>
  <c r="BG144"/>
  <c r="BF144"/>
  <c r="T144"/>
  <c r="R144"/>
  <c r="P144"/>
  <c r="BK144"/>
  <c r="J144"/>
  <c r="BE144"/>
  <c r="BI141"/>
  <c r="BH141"/>
  <c r="BG141"/>
  <c r="BF141"/>
  <c r="T141"/>
  <c r="R141"/>
  <c r="P141"/>
  <c r="BK141"/>
  <c r="J141"/>
  <c r="BE141"/>
  <c r="BI139"/>
  <c r="BH139"/>
  <c r="BG139"/>
  <c r="BF139"/>
  <c r="T139"/>
  <c r="R139"/>
  <c r="P139"/>
  <c r="BK139"/>
  <c r="J139"/>
  <c r="BE139"/>
  <c r="BI135"/>
  <c r="BH135"/>
  <c r="BG135"/>
  <c r="BF135"/>
  <c r="T135"/>
  <c r="R135"/>
  <c r="P135"/>
  <c r="BK135"/>
  <c r="J135"/>
  <c r="BE135"/>
  <c r="BI131"/>
  <c r="BH131"/>
  <c r="BG131"/>
  <c r="BF131"/>
  <c r="T131"/>
  <c r="R131"/>
  <c r="P131"/>
  <c r="BK131"/>
  <c r="J131"/>
  <c r="BE131"/>
  <c r="BI127"/>
  <c r="BH127"/>
  <c r="BG127"/>
  <c r="BF127"/>
  <c r="T127"/>
  <c r="R127"/>
  <c r="P127"/>
  <c r="BK127"/>
  <c r="J127"/>
  <c r="BE127"/>
  <c r="BI125"/>
  <c r="BH125"/>
  <c r="BG125"/>
  <c r="BF125"/>
  <c r="T125"/>
  <c r="R125"/>
  <c r="P125"/>
  <c r="BK125"/>
  <c r="J125"/>
  <c r="BE125"/>
  <c r="BI123"/>
  <c r="BH123"/>
  <c r="BG123"/>
  <c r="BF123"/>
  <c r="T123"/>
  <c r="R123"/>
  <c r="P123"/>
  <c r="BK123"/>
  <c r="J123"/>
  <c r="BE123"/>
  <c r="BI118"/>
  <c r="BH118"/>
  <c r="BG118"/>
  <c r="BF118"/>
  <c r="T118"/>
  <c r="R118"/>
  <c r="P118"/>
  <c r="BK118"/>
  <c r="J118"/>
  <c r="BE118"/>
  <c r="BI113"/>
  <c r="BH113"/>
  <c r="BG113"/>
  <c r="BF113"/>
  <c r="T113"/>
  <c r="R113"/>
  <c r="P113"/>
  <c r="BK113"/>
  <c r="J113"/>
  <c r="BE113"/>
  <c r="BI110"/>
  <c r="BH110"/>
  <c r="BG110"/>
  <c r="BF110"/>
  <c r="T110"/>
  <c r="R110"/>
  <c r="P110"/>
  <c r="BK110"/>
  <c r="J110"/>
  <c r="BE110"/>
  <c r="BI108"/>
  <c r="BH108"/>
  <c r="BG108"/>
  <c r="BF108"/>
  <c r="T108"/>
  <c r="T107"/>
  <c r="R108"/>
  <c r="R107"/>
  <c r="P108"/>
  <c r="P107"/>
  <c r="BK108"/>
  <c r="BK107"/>
  <c r="J107"/>
  <c r="J108"/>
  <c r="BE108"/>
  <c r="J63"/>
  <c r="BI106"/>
  <c r="BH106"/>
  <c r="BG106"/>
  <c r="BF106"/>
  <c r="T106"/>
  <c r="R106"/>
  <c r="P106"/>
  <c r="BK106"/>
  <c r="J106"/>
  <c r="BE106"/>
  <c r="BI105"/>
  <c r="BH105"/>
  <c r="BG105"/>
  <c r="BF105"/>
  <c r="T105"/>
  <c r="R105"/>
  <c r="P105"/>
  <c r="BK105"/>
  <c r="J105"/>
  <c r="BE105"/>
  <c r="BI103"/>
  <c r="BH103"/>
  <c r="BG103"/>
  <c r="BF103"/>
  <c r="T103"/>
  <c r="R103"/>
  <c r="P103"/>
  <c r="BK103"/>
  <c r="J103"/>
  <c r="BE103"/>
  <c r="BI102"/>
  <c r="BH102"/>
  <c r="BG102"/>
  <c r="BF102"/>
  <c r="T102"/>
  <c r="T101"/>
  <c r="R102"/>
  <c r="R101"/>
  <c r="P102"/>
  <c r="P101"/>
  <c r="BK102"/>
  <c r="BK101"/>
  <c r="J101"/>
  <c r="J102"/>
  <c r="BE102"/>
  <c r="J62"/>
  <c r="BI95"/>
  <c r="BH95"/>
  <c r="BG95"/>
  <c r="BF95"/>
  <c r="T95"/>
  <c r="T94"/>
  <c r="R95"/>
  <c r="R94"/>
  <c r="P95"/>
  <c r="P94"/>
  <c r="BK95"/>
  <c r="BK94"/>
  <c r="J94"/>
  <c r="J95"/>
  <c r="BE95"/>
  <c r="J61"/>
  <c r="BI93"/>
  <c r="BH93"/>
  <c r="BG93"/>
  <c r="BF93"/>
  <c r="T93"/>
  <c r="T92"/>
  <c r="R93"/>
  <c r="R92"/>
  <c r="P93"/>
  <c r="P92"/>
  <c r="BK93"/>
  <c r="BK92"/>
  <c r="J92"/>
  <c r="J93"/>
  <c r="BE93"/>
  <c r="J60"/>
  <c r="BI88"/>
  <c r="F34"/>
  <c i="1" r="BD55"/>
  <c i="5" r="BH88"/>
  <c r="F33"/>
  <c i="1" r="BC55"/>
  <c i="5" r="BG88"/>
  <c r="F32"/>
  <c i="1" r="BB55"/>
  <c i="5" r="BF88"/>
  <c r="J31"/>
  <c i="1" r="AW55"/>
  <c i="5" r="F31"/>
  <c i="1" r="BA55"/>
  <c i="5" r="T88"/>
  <c r="T87"/>
  <c r="T86"/>
  <c r="T84"/>
  <c r="R88"/>
  <c r="R87"/>
  <c r="R86"/>
  <c r="R84"/>
  <c r="P88"/>
  <c r="P87"/>
  <c r="P86"/>
  <c r="P84"/>
  <c i="1" r="AU55"/>
  <c i="5" r="BK88"/>
  <c r="BK87"/>
  <c r="J87"/>
  <c r="BK86"/>
  <c r="J86"/>
  <c r="BK84"/>
  <c r="J84"/>
  <c r="J56"/>
  <c r="J27"/>
  <c i="1" r="AG55"/>
  <c i="5" r="J88"/>
  <c r="BE88"/>
  <c r="J30"/>
  <c i="1" r="AV55"/>
  <c i="5" r="F30"/>
  <c i="1" r="AZ55"/>
  <c i="5" r="J59"/>
  <c r="J58"/>
  <c r="J57"/>
  <c r="J80"/>
  <c r="F80"/>
  <c r="F78"/>
  <c r="E76"/>
  <c r="J51"/>
  <c r="F51"/>
  <c r="F49"/>
  <c r="E47"/>
  <c r="J36"/>
  <c r="J18"/>
  <c r="E18"/>
  <c r="F81"/>
  <c r="F52"/>
  <c r="J17"/>
  <c r="J12"/>
  <c r="J78"/>
  <c r="J49"/>
  <c r="E7"/>
  <c r="E74"/>
  <c r="E45"/>
  <c i="1" r="AY54"/>
  <c r="AX54"/>
  <c i="4" r="BI420"/>
  <c r="BH420"/>
  <c r="BG420"/>
  <c r="BF420"/>
  <c r="T420"/>
  <c r="R420"/>
  <c r="P420"/>
  <c r="BK420"/>
  <c r="J420"/>
  <c r="BE420"/>
  <c r="BI418"/>
  <c r="BH418"/>
  <c r="BG418"/>
  <c r="BF418"/>
  <c r="T418"/>
  <c r="R418"/>
  <c r="P418"/>
  <c r="BK418"/>
  <c r="J418"/>
  <c r="BE418"/>
  <c r="BI416"/>
  <c r="BH416"/>
  <c r="BG416"/>
  <c r="BF416"/>
  <c r="T416"/>
  <c r="R416"/>
  <c r="P416"/>
  <c r="BK416"/>
  <c r="J416"/>
  <c r="BE416"/>
  <c r="BI414"/>
  <c r="BH414"/>
  <c r="BG414"/>
  <c r="BF414"/>
  <c r="T414"/>
  <c r="R414"/>
  <c r="P414"/>
  <c r="BK414"/>
  <c r="J414"/>
  <c r="BE414"/>
  <c r="BI412"/>
  <c r="BH412"/>
  <c r="BG412"/>
  <c r="BF412"/>
  <c r="T412"/>
  <c r="R412"/>
  <c r="P412"/>
  <c r="BK412"/>
  <c r="J412"/>
  <c r="BE412"/>
  <c r="BI408"/>
  <c r="BH408"/>
  <c r="BG408"/>
  <c r="BF408"/>
  <c r="T408"/>
  <c r="R408"/>
  <c r="P408"/>
  <c r="BK408"/>
  <c r="J408"/>
  <c r="BE408"/>
  <c r="BI404"/>
  <c r="BH404"/>
  <c r="BG404"/>
  <c r="BF404"/>
  <c r="T404"/>
  <c r="R404"/>
  <c r="P404"/>
  <c r="BK404"/>
  <c r="J404"/>
  <c r="BE404"/>
  <c r="BI399"/>
  <c r="BH399"/>
  <c r="BG399"/>
  <c r="BF399"/>
  <c r="T399"/>
  <c r="R399"/>
  <c r="P399"/>
  <c r="BK399"/>
  <c r="J399"/>
  <c r="BE399"/>
  <c r="BI397"/>
  <c r="BH397"/>
  <c r="BG397"/>
  <c r="BF397"/>
  <c r="T397"/>
  <c r="T396"/>
  <c r="R397"/>
  <c r="R396"/>
  <c r="P397"/>
  <c r="P396"/>
  <c r="BK397"/>
  <c r="BK396"/>
  <c r="J396"/>
  <c r="J397"/>
  <c r="BE397"/>
  <c r="J72"/>
  <c r="BI395"/>
  <c r="BH395"/>
  <c r="BG395"/>
  <c r="BF395"/>
  <c r="T395"/>
  <c r="R395"/>
  <c r="P395"/>
  <c r="BK395"/>
  <c r="J395"/>
  <c r="BE395"/>
  <c r="BI393"/>
  <c r="BH393"/>
  <c r="BG393"/>
  <c r="BF393"/>
  <c r="T393"/>
  <c r="R393"/>
  <c r="P393"/>
  <c r="BK393"/>
  <c r="J393"/>
  <c r="BE393"/>
  <c r="BI387"/>
  <c r="BH387"/>
  <c r="BG387"/>
  <c r="BF387"/>
  <c r="T387"/>
  <c r="R387"/>
  <c r="P387"/>
  <c r="BK387"/>
  <c r="J387"/>
  <c r="BE387"/>
  <c r="BI384"/>
  <c r="BH384"/>
  <c r="BG384"/>
  <c r="BF384"/>
  <c r="T384"/>
  <c r="R384"/>
  <c r="P384"/>
  <c r="BK384"/>
  <c r="J384"/>
  <c r="BE384"/>
  <c r="BI382"/>
  <c r="BH382"/>
  <c r="BG382"/>
  <c r="BF382"/>
  <c r="T382"/>
  <c r="R382"/>
  <c r="P382"/>
  <c r="BK382"/>
  <c r="J382"/>
  <c r="BE382"/>
  <c r="BI380"/>
  <c r="BH380"/>
  <c r="BG380"/>
  <c r="BF380"/>
  <c r="T380"/>
  <c r="R380"/>
  <c r="P380"/>
  <c r="BK380"/>
  <c r="J380"/>
  <c r="BE380"/>
  <c r="BI378"/>
  <c r="BH378"/>
  <c r="BG378"/>
  <c r="BF378"/>
  <c r="T378"/>
  <c r="R378"/>
  <c r="P378"/>
  <c r="BK378"/>
  <c r="J378"/>
  <c r="BE378"/>
  <c r="BI375"/>
  <c r="BH375"/>
  <c r="BG375"/>
  <c r="BF375"/>
  <c r="T375"/>
  <c r="R375"/>
  <c r="P375"/>
  <c r="BK375"/>
  <c r="J375"/>
  <c r="BE375"/>
  <c r="BI373"/>
  <c r="BH373"/>
  <c r="BG373"/>
  <c r="BF373"/>
  <c r="T373"/>
  <c r="R373"/>
  <c r="P373"/>
  <c r="BK373"/>
  <c r="J373"/>
  <c r="BE373"/>
  <c r="BI371"/>
  <c r="BH371"/>
  <c r="BG371"/>
  <c r="BF371"/>
  <c r="T371"/>
  <c r="R371"/>
  <c r="P371"/>
  <c r="BK371"/>
  <c r="J371"/>
  <c r="BE371"/>
  <c r="BI367"/>
  <c r="BH367"/>
  <c r="BG367"/>
  <c r="BF367"/>
  <c r="T367"/>
  <c r="R367"/>
  <c r="P367"/>
  <c r="BK367"/>
  <c r="J367"/>
  <c r="BE367"/>
  <c r="BI365"/>
  <c r="BH365"/>
  <c r="BG365"/>
  <c r="BF365"/>
  <c r="T365"/>
  <c r="R365"/>
  <c r="P365"/>
  <c r="BK365"/>
  <c r="J365"/>
  <c r="BE365"/>
  <c r="BI363"/>
  <c r="BH363"/>
  <c r="BG363"/>
  <c r="BF363"/>
  <c r="T363"/>
  <c r="R363"/>
  <c r="P363"/>
  <c r="BK363"/>
  <c r="J363"/>
  <c r="BE363"/>
  <c r="BI361"/>
  <c r="BH361"/>
  <c r="BG361"/>
  <c r="BF361"/>
  <c r="T361"/>
  <c r="R361"/>
  <c r="P361"/>
  <c r="BK361"/>
  <c r="J361"/>
  <c r="BE361"/>
  <c r="BI357"/>
  <c r="BH357"/>
  <c r="BG357"/>
  <c r="BF357"/>
  <c r="T357"/>
  <c r="R357"/>
  <c r="P357"/>
  <c r="BK357"/>
  <c r="J357"/>
  <c r="BE357"/>
  <c r="BI351"/>
  <c r="BH351"/>
  <c r="BG351"/>
  <c r="BF351"/>
  <c r="T351"/>
  <c r="R351"/>
  <c r="P351"/>
  <c r="BK351"/>
  <c r="J351"/>
  <c r="BE351"/>
  <c r="BI349"/>
  <c r="BH349"/>
  <c r="BG349"/>
  <c r="BF349"/>
  <c r="T349"/>
  <c r="R349"/>
  <c r="P349"/>
  <c r="BK349"/>
  <c r="J349"/>
  <c r="BE349"/>
  <c r="BI347"/>
  <c r="BH347"/>
  <c r="BG347"/>
  <c r="BF347"/>
  <c r="T347"/>
  <c r="R347"/>
  <c r="P347"/>
  <c r="BK347"/>
  <c r="J347"/>
  <c r="BE347"/>
  <c r="BI345"/>
  <c r="BH345"/>
  <c r="BG345"/>
  <c r="BF345"/>
  <c r="T345"/>
  <c r="R345"/>
  <c r="P345"/>
  <c r="BK345"/>
  <c r="J345"/>
  <c r="BE345"/>
  <c r="BI343"/>
  <c r="BH343"/>
  <c r="BG343"/>
  <c r="BF343"/>
  <c r="T343"/>
  <c r="R343"/>
  <c r="P343"/>
  <c r="BK343"/>
  <c r="J343"/>
  <c r="BE343"/>
  <c r="BI337"/>
  <c r="BH337"/>
  <c r="BG337"/>
  <c r="BF337"/>
  <c r="T337"/>
  <c r="R337"/>
  <c r="P337"/>
  <c r="BK337"/>
  <c r="J337"/>
  <c r="BE337"/>
  <c r="BI335"/>
  <c r="BH335"/>
  <c r="BG335"/>
  <c r="BF335"/>
  <c r="T335"/>
  <c r="R335"/>
  <c r="P335"/>
  <c r="BK335"/>
  <c r="J335"/>
  <c r="BE335"/>
  <c r="BI333"/>
  <c r="BH333"/>
  <c r="BG333"/>
  <c r="BF333"/>
  <c r="T333"/>
  <c r="R333"/>
  <c r="P333"/>
  <c r="BK333"/>
  <c r="J333"/>
  <c r="BE333"/>
  <c r="BI331"/>
  <c r="BH331"/>
  <c r="BG331"/>
  <c r="BF331"/>
  <c r="T331"/>
  <c r="R331"/>
  <c r="P331"/>
  <c r="BK331"/>
  <c r="J331"/>
  <c r="BE331"/>
  <c r="BI327"/>
  <c r="BH327"/>
  <c r="BG327"/>
  <c r="BF327"/>
  <c r="T327"/>
  <c r="R327"/>
  <c r="P327"/>
  <c r="BK327"/>
  <c r="J327"/>
  <c r="BE327"/>
  <c r="BI323"/>
  <c r="BH323"/>
  <c r="BG323"/>
  <c r="BF323"/>
  <c r="T323"/>
  <c r="R323"/>
  <c r="P323"/>
  <c r="BK323"/>
  <c r="J323"/>
  <c r="BE323"/>
  <c r="BI319"/>
  <c r="BH319"/>
  <c r="BG319"/>
  <c r="BF319"/>
  <c r="T319"/>
  <c r="R319"/>
  <c r="P319"/>
  <c r="BK319"/>
  <c r="J319"/>
  <c r="BE319"/>
  <c r="BI313"/>
  <c r="BH313"/>
  <c r="BG313"/>
  <c r="BF313"/>
  <c r="T313"/>
  <c r="R313"/>
  <c r="P313"/>
  <c r="BK313"/>
  <c r="J313"/>
  <c r="BE313"/>
  <c r="BI308"/>
  <c r="BH308"/>
  <c r="BG308"/>
  <c r="BF308"/>
  <c r="T308"/>
  <c r="R308"/>
  <c r="P308"/>
  <c r="BK308"/>
  <c r="J308"/>
  <c r="BE308"/>
  <c r="BI302"/>
  <c r="BH302"/>
  <c r="BG302"/>
  <c r="BF302"/>
  <c r="T302"/>
  <c r="R302"/>
  <c r="P302"/>
  <c r="BK302"/>
  <c r="J302"/>
  <c r="BE302"/>
  <c r="BI293"/>
  <c r="BH293"/>
  <c r="BG293"/>
  <c r="BF293"/>
  <c r="T293"/>
  <c r="R293"/>
  <c r="P293"/>
  <c r="BK293"/>
  <c r="J293"/>
  <c r="BE293"/>
  <c r="BI282"/>
  <c r="BH282"/>
  <c r="BG282"/>
  <c r="BF282"/>
  <c r="T282"/>
  <c r="R282"/>
  <c r="P282"/>
  <c r="BK282"/>
  <c r="J282"/>
  <c r="BE282"/>
  <c r="BI280"/>
  <c r="BH280"/>
  <c r="BG280"/>
  <c r="BF280"/>
  <c r="T280"/>
  <c r="R280"/>
  <c r="P280"/>
  <c r="BK280"/>
  <c r="J280"/>
  <c r="BE280"/>
  <c r="BI278"/>
  <c r="BH278"/>
  <c r="BG278"/>
  <c r="BF278"/>
  <c r="T278"/>
  <c r="R278"/>
  <c r="P278"/>
  <c r="BK278"/>
  <c r="J278"/>
  <c r="BE278"/>
  <c r="BI267"/>
  <c r="BH267"/>
  <c r="BG267"/>
  <c r="BF267"/>
  <c r="T267"/>
  <c r="R267"/>
  <c r="P267"/>
  <c r="BK267"/>
  <c r="J267"/>
  <c r="BE267"/>
  <c r="BI254"/>
  <c r="BH254"/>
  <c r="BG254"/>
  <c r="BF254"/>
  <c r="T254"/>
  <c r="T253"/>
  <c r="R254"/>
  <c r="R253"/>
  <c r="P254"/>
  <c r="P253"/>
  <c r="BK254"/>
  <c r="BK253"/>
  <c r="J253"/>
  <c r="J254"/>
  <c r="BE254"/>
  <c r="J71"/>
  <c r="BI252"/>
  <c r="BH252"/>
  <c r="BG252"/>
  <c r="BF252"/>
  <c r="T252"/>
  <c r="R252"/>
  <c r="P252"/>
  <c r="BK252"/>
  <c r="J252"/>
  <c r="BE252"/>
  <c r="BI250"/>
  <c r="BH250"/>
  <c r="BG250"/>
  <c r="BF250"/>
  <c r="T250"/>
  <c r="R250"/>
  <c r="P250"/>
  <c r="BK250"/>
  <c r="J250"/>
  <c r="BE250"/>
  <c r="BI246"/>
  <c r="BH246"/>
  <c r="BG246"/>
  <c r="BF246"/>
  <c r="T246"/>
  <c r="R246"/>
  <c r="P246"/>
  <c r="BK246"/>
  <c r="J246"/>
  <c r="BE246"/>
  <c r="BI241"/>
  <c r="BH241"/>
  <c r="BG241"/>
  <c r="BF241"/>
  <c r="T241"/>
  <c r="R241"/>
  <c r="P241"/>
  <c r="BK241"/>
  <c r="J241"/>
  <c r="BE241"/>
  <c r="BI239"/>
  <c r="BH239"/>
  <c r="BG239"/>
  <c r="BF239"/>
  <c r="T239"/>
  <c r="R239"/>
  <c r="P239"/>
  <c r="BK239"/>
  <c r="J239"/>
  <c r="BE239"/>
  <c r="BI237"/>
  <c r="BH237"/>
  <c r="BG237"/>
  <c r="BF237"/>
  <c r="T237"/>
  <c r="R237"/>
  <c r="P237"/>
  <c r="BK237"/>
  <c r="J237"/>
  <c r="BE237"/>
  <c r="BI234"/>
  <c r="BH234"/>
  <c r="BG234"/>
  <c r="BF234"/>
  <c r="T234"/>
  <c r="R234"/>
  <c r="P234"/>
  <c r="BK234"/>
  <c r="J234"/>
  <c r="BE234"/>
  <c r="BI229"/>
  <c r="BH229"/>
  <c r="BG229"/>
  <c r="BF229"/>
  <c r="T229"/>
  <c r="R229"/>
  <c r="P229"/>
  <c r="BK229"/>
  <c r="J229"/>
  <c r="BE229"/>
  <c r="BI223"/>
  <c r="BH223"/>
  <c r="BG223"/>
  <c r="BF223"/>
  <c r="T223"/>
  <c r="R223"/>
  <c r="P223"/>
  <c r="BK223"/>
  <c r="J223"/>
  <c r="BE223"/>
  <c r="BI217"/>
  <c r="BH217"/>
  <c r="BG217"/>
  <c r="BF217"/>
  <c r="T217"/>
  <c r="R217"/>
  <c r="P217"/>
  <c r="BK217"/>
  <c r="J217"/>
  <c r="BE217"/>
  <c r="BI211"/>
  <c r="BH211"/>
  <c r="BG211"/>
  <c r="BF211"/>
  <c r="T211"/>
  <c r="R211"/>
  <c r="P211"/>
  <c r="BK211"/>
  <c r="J211"/>
  <c r="BE211"/>
  <c r="BI207"/>
  <c r="BH207"/>
  <c r="BG207"/>
  <c r="BF207"/>
  <c r="T207"/>
  <c r="R207"/>
  <c r="P207"/>
  <c r="BK207"/>
  <c r="J207"/>
  <c r="BE207"/>
  <c r="BI203"/>
  <c r="BH203"/>
  <c r="BG203"/>
  <c r="BF203"/>
  <c r="T203"/>
  <c r="R203"/>
  <c r="P203"/>
  <c r="BK203"/>
  <c r="J203"/>
  <c r="BE203"/>
  <c r="BI199"/>
  <c r="BH199"/>
  <c r="BG199"/>
  <c r="BF199"/>
  <c r="T199"/>
  <c r="R199"/>
  <c r="P199"/>
  <c r="BK199"/>
  <c r="J199"/>
  <c r="BE199"/>
  <c r="BI195"/>
  <c r="BH195"/>
  <c r="BG195"/>
  <c r="BF195"/>
  <c r="T195"/>
  <c r="T194"/>
  <c r="R195"/>
  <c r="R194"/>
  <c r="P195"/>
  <c r="P194"/>
  <c r="BK195"/>
  <c r="BK194"/>
  <c r="J194"/>
  <c r="J195"/>
  <c r="BE195"/>
  <c r="J70"/>
  <c r="BI189"/>
  <c r="BH189"/>
  <c r="BG189"/>
  <c r="BF189"/>
  <c r="T189"/>
  <c r="R189"/>
  <c r="P189"/>
  <c r="BK189"/>
  <c r="J189"/>
  <c r="BE189"/>
  <c r="BI186"/>
  <c r="BH186"/>
  <c r="BG186"/>
  <c r="BF186"/>
  <c r="T186"/>
  <c r="T185"/>
  <c r="R186"/>
  <c r="R185"/>
  <c r="P186"/>
  <c r="P185"/>
  <c r="BK186"/>
  <c r="BK185"/>
  <c r="J185"/>
  <c r="J186"/>
  <c r="BE186"/>
  <c r="J69"/>
  <c r="BI182"/>
  <c r="BH182"/>
  <c r="BG182"/>
  <c r="BF182"/>
  <c r="T182"/>
  <c r="R182"/>
  <c r="P182"/>
  <c r="BK182"/>
  <c r="J182"/>
  <c r="BE182"/>
  <c r="BI179"/>
  <c r="BH179"/>
  <c r="BG179"/>
  <c r="BF179"/>
  <c r="T179"/>
  <c r="R179"/>
  <c r="P179"/>
  <c r="BK179"/>
  <c r="J179"/>
  <c r="BE179"/>
  <c r="BI175"/>
  <c r="BH175"/>
  <c r="BG175"/>
  <c r="BF175"/>
  <c r="T175"/>
  <c r="T174"/>
  <c r="R175"/>
  <c r="R174"/>
  <c r="P175"/>
  <c r="P174"/>
  <c r="BK175"/>
  <c r="BK174"/>
  <c r="J174"/>
  <c r="J175"/>
  <c r="BE175"/>
  <c r="J68"/>
  <c r="BI172"/>
  <c r="BH172"/>
  <c r="BG172"/>
  <c r="BF172"/>
  <c r="T172"/>
  <c r="T171"/>
  <c r="R172"/>
  <c r="R171"/>
  <c r="P172"/>
  <c r="P171"/>
  <c r="BK172"/>
  <c r="BK171"/>
  <c r="J171"/>
  <c r="J172"/>
  <c r="BE172"/>
  <c r="J67"/>
  <c r="BI169"/>
  <c r="BH169"/>
  <c r="BG169"/>
  <c r="BF169"/>
  <c r="T169"/>
  <c r="R169"/>
  <c r="P169"/>
  <c r="BK169"/>
  <c r="J169"/>
  <c r="BE169"/>
  <c r="BI166"/>
  <c r="BH166"/>
  <c r="BG166"/>
  <c r="BF166"/>
  <c r="T166"/>
  <c r="T165"/>
  <c r="T164"/>
  <c r="R166"/>
  <c r="R165"/>
  <c r="R164"/>
  <c r="P166"/>
  <c r="P165"/>
  <c r="P164"/>
  <c r="BK166"/>
  <c r="BK165"/>
  <c r="J165"/>
  <c r="BK164"/>
  <c r="J164"/>
  <c r="J166"/>
  <c r="BE166"/>
  <c r="J66"/>
  <c r="J65"/>
  <c r="BI163"/>
  <c r="BH163"/>
  <c r="BG163"/>
  <c r="BF163"/>
  <c r="T163"/>
  <c r="T162"/>
  <c r="R163"/>
  <c r="R162"/>
  <c r="P163"/>
  <c r="P162"/>
  <c r="BK163"/>
  <c r="BK162"/>
  <c r="J162"/>
  <c r="J163"/>
  <c r="BE163"/>
  <c r="J64"/>
  <c r="BI160"/>
  <c r="BH160"/>
  <c r="BG160"/>
  <c r="BF160"/>
  <c r="T160"/>
  <c r="R160"/>
  <c r="P160"/>
  <c r="BK160"/>
  <c r="J160"/>
  <c r="BE160"/>
  <c r="BI159"/>
  <c r="BH159"/>
  <c r="BG159"/>
  <c r="BF159"/>
  <c r="T159"/>
  <c r="R159"/>
  <c r="P159"/>
  <c r="BK159"/>
  <c r="J159"/>
  <c r="BE159"/>
  <c r="BI157"/>
  <c r="BH157"/>
  <c r="BG157"/>
  <c r="BF157"/>
  <c r="T157"/>
  <c r="R157"/>
  <c r="P157"/>
  <c r="BK157"/>
  <c r="J157"/>
  <c r="BE157"/>
  <c r="BI156"/>
  <c r="BH156"/>
  <c r="BG156"/>
  <c r="BF156"/>
  <c r="T156"/>
  <c r="T155"/>
  <c r="R156"/>
  <c r="R155"/>
  <c r="P156"/>
  <c r="P155"/>
  <c r="BK156"/>
  <c r="BK155"/>
  <c r="J155"/>
  <c r="J156"/>
  <c r="BE156"/>
  <c r="J63"/>
  <c r="BI150"/>
  <c r="BH150"/>
  <c r="BG150"/>
  <c r="BF150"/>
  <c r="T150"/>
  <c r="T149"/>
  <c r="R150"/>
  <c r="R149"/>
  <c r="P150"/>
  <c r="P149"/>
  <c r="BK150"/>
  <c r="BK149"/>
  <c r="J149"/>
  <c r="J150"/>
  <c r="BE150"/>
  <c r="J62"/>
  <c r="BI145"/>
  <c r="BH145"/>
  <c r="BG145"/>
  <c r="BF145"/>
  <c r="T145"/>
  <c r="T144"/>
  <c r="R145"/>
  <c r="R144"/>
  <c r="P145"/>
  <c r="P144"/>
  <c r="BK145"/>
  <c r="BK144"/>
  <c r="J144"/>
  <c r="J145"/>
  <c r="BE145"/>
  <c r="J61"/>
  <c r="BI140"/>
  <c r="BH140"/>
  <c r="BG140"/>
  <c r="BF140"/>
  <c r="T140"/>
  <c r="R140"/>
  <c r="P140"/>
  <c r="BK140"/>
  <c r="J140"/>
  <c r="BE140"/>
  <c r="BI135"/>
  <c r="BH135"/>
  <c r="BG135"/>
  <c r="BF135"/>
  <c r="T135"/>
  <c r="T134"/>
  <c r="R135"/>
  <c r="R134"/>
  <c r="P135"/>
  <c r="P134"/>
  <c r="BK135"/>
  <c r="BK134"/>
  <c r="J134"/>
  <c r="J135"/>
  <c r="BE135"/>
  <c r="J60"/>
  <c r="BI129"/>
  <c r="BH129"/>
  <c r="BG129"/>
  <c r="BF129"/>
  <c r="T129"/>
  <c r="T128"/>
  <c r="R129"/>
  <c r="R128"/>
  <c r="P129"/>
  <c r="P128"/>
  <c r="BK129"/>
  <c r="BK128"/>
  <c r="J128"/>
  <c r="J129"/>
  <c r="BE129"/>
  <c r="J59"/>
  <c r="BI124"/>
  <c r="BH124"/>
  <c r="BG124"/>
  <c r="BF124"/>
  <c r="T124"/>
  <c r="R124"/>
  <c r="P124"/>
  <c r="BK124"/>
  <c r="J124"/>
  <c r="BE124"/>
  <c r="BI119"/>
  <c r="BH119"/>
  <c r="BG119"/>
  <c r="BF119"/>
  <c r="T119"/>
  <c r="R119"/>
  <c r="P119"/>
  <c r="BK119"/>
  <c r="J119"/>
  <c r="BE119"/>
  <c r="BI114"/>
  <c r="BH114"/>
  <c r="BG114"/>
  <c r="BF114"/>
  <c r="T114"/>
  <c r="R114"/>
  <c r="P114"/>
  <c r="BK114"/>
  <c r="J114"/>
  <c r="BE114"/>
  <c r="BI110"/>
  <c r="BH110"/>
  <c r="BG110"/>
  <c r="BF110"/>
  <c r="T110"/>
  <c r="R110"/>
  <c r="P110"/>
  <c r="BK110"/>
  <c r="J110"/>
  <c r="BE110"/>
  <c r="BI105"/>
  <c r="BH105"/>
  <c r="BG105"/>
  <c r="BF105"/>
  <c r="T105"/>
  <c r="R105"/>
  <c r="P105"/>
  <c r="BK105"/>
  <c r="J105"/>
  <c r="BE105"/>
  <c r="BI100"/>
  <c r="BH100"/>
  <c r="BG100"/>
  <c r="BF100"/>
  <c r="T100"/>
  <c r="R100"/>
  <c r="P100"/>
  <c r="BK100"/>
  <c r="J100"/>
  <c r="BE100"/>
  <c r="BI95"/>
  <c r="F34"/>
  <c i="1" r="BD54"/>
  <c i="4" r="BH95"/>
  <c r="F33"/>
  <c i="1" r="BC54"/>
  <c i="4" r="BG95"/>
  <c r="F32"/>
  <c i="1" r="BB54"/>
  <c i="4" r="BF95"/>
  <c r="J31"/>
  <c i="1" r="AW54"/>
  <c i="4" r="F31"/>
  <c i="1" r="BA54"/>
  <c i="4" r="T95"/>
  <c r="T94"/>
  <c r="T93"/>
  <c r="T92"/>
  <c r="R95"/>
  <c r="R94"/>
  <c r="R93"/>
  <c r="R92"/>
  <c r="P95"/>
  <c r="P94"/>
  <c r="P93"/>
  <c r="P92"/>
  <c i="1" r="AU54"/>
  <c i="4" r="BK95"/>
  <c r="BK94"/>
  <c r="J94"/>
  <c r="BK93"/>
  <c r="J93"/>
  <c r="BK92"/>
  <c r="J92"/>
  <c r="J56"/>
  <c r="J27"/>
  <c i="1" r="AG54"/>
  <c i="4" r="J95"/>
  <c r="BE95"/>
  <c r="J30"/>
  <c i="1" r="AV54"/>
  <c i="4" r="F30"/>
  <c i="1" r="AZ54"/>
  <c i="4" r="J58"/>
  <c r="J57"/>
  <c r="J88"/>
  <c r="F88"/>
  <c r="F86"/>
  <c r="E84"/>
  <c r="J51"/>
  <c r="F51"/>
  <c r="F49"/>
  <c r="E47"/>
  <c r="J36"/>
  <c r="J18"/>
  <c r="E18"/>
  <c r="F89"/>
  <c r="F52"/>
  <c r="J17"/>
  <c r="J12"/>
  <c r="J86"/>
  <c r="J49"/>
  <c r="E7"/>
  <c r="E82"/>
  <c r="E45"/>
  <c i="1" r="AY53"/>
  <c r="AX53"/>
  <c i="3" r="BI457"/>
  <c r="BH457"/>
  <c r="BG457"/>
  <c r="BF457"/>
  <c r="T457"/>
  <c r="R457"/>
  <c r="P457"/>
  <c r="BK457"/>
  <c r="J457"/>
  <c r="BE457"/>
  <c r="BI455"/>
  <c r="BH455"/>
  <c r="BG455"/>
  <c r="BF455"/>
  <c r="T455"/>
  <c r="T454"/>
  <c r="R455"/>
  <c r="R454"/>
  <c r="P455"/>
  <c r="P454"/>
  <c r="BK455"/>
  <c r="BK454"/>
  <c r="J454"/>
  <c r="J455"/>
  <c r="BE455"/>
  <c r="J71"/>
  <c r="BI453"/>
  <c r="BH453"/>
  <c r="BG453"/>
  <c r="BF453"/>
  <c r="T453"/>
  <c r="R453"/>
  <c r="P453"/>
  <c r="BK453"/>
  <c r="J453"/>
  <c r="BE453"/>
  <c r="BI450"/>
  <c r="BH450"/>
  <c r="BG450"/>
  <c r="BF450"/>
  <c r="T450"/>
  <c r="R450"/>
  <c r="P450"/>
  <c r="BK450"/>
  <c r="J450"/>
  <c r="BE450"/>
  <c r="BI444"/>
  <c r="BH444"/>
  <c r="BG444"/>
  <c r="BF444"/>
  <c r="T444"/>
  <c r="R444"/>
  <c r="P444"/>
  <c r="BK444"/>
  <c r="J444"/>
  <c r="BE444"/>
  <c r="BI441"/>
  <c r="BH441"/>
  <c r="BG441"/>
  <c r="BF441"/>
  <c r="T441"/>
  <c r="R441"/>
  <c r="P441"/>
  <c r="BK441"/>
  <c r="J441"/>
  <c r="BE441"/>
  <c r="BI436"/>
  <c r="BH436"/>
  <c r="BG436"/>
  <c r="BF436"/>
  <c r="T436"/>
  <c r="R436"/>
  <c r="P436"/>
  <c r="BK436"/>
  <c r="J436"/>
  <c r="BE436"/>
  <c r="BI433"/>
  <c r="BH433"/>
  <c r="BG433"/>
  <c r="BF433"/>
  <c r="T433"/>
  <c r="R433"/>
  <c r="P433"/>
  <c r="BK433"/>
  <c r="J433"/>
  <c r="BE433"/>
  <c r="BI430"/>
  <c r="BH430"/>
  <c r="BG430"/>
  <c r="BF430"/>
  <c r="T430"/>
  <c r="R430"/>
  <c r="P430"/>
  <c r="BK430"/>
  <c r="J430"/>
  <c r="BE430"/>
  <c r="BI426"/>
  <c r="BH426"/>
  <c r="BG426"/>
  <c r="BF426"/>
  <c r="T426"/>
  <c r="R426"/>
  <c r="P426"/>
  <c r="BK426"/>
  <c r="J426"/>
  <c r="BE426"/>
  <c r="BI422"/>
  <c r="BH422"/>
  <c r="BG422"/>
  <c r="BF422"/>
  <c r="T422"/>
  <c r="R422"/>
  <c r="P422"/>
  <c r="BK422"/>
  <c r="J422"/>
  <c r="BE422"/>
  <c r="BI420"/>
  <c r="BH420"/>
  <c r="BG420"/>
  <c r="BF420"/>
  <c r="T420"/>
  <c r="R420"/>
  <c r="P420"/>
  <c r="BK420"/>
  <c r="J420"/>
  <c r="BE420"/>
  <c r="BI415"/>
  <c r="BH415"/>
  <c r="BG415"/>
  <c r="BF415"/>
  <c r="T415"/>
  <c r="T414"/>
  <c r="R415"/>
  <c r="R414"/>
  <c r="P415"/>
  <c r="P414"/>
  <c r="BK415"/>
  <c r="BK414"/>
  <c r="J414"/>
  <c r="J415"/>
  <c r="BE415"/>
  <c r="J70"/>
  <c r="BI413"/>
  <c r="BH413"/>
  <c r="BG413"/>
  <c r="BF413"/>
  <c r="T413"/>
  <c r="R413"/>
  <c r="P413"/>
  <c r="BK413"/>
  <c r="J413"/>
  <c r="BE413"/>
  <c r="BI411"/>
  <c r="BH411"/>
  <c r="BG411"/>
  <c r="BF411"/>
  <c r="T411"/>
  <c r="R411"/>
  <c r="P411"/>
  <c r="BK411"/>
  <c r="J411"/>
  <c r="BE411"/>
  <c r="BI409"/>
  <c r="BH409"/>
  <c r="BG409"/>
  <c r="BF409"/>
  <c r="T409"/>
  <c r="R409"/>
  <c r="P409"/>
  <c r="BK409"/>
  <c r="J409"/>
  <c r="BE409"/>
  <c r="BI407"/>
  <c r="BH407"/>
  <c r="BG407"/>
  <c r="BF407"/>
  <c r="T407"/>
  <c r="R407"/>
  <c r="P407"/>
  <c r="BK407"/>
  <c r="J407"/>
  <c r="BE407"/>
  <c r="BI405"/>
  <c r="BH405"/>
  <c r="BG405"/>
  <c r="BF405"/>
  <c r="T405"/>
  <c r="R405"/>
  <c r="P405"/>
  <c r="BK405"/>
  <c r="J405"/>
  <c r="BE405"/>
  <c r="BI401"/>
  <c r="BH401"/>
  <c r="BG401"/>
  <c r="BF401"/>
  <c r="T401"/>
  <c r="R401"/>
  <c r="P401"/>
  <c r="BK401"/>
  <c r="J401"/>
  <c r="BE401"/>
  <c r="BI393"/>
  <c r="BH393"/>
  <c r="BG393"/>
  <c r="BF393"/>
  <c r="T393"/>
  <c r="R393"/>
  <c r="P393"/>
  <c r="BK393"/>
  <c r="J393"/>
  <c r="BE393"/>
  <c r="BI385"/>
  <c r="BH385"/>
  <c r="BG385"/>
  <c r="BF385"/>
  <c r="T385"/>
  <c r="R385"/>
  <c r="P385"/>
  <c r="BK385"/>
  <c r="J385"/>
  <c r="BE385"/>
  <c r="BI383"/>
  <c r="BH383"/>
  <c r="BG383"/>
  <c r="BF383"/>
  <c r="T383"/>
  <c r="R383"/>
  <c r="P383"/>
  <c r="BK383"/>
  <c r="J383"/>
  <c r="BE383"/>
  <c r="BI381"/>
  <c r="BH381"/>
  <c r="BG381"/>
  <c r="BF381"/>
  <c r="T381"/>
  <c r="R381"/>
  <c r="P381"/>
  <c r="BK381"/>
  <c r="J381"/>
  <c r="BE381"/>
  <c r="BI377"/>
  <c r="BH377"/>
  <c r="BG377"/>
  <c r="BF377"/>
  <c r="T377"/>
  <c r="R377"/>
  <c r="P377"/>
  <c r="BK377"/>
  <c r="J377"/>
  <c r="BE377"/>
  <c r="BI375"/>
  <c r="BH375"/>
  <c r="BG375"/>
  <c r="BF375"/>
  <c r="T375"/>
  <c r="R375"/>
  <c r="P375"/>
  <c r="BK375"/>
  <c r="J375"/>
  <c r="BE375"/>
  <c r="BI366"/>
  <c r="BH366"/>
  <c r="BG366"/>
  <c r="BF366"/>
  <c r="T366"/>
  <c r="T365"/>
  <c r="R366"/>
  <c r="R365"/>
  <c r="P366"/>
  <c r="P365"/>
  <c r="BK366"/>
  <c r="BK365"/>
  <c r="J365"/>
  <c r="J366"/>
  <c r="BE366"/>
  <c r="J69"/>
  <c r="BI364"/>
  <c r="BH364"/>
  <c r="BG364"/>
  <c r="BF364"/>
  <c r="T364"/>
  <c r="R364"/>
  <c r="P364"/>
  <c r="BK364"/>
  <c r="J364"/>
  <c r="BE364"/>
  <c r="BI362"/>
  <c r="BH362"/>
  <c r="BG362"/>
  <c r="BF362"/>
  <c r="T362"/>
  <c r="R362"/>
  <c r="P362"/>
  <c r="BK362"/>
  <c r="J362"/>
  <c r="BE362"/>
  <c r="BI360"/>
  <c r="BH360"/>
  <c r="BG360"/>
  <c r="BF360"/>
  <c r="T360"/>
  <c r="R360"/>
  <c r="P360"/>
  <c r="BK360"/>
  <c r="J360"/>
  <c r="BE360"/>
  <c r="BI357"/>
  <c r="BH357"/>
  <c r="BG357"/>
  <c r="BF357"/>
  <c r="T357"/>
  <c r="R357"/>
  <c r="P357"/>
  <c r="BK357"/>
  <c r="J357"/>
  <c r="BE357"/>
  <c r="BI354"/>
  <c r="BH354"/>
  <c r="BG354"/>
  <c r="BF354"/>
  <c r="T354"/>
  <c r="R354"/>
  <c r="P354"/>
  <c r="BK354"/>
  <c r="J354"/>
  <c r="BE354"/>
  <c r="BI352"/>
  <c r="BH352"/>
  <c r="BG352"/>
  <c r="BF352"/>
  <c r="T352"/>
  <c r="R352"/>
  <c r="P352"/>
  <c r="BK352"/>
  <c r="J352"/>
  <c r="BE352"/>
  <c r="BI348"/>
  <c r="BH348"/>
  <c r="BG348"/>
  <c r="BF348"/>
  <c r="T348"/>
  <c r="R348"/>
  <c r="P348"/>
  <c r="BK348"/>
  <c r="J348"/>
  <c r="BE348"/>
  <c r="BI343"/>
  <c r="BH343"/>
  <c r="BG343"/>
  <c r="BF343"/>
  <c r="T343"/>
  <c r="R343"/>
  <c r="P343"/>
  <c r="BK343"/>
  <c r="J343"/>
  <c r="BE343"/>
  <c r="BI341"/>
  <c r="BH341"/>
  <c r="BG341"/>
  <c r="BF341"/>
  <c r="T341"/>
  <c r="R341"/>
  <c r="P341"/>
  <c r="BK341"/>
  <c r="J341"/>
  <c r="BE341"/>
  <c r="BI338"/>
  <c r="BH338"/>
  <c r="BG338"/>
  <c r="BF338"/>
  <c r="T338"/>
  <c r="R338"/>
  <c r="P338"/>
  <c r="BK338"/>
  <c r="J338"/>
  <c r="BE338"/>
  <c r="BI335"/>
  <c r="BH335"/>
  <c r="BG335"/>
  <c r="BF335"/>
  <c r="T335"/>
  <c r="R335"/>
  <c r="P335"/>
  <c r="BK335"/>
  <c r="J335"/>
  <c r="BE335"/>
  <c r="BI332"/>
  <c r="BH332"/>
  <c r="BG332"/>
  <c r="BF332"/>
  <c r="T332"/>
  <c r="R332"/>
  <c r="P332"/>
  <c r="BK332"/>
  <c r="J332"/>
  <c r="BE332"/>
  <c r="BI328"/>
  <c r="BH328"/>
  <c r="BG328"/>
  <c r="BF328"/>
  <c r="T328"/>
  <c r="R328"/>
  <c r="P328"/>
  <c r="BK328"/>
  <c r="J328"/>
  <c r="BE328"/>
  <c r="BI321"/>
  <c r="BH321"/>
  <c r="BG321"/>
  <c r="BF321"/>
  <c r="T321"/>
  <c r="R321"/>
  <c r="P321"/>
  <c r="BK321"/>
  <c r="J321"/>
  <c r="BE321"/>
  <c r="BI317"/>
  <c r="BH317"/>
  <c r="BG317"/>
  <c r="BF317"/>
  <c r="T317"/>
  <c r="R317"/>
  <c r="P317"/>
  <c r="BK317"/>
  <c r="J317"/>
  <c r="BE317"/>
  <c r="BI310"/>
  <c r="BH310"/>
  <c r="BG310"/>
  <c r="BF310"/>
  <c r="T310"/>
  <c r="R310"/>
  <c r="P310"/>
  <c r="BK310"/>
  <c r="J310"/>
  <c r="BE310"/>
  <c r="BI301"/>
  <c r="BH301"/>
  <c r="BG301"/>
  <c r="BF301"/>
  <c r="T301"/>
  <c r="T300"/>
  <c r="T299"/>
  <c r="R301"/>
  <c r="R300"/>
  <c r="R299"/>
  <c r="P301"/>
  <c r="P300"/>
  <c r="P299"/>
  <c r="BK301"/>
  <c r="BK300"/>
  <c r="J300"/>
  <c r="BK299"/>
  <c r="J299"/>
  <c r="J301"/>
  <c r="BE301"/>
  <c r="J68"/>
  <c r="J67"/>
  <c r="BI298"/>
  <c r="BH298"/>
  <c r="BG298"/>
  <c r="BF298"/>
  <c r="T298"/>
  <c r="T297"/>
  <c r="R298"/>
  <c r="R297"/>
  <c r="P298"/>
  <c r="P297"/>
  <c r="BK298"/>
  <c r="BK297"/>
  <c r="J297"/>
  <c r="J298"/>
  <c r="BE298"/>
  <c r="J66"/>
  <c r="BI295"/>
  <c r="BH295"/>
  <c r="BG295"/>
  <c r="BF295"/>
  <c r="T295"/>
  <c r="R295"/>
  <c r="P295"/>
  <c r="BK295"/>
  <c r="J295"/>
  <c r="BE295"/>
  <c r="BI294"/>
  <c r="BH294"/>
  <c r="BG294"/>
  <c r="BF294"/>
  <c r="T294"/>
  <c r="R294"/>
  <c r="P294"/>
  <c r="BK294"/>
  <c r="J294"/>
  <c r="BE294"/>
  <c r="BI292"/>
  <c r="BH292"/>
  <c r="BG292"/>
  <c r="BF292"/>
  <c r="T292"/>
  <c r="R292"/>
  <c r="P292"/>
  <c r="BK292"/>
  <c r="J292"/>
  <c r="BE292"/>
  <c r="BI291"/>
  <c r="BH291"/>
  <c r="BG291"/>
  <c r="BF291"/>
  <c r="T291"/>
  <c r="T290"/>
  <c r="R291"/>
  <c r="R290"/>
  <c r="P291"/>
  <c r="P290"/>
  <c r="BK291"/>
  <c r="BK290"/>
  <c r="J290"/>
  <c r="J291"/>
  <c r="BE291"/>
  <c r="J65"/>
  <c r="BI282"/>
  <c r="BH282"/>
  <c r="BG282"/>
  <c r="BF282"/>
  <c r="T282"/>
  <c r="R282"/>
  <c r="P282"/>
  <c r="BK282"/>
  <c r="J282"/>
  <c r="BE282"/>
  <c r="BI276"/>
  <c r="BH276"/>
  <c r="BG276"/>
  <c r="BF276"/>
  <c r="T276"/>
  <c r="R276"/>
  <c r="P276"/>
  <c r="BK276"/>
  <c r="J276"/>
  <c r="BE276"/>
  <c r="BI272"/>
  <c r="BH272"/>
  <c r="BG272"/>
  <c r="BF272"/>
  <c r="T272"/>
  <c r="T271"/>
  <c r="R272"/>
  <c r="R271"/>
  <c r="P272"/>
  <c r="P271"/>
  <c r="BK272"/>
  <c r="BK271"/>
  <c r="J271"/>
  <c r="J272"/>
  <c r="BE272"/>
  <c r="J64"/>
  <c r="BI268"/>
  <c r="BH268"/>
  <c r="BG268"/>
  <c r="BF268"/>
  <c r="T268"/>
  <c r="R268"/>
  <c r="P268"/>
  <c r="BK268"/>
  <c r="J268"/>
  <c r="BE268"/>
  <c r="BI265"/>
  <c r="BH265"/>
  <c r="BG265"/>
  <c r="BF265"/>
  <c r="T265"/>
  <c r="R265"/>
  <c r="P265"/>
  <c r="BK265"/>
  <c r="J265"/>
  <c r="BE265"/>
  <c r="BI262"/>
  <c r="BH262"/>
  <c r="BG262"/>
  <c r="BF262"/>
  <c r="T262"/>
  <c r="R262"/>
  <c r="P262"/>
  <c r="BK262"/>
  <c r="J262"/>
  <c r="BE262"/>
  <c r="BI259"/>
  <c r="BH259"/>
  <c r="BG259"/>
  <c r="BF259"/>
  <c r="T259"/>
  <c r="R259"/>
  <c r="P259"/>
  <c r="BK259"/>
  <c r="J259"/>
  <c r="BE259"/>
  <c r="BI256"/>
  <c r="BH256"/>
  <c r="BG256"/>
  <c r="BF256"/>
  <c r="T256"/>
  <c r="R256"/>
  <c r="P256"/>
  <c r="BK256"/>
  <c r="J256"/>
  <c r="BE256"/>
  <c r="BI254"/>
  <c r="BH254"/>
  <c r="BG254"/>
  <c r="BF254"/>
  <c r="T254"/>
  <c r="R254"/>
  <c r="P254"/>
  <c r="BK254"/>
  <c r="J254"/>
  <c r="BE254"/>
  <c r="BI251"/>
  <c r="BH251"/>
  <c r="BG251"/>
  <c r="BF251"/>
  <c r="T251"/>
  <c r="R251"/>
  <c r="P251"/>
  <c r="BK251"/>
  <c r="J251"/>
  <c r="BE251"/>
  <c r="BI247"/>
  <c r="BH247"/>
  <c r="BG247"/>
  <c r="BF247"/>
  <c r="T247"/>
  <c r="R247"/>
  <c r="P247"/>
  <c r="BK247"/>
  <c r="J247"/>
  <c r="BE247"/>
  <c r="BI245"/>
  <c r="BH245"/>
  <c r="BG245"/>
  <c r="BF245"/>
  <c r="T245"/>
  <c r="R245"/>
  <c r="P245"/>
  <c r="BK245"/>
  <c r="J245"/>
  <c r="BE245"/>
  <c r="BI242"/>
  <c r="BH242"/>
  <c r="BG242"/>
  <c r="BF242"/>
  <c r="T242"/>
  <c r="R242"/>
  <c r="P242"/>
  <c r="BK242"/>
  <c r="J242"/>
  <c r="BE242"/>
  <c r="BI238"/>
  <c r="BH238"/>
  <c r="BG238"/>
  <c r="BF238"/>
  <c r="T238"/>
  <c r="R238"/>
  <c r="P238"/>
  <c r="BK238"/>
  <c r="J238"/>
  <c r="BE238"/>
  <c r="BI236"/>
  <c r="BH236"/>
  <c r="BG236"/>
  <c r="BF236"/>
  <c r="T236"/>
  <c r="R236"/>
  <c r="P236"/>
  <c r="BK236"/>
  <c r="J236"/>
  <c r="BE236"/>
  <c r="BI234"/>
  <c r="BH234"/>
  <c r="BG234"/>
  <c r="BF234"/>
  <c r="T234"/>
  <c r="R234"/>
  <c r="P234"/>
  <c r="BK234"/>
  <c r="J234"/>
  <c r="BE234"/>
  <c r="BI231"/>
  <c r="BH231"/>
  <c r="BG231"/>
  <c r="BF231"/>
  <c r="T231"/>
  <c r="R231"/>
  <c r="P231"/>
  <c r="BK231"/>
  <c r="J231"/>
  <c r="BE231"/>
  <c r="BI227"/>
  <c r="BH227"/>
  <c r="BG227"/>
  <c r="BF227"/>
  <c r="T227"/>
  <c r="T226"/>
  <c r="R227"/>
  <c r="R226"/>
  <c r="P227"/>
  <c r="P226"/>
  <c r="BK227"/>
  <c r="BK226"/>
  <c r="J226"/>
  <c r="J227"/>
  <c r="BE227"/>
  <c r="J63"/>
  <c r="BI223"/>
  <c r="BH223"/>
  <c r="BG223"/>
  <c r="BF223"/>
  <c r="T223"/>
  <c r="T222"/>
  <c r="R223"/>
  <c r="R222"/>
  <c r="P223"/>
  <c r="P222"/>
  <c r="BK223"/>
  <c r="BK222"/>
  <c r="J222"/>
  <c r="J223"/>
  <c r="BE223"/>
  <c r="J62"/>
  <c r="BI219"/>
  <c r="BH219"/>
  <c r="BG219"/>
  <c r="BF219"/>
  <c r="T219"/>
  <c r="R219"/>
  <c r="P219"/>
  <c r="BK219"/>
  <c r="J219"/>
  <c r="BE219"/>
  <c r="BI215"/>
  <c r="BH215"/>
  <c r="BG215"/>
  <c r="BF215"/>
  <c r="T215"/>
  <c r="T214"/>
  <c r="R215"/>
  <c r="R214"/>
  <c r="P215"/>
  <c r="P214"/>
  <c r="BK215"/>
  <c r="BK214"/>
  <c r="J214"/>
  <c r="J215"/>
  <c r="BE215"/>
  <c r="J61"/>
  <c r="BI204"/>
  <c r="BH204"/>
  <c r="BG204"/>
  <c r="BF204"/>
  <c r="T204"/>
  <c r="T203"/>
  <c r="R204"/>
  <c r="R203"/>
  <c r="P204"/>
  <c r="P203"/>
  <c r="BK204"/>
  <c r="BK203"/>
  <c r="J203"/>
  <c r="J204"/>
  <c r="BE204"/>
  <c r="J60"/>
  <c r="BI199"/>
  <c r="BH199"/>
  <c r="BG199"/>
  <c r="BF199"/>
  <c r="T199"/>
  <c r="T198"/>
  <c r="R199"/>
  <c r="R198"/>
  <c r="P199"/>
  <c r="P198"/>
  <c r="BK199"/>
  <c r="BK198"/>
  <c r="J198"/>
  <c r="J199"/>
  <c r="BE199"/>
  <c r="J59"/>
  <c r="BI196"/>
  <c r="BH196"/>
  <c r="BG196"/>
  <c r="BF196"/>
  <c r="T196"/>
  <c r="R196"/>
  <c r="P196"/>
  <c r="BK196"/>
  <c r="J196"/>
  <c r="BE196"/>
  <c r="BI186"/>
  <c r="BH186"/>
  <c r="BG186"/>
  <c r="BF186"/>
  <c r="T186"/>
  <c r="R186"/>
  <c r="P186"/>
  <c r="BK186"/>
  <c r="J186"/>
  <c r="BE186"/>
  <c r="BI178"/>
  <c r="BH178"/>
  <c r="BG178"/>
  <c r="BF178"/>
  <c r="T178"/>
  <c r="R178"/>
  <c r="P178"/>
  <c r="BK178"/>
  <c r="J178"/>
  <c r="BE178"/>
  <c r="BI176"/>
  <c r="BH176"/>
  <c r="BG176"/>
  <c r="BF176"/>
  <c r="T176"/>
  <c r="R176"/>
  <c r="P176"/>
  <c r="BK176"/>
  <c r="J176"/>
  <c r="BE176"/>
  <c r="BI168"/>
  <c r="BH168"/>
  <c r="BG168"/>
  <c r="BF168"/>
  <c r="T168"/>
  <c r="R168"/>
  <c r="P168"/>
  <c r="BK168"/>
  <c r="J168"/>
  <c r="BE168"/>
  <c r="BI160"/>
  <c r="BH160"/>
  <c r="BG160"/>
  <c r="BF160"/>
  <c r="T160"/>
  <c r="R160"/>
  <c r="P160"/>
  <c r="BK160"/>
  <c r="J160"/>
  <c r="BE160"/>
  <c r="BI152"/>
  <c r="BH152"/>
  <c r="BG152"/>
  <c r="BF152"/>
  <c r="T152"/>
  <c r="R152"/>
  <c r="P152"/>
  <c r="BK152"/>
  <c r="J152"/>
  <c r="BE152"/>
  <c r="BI144"/>
  <c r="BH144"/>
  <c r="BG144"/>
  <c r="BF144"/>
  <c r="T144"/>
  <c r="R144"/>
  <c r="P144"/>
  <c r="BK144"/>
  <c r="J144"/>
  <c r="BE144"/>
  <c r="BI141"/>
  <c r="BH141"/>
  <c r="BG141"/>
  <c r="BF141"/>
  <c r="T141"/>
  <c r="R141"/>
  <c r="P141"/>
  <c r="BK141"/>
  <c r="J141"/>
  <c r="BE141"/>
  <c r="BI137"/>
  <c r="BH137"/>
  <c r="BG137"/>
  <c r="BF137"/>
  <c r="T137"/>
  <c r="R137"/>
  <c r="P137"/>
  <c r="BK137"/>
  <c r="J137"/>
  <c r="BE137"/>
  <c r="BI133"/>
  <c r="BH133"/>
  <c r="BG133"/>
  <c r="BF133"/>
  <c r="T133"/>
  <c r="R133"/>
  <c r="P133"/>
  <c r="BK133"/>
  <c r="J133"/>
  <c r="BE133"/>
  <c r="BI128"/>
  <c r="BH128"/>
  <c r="BG128"/>
  <c r="BF128"/>
  <c r="T128"/>
  <c r="R128"/>
  <c r="P128"/>
  <c r="BK128"/>
  <c r="J128"/>
  <c r="BE128"/>
  <c r="BI121"/>
  <c r="BH121"/>
  <c r="BG121"/>
  <c r="BF121"/>
  <c r="T121"/>
  <c r="R121"/>
  <c r="P121"/>
  <c r="BK121"/>
  <c r="J121"/>
  <c r="BE121"/>
  <c r="BI113"/>
  <c r="BH113"/>
  <c r="BG113"/>
  <c r="BF113"/>
  <c r="T113"/>
  <c r="R113"/>
  <c r="P113"/>
  <c r="BK113"/>
  <c r="J113"/>
  <c r="BE113"/>
  <c r="BI107"/>
  <c r="BH107"/>
  <c r="BG107"/>
  <c r="BF107"/>
  <c r="T107"/>
  <c r="R107"/>
  <c r="P107"/>
  <c r="BK107"/>
  <c r="J107"/>
  <c r="BE107"/>
  <c r="BI100"/>
  <c r="BH100"/>
  <c r="BG100"/>
  <c r="BF100"/>
  <c r="T100"/>
  <c r="R100"/>
  <c r="P100"/>
  <c r="BK100"/>
  <c r="J100"/>
  <c r="BE100"/>
  <c r="BI94"/>
  <c r="F34"/>
  <c i="1" r="BD53"/>
  <c i="3" r="BH94"/>
  <c r="F33"/>
  <c i="1" r="BC53"/>
  <c i="3" r="BG94"/>
  <c r="F32"/>
  <c i="1" r="BB53"/>
  <c i="3" r="BF94"/>
  <c r="J31"/>
  <c i="1" r="AW53"/>
  <c i="3" r="F31"/>
  <c i="1" r="BA53"/>
  <c i="3" r="T94"/>
  <c r="T93"/>
  <c r="T92"/>
  <c r="T91"/>
  <c r="R94"/>
  <c r="R93"/>
  <c r="R92"/>
  <c r="R91"/>
  <c r="P94"/>
  <c r="P93"/>
  <c r="P92"/>
  <c r="P91"/>
  <c i="1" r="AU53"/>
  <c i="3" r="BK94"/>
  <c r="BK93"/>
  <c r="J93"/>
  <c r="BK92"/>
  <c r="J92"/>
  <c r="BK91"/>
  <c r="J91"/>
  <c r="J56"/>
  <c r="J27"/>
  <c i="1" r="AG53"/>
  <c i="3" r="J94"/>
  <c r="BE94"/>
  <c r="J30"/>
  <c i="1" r="AV53"/>
  <c i="3" r="F30"/>
  <c i="1" r="AZ53"/>
  <c i="3" r="J58"/>
  <c r="J57"/>
  <c r="J87"/>
  <c r="F87"/>
  <c r="F85"/>
  <c r="E83"/>
  <c r="J51"/>
  <c r="F51"/>
  <c r="F49"/>
  <c r="E47"/>
  <c r="J36"/>
  <c r="J18"/>
  <c r="E18"/>
  <c r="F88"/>
  <c r="F52"/>
  <c r="J17"/>
  <c r="J12"/>
  <c r="J85"/>
  <c r="J49"/>
  <c r="E7"/>
  <c r="E81"/>
  <c r="E45"/>
  <c i="1" r="AY52"/>
  <c r="AX52"/>
  <c i="2" r="BI1077"/>
  <c r="BH1077"/>
  <c r="BG1077"/>
  <c r="BF1077"/>
  <c r="T1077"/>
  <c r="R1077"/>
  <c r="P1077"/>
  <c r="BK1077"/>
  <c r="J1077"/>
  <c r="BE1077"/>
  <c r="BI1055"/>
  <c r="BH1055"/>
  <c r="BG1055"/>
  <c r="BF1055"/>
  <c r="T1055"/>
  <c r="T1054"/>
  <c r="R1055"/>
  <c r="R1054"/>
  <c r="P1055"/>
  <c r="P1054"/>
  <c r="BK1055"/>
  <c r="BK1054"/>
  <c r="J1054"/>
  <c r="J1055"/>
  <c r="BE1055"/>
  <c r="J81"/>
  <c r="BI1048"/>
  <c r="BH1048"/>
  <c r="BG1048"/>
  <c r="BF1048"/>
  <c r="T1048"/>
  <c r="R1048"/>
  <c r="P1048"/>
  <c r="BK1048"/>
  <c r="J1048"/>
  <c r="BE1048"/>
  <c r="BI1042"/>
  <c r="BH1042"/>
  <c r="BG1042"/>
  <c r="BF1042"/>
  <c r="T1042"/>
  <c r="R1042"/>
  <c r="P1042"/>
  <c r="BK1042"/>
  <c r="J1042"/>
  <c r="BE1042"/>
  <c r="BI1036"/>
  <c r="BH1036"/>
  <c r="BG1036"/>
  <c r="BF1036"/>
  <c r="T1036"/>
  <c r="R1036"/>
  <c r="P1036"/>
  <c r="BK1036"/>
  <c r="J1036"/>
  <c r="BE1036"/>
  <c r="BI1030"/>
  <c r="BH1030"/>
  <c r="BG1030"/>
  <c r="BF1030"/>
  <c r="T1030"/>
  <c r="T1029"/>
  <c r="R1030"/>
  <c r="R1029"/>
  <c r="P1030"/>
  <c r="P1029"/>
  <c r="BK1030"/>
  <c r="BK1029"/>
  <c r="J1029"/>
  <c r="J1030"/>
  <c r="BE1030"/>
  <c r="J80"/>
  <c r="BI1028"/>
  <c r="BH1028"/>
  <c r="BG1028"/>
  <c r="BF1028"/>
  <c r="T1028"/>
  <c r="R1028"/>
  <c r="P1028"/>
  <c r="BK1028"/>
  <c r="J1028"/>
  <c r="BE1028"/>
  <c r="BI1019"/>
  <c r="BH1019"/>
  <c r="BG1019"/>
  <c r="BF1019"/>
  <c r="T1019"/>
  <c r="R1019"/>
  <c r="P1019"/>
  <c r="BK1019"/>
  <c r="J1019"/>
  <c r="BE1019"/>
  <c r="BI1016"/>
  <c r="BH1016"/>
  <c r="BG1016"/>
  <c r="BF1016"/>
  <c r="T1016"/>
  <c r="R1016"/>
  <c r="P1016"/>
  <c r="BK1016"/>
  <c r="J1016"/>
  <c r="BE1016"/>
  <c r="BI1007"/>
  <c r="BH1007"/>
  <c r="BG1007"/>
  <c r="BF1007"/>
  <c r="T1007"/>
  <c r="T1006"/>
  <c r="R1007"/>
  <c r="R1006"/>
  <c r="P1007"/>
  <c r="P1006"/>
  <c r="BK1007"/>
  <c r="BK1006"/>
  <c r="J1006"/>
  <c r="J1007"/>
  <c r="BE1007"/>
  <c r="J79"/>
  <c r="BI1005"/>
  <c r="BH1005"/>
  <c r="BG1005"/>
  <c r="BF1005"/>
  <c r="T1005"/>
  <c r="R1005"/>
  <c r="P1005"/>
  <c r="BK1005"/>
  <c r="J1005"/>
  <c r="BE1005"/>
  <c r="BI1003"/>
  <c r="BH1003"/>
  <c r="BG1003"/>
  <c r="BF1003"/>
  <c r="T1003"/>
  <c r="R1003"/>
  <c r="P1003"/>
  <c r="BK1003"/>
  <c r="J1003"/>
  <c r="BE1003"/>
  <c r="BI1001"/>
  <c r="BH1001"/>
  <c r="BG1001"/>
  <c r="BF1001"/>
  <c r="T1001"/>
  <c r="R1001"/>
  <c r="P1001"/>
  <c r="BK1001"/>
  <c r="J1001"/>
  <c r="BE1001"/>
  <c r="BI999"/>
  <c r="BH999"/>
  <c r="BG999"/>
  <c r="BF999"/>
  <c r="T999"/>
  <c r="R999"/>
  <c r="P999"/>
  <c r="BK999"/>
  <c r="J999"/>
  <c r="BE999"/>
  <c r="BI997"/>
  <c r="BH997"/>
  <c r="BG997"/>
  <c r="BF997"/>
  <c r="T997"/>
  <c r="T996"/>
  <c r="R997"/>
  <c r="R996"/>
  <c r="P997"/>
  <c r="P996"/>
  <c r="BK997"/>
  <c r="BK996"/>
  <c r="J996"/>
  <c r="J997"/>
  <c r="BE997"/>
  <c r="J78"/>
  <c r="BI995"/>
  <c r="BH995"/>
  <c r="BG995"/>
  <c r="BF995"/>
  <c r="T995"/>
  <c r="R995"/>
  <c r="P995"/>
  <c r="BK995"/>
  <c r="J995"/>
  <c r="BE995"/>
  <c r="BI993"/>
  <c r="BH993"/>
  <c r="BG993"/>
  <c r="BF993"/>
  <c r="T993"/>
  <c r="R993"/>
  <c r="P993"/>
  <c r="BK993"/>
  <c r="J993"/>
  <c r="BE993"/>
  <c r="BI988"/>
  <c r="BH988"/>
  <c r="BG988"/>
  <c r="BF988"/>
  <c r="T988"/>
  <c r="R988"/>
  <c r="P988"/>
  <c r="BK988"/>
  <c r="J988"/>
  <c r="BE988"/>
  <c r="BI983"/>
  <c r="BH983"/>
  <c r="BG983"/>
  <c r="BF983"/>
  <c r="T983"/>
  <c r="R983"/>
  <c r="P983"/>
  <c r="BK983"/>
  <c r="J983"/>
  <c r="BE983"/>
  <c r="BI978"/>
  <c r="BH978"/>
  <c r="BG978"/>
  <c r="BF978"/>
  <c r="T978"/>
  <c r="T977"/>
  <c r="R978"/>
  <c r="R977"/>
  <c r="P978"/>
  <c r="P977"/>
  <c r="BK978"/>
  <c r="BK977"/>
  <c r="J977"/>
  <c r="J978"/>
  <c r="BE978"/>
  <c r="J77"/>
  <c r="BI976"/>
  <c r="BH976"/>
  <c r="BG976"/>
  <c r="BF976"/>
  <c r="T976"/>
  <c r="R976"/>
  <c r="P976"/>
  <c r="BK976"/>
  <c r="J976"/>
  <c r="BE976"/>
  <c r="BI967"/>
  <c r="BH967"/>
  <c r="BG967"/>
  <c r="BF967"/>
  <c r="T967"/>
  <c r="R967"/>
  <c r="P967"/>
  <c r="BK967"/>
  <c r="J967"/>
  <c r="BE967"/>
  <c r="BI958"/>
  <c r="BH958"/>
  <c r="BG958"/>
  <c r="BF958"/>
  <c r="T958"/>
  <c r="R958"/>
  <c r="P958"/>
  <c r="BK958"/>
  <c r="J958"/>
  <c r="BE958"/>
  <c r="BI955"/>
  <c r="BH955"/>
  <c r="BG955"/>
  <c r="BF955"/>
  <c r="T955"/>
  <c r="R955"/>
  <c r="P955"/>
  <c r="BK955"/>
  <c r="J955"/>
  <c r="BE955"/>
  <c r="BI946"/>
  <c r="BH946"/>
  <c r="BG946"/>
  <c r="BF946"/>
  <c r="T946"/>
  <c r="R946"/>
  <c r="P946"/>
  <c r="BK946"/>
  <c r="J946"/>
  <c r="BE946"/>
  <c r="BI944"/>
  <c r="BH944"/>
  <c r="BG944"/>
  <c r="BF944"/>
  <c r="T944"/>
  <c r="R944"/>
  <c r="P944"/>
  <c r="BK944"/>
  <c r="J944"/>
  <c r="BE944"/>
  <c r="BI942"/>
  <c r="BH942"/>
  <c r="BG942"/>
  <c r="BF942"/>
  <c r="T942"/>
  <c r="T941"/>
  <c r="R942"/>
  <c r="R941"/>
  <c r="P942"/>
  <c r="P941"/>
  <c r="BK942"/>
  <c r="BK941"/>
  <c r="J941"/>
  <c r="J942"/>
  <c r="BE942"/>
  <c r="J76"/>
  <c r="BI940"/>
  <c r="BH940"/>
  <c r="BG940"/>
  <c r="BF940"/>
  <c r="T940"/>
  <c r="R940"/>
  <c r="P940"/>
  <c r="BK940"/>
  <c r="J940"/>
  <c r="BE940"/>
  <c r="BI938"/>
  <c r="BH938"/>
  <c r="BG938"/>
  <c r="BF938"/>
  <c r="T938"/>
  <c r="R938"/>
  <c r="P938"/>
  <c r="BK938"/>
  <c r="J938"/>
  <c r="BE938"/>
  <c r="BI936"/>
  <c r="BH936"/>
  <c r="BG936"/>
  <c r="BF936"/>
  <c r="T936"/>
  <c r="R936"/>
  <c r="P936"/>
  <c r="BK936"/>
  <c r="J936"/>
  <c r="BE936"/>
  <c r="BI932"/>
  <c r="BH932"/>
  <c r="BG932"/>
  <c r="BF932"/>
  <c r="T932"/>
  <c r="R932"/>
  <c r="P932"/>
  <c r="BK932"/>
  <c r="J932"/>
  <c r="BE932"/>
  <c r="BI930"/>
  <c r="BH930"/>
  <c r="BG930"/>
  <c r="BF930"/>
  <c r="T930"/>
  <c r="R930"/>
  <c r="P930"/>
  <c r="BK930"/>
  <c r="J930"/>
  <c r="BE930"/>
  <c r="BI928"/>
  <c r="BH928"/>
  <c r="BG928"/>
  <c r="BF928"/>
  <c r="T928"/>
  <c r="R928"/>
  <c r="P928"/>
  <c r="BK928"/>
  <c r="J928"/>
  <c r="BE928"/>
  <c r="BI926"/>
  <c r="BH926"/>
  <c r="BG926"/>
  <c r="BF926"/>
  <c r="T926"/>
  <c r="R926"/>
  <c r="P926"/>
  <c r="BK926"/>
  <c r="J926"/>
  <c r="BE926"/>
  <c r="BI924"/>
  <c r="BH924"/>
  <c r="BG924"/>
  <c r="BF924"/>
  <c r="T924"/>
  <c r="R924"/>
  <c r="P924"/>
  <c r="BK924"/>
  <c r="J924"/>
  <c r="BE924"/>
  <c r="BI922"/>
  <c r="BH922"/>
  <c r="BG922"/>
  <c r="BF922"/>
  <c r="T922"/>
  <c r="R922"/>
  <c r="P922"/>
  <c r="BK922"/>
  <c r="J922"/>
  <c r="BE922"/>
  <c r="BI920"/>
  <c r="BH920"/>
  <c r="BG920"/>
  <c r="BF920"/>
  <c r="T920"/>
  <c r="R920"/>
  <c r="P920"/>
  <c r="BK920"/>
  <c r="J920"/>
  <c r="BE920"/>
  <c r="BI918"/>
  <c r="BH918"/>
  <c r="BG918"/>
  <c r="BF918"/>
  <c r="T918"/>
  <c r="R918"/>
  <c r="P918"/>
  <c r="BK918"/>
  <c r="J918"/>
  <c r="BE918"/>
  <c r="BI915"/>
  <c r="BH915"/>
  <c r="BG915"/>
  <c r="BF915"/>
  <c r="T915"/>
  <c r="T914"/>
  <c r="R915"/>
  <c r="R914"/>
  <c r="P915"/>
  <c r="P914"/>
  <c r="BK915"/>
  <c r="BK914"/>
  <c r="J914"/>
  <c r="J915"/>
  <c r="BE915"/>
  <c r="J75"/>
  <c r="BI913"/>
  <c r="BH913"/>
  <c r="BG913"/>
  <c r="BF913"/>
  <c r="T913"/>
  <c r="R913"/>
  <c r="P913"/>
  <c r="BK913"/>
  <c r="J913"/>
  <c r="BE913"/>
  <c r="BI908"/>
  <c r="BH908"/>
  <c r="BG908"/>
  <c r="BF908"/>
  <c r="T908"/>
  <c r="R908"/>
  <c r="P908"/>
  <c r="BK908"/>
  <c r="J908"/>
  <c r="BE908"/>
  <c r="BI903"/>
  <c r="BH903"/>
  <c r="BG903"/>
  <c r="BF903"/>
  <c r="T903"/>
  <c r="R903"/>
  <c r="P903"/>
  <c r="BK903"/>
  <c r="J903"/>
  <c r="BE903"/>
  <c r="BI898"/>
  <c r="BH898"/>
  <c r="BG898"/>
  <c r="BF898"/>
  <c r="T898"/>
  <c r="R898"/>
  <c r="P898"/>
  <c r="BK898"/>
  <c r="J898"/>
  <c r="BE898"/>
  <c r="BI896"/>
  <c r="BH896"/>
  <c r="BG896"/>
  <c r="BF896"/>
  <c r="T896"/>
  <c r="R896"/>
  <c r="P896"/>
  <c r="BK896"/>
  <c r="J896"/>
  <c r="BE896"/>
  <c r="BI894"/>
  <c r="BH894"/>
  <c r="BG894"/>
  <c r="BF894"/>
  <c r="T894"/>
  <c r="R894"/>
  <c r="P894"/>
  <c r="BK894"/>
  <c r="J894"/>
  <c r="BE894"/>
  <c r="BI892"/>
  <c r="BH892"/>
  <c r="BG892"/>
  <c r="BF892"/>
  <c r="T892"/>
  <c r="R892"/>
  <c r="P892"/>
  <c r="BK892"/>
  <c r="J892"/>
  <c r="BE892"/>
  <c r="BI890"/>
  <c r="BH890"/>
  <c r="BG890"/>
  <c r="BF890"/>
  <c r="T890"/>
  <c r="R890"/>
  <c r="P890"/>
  <c r="BK890"/>
  <c r="J890"/>
  <c r="BE890"/>
  <c r="BI888"/>
  <c r="BH888"/>
  <c r="BG888"/>
  <c r="BF888"/>
  <c r="T888"/>
  <c r="R888"/>
  <c r="P888"/>
  <c r="BK888"/>
  <c r="J888"/>
  <c r="BE888"/>
  <c r="BI886"/>
  <c r="BH886"/>
  <c r="BG886"/>
  <c r="BF886"/>
  <c r="T886"/>
  <c r="R886"/>
  <c r="P886"/>
  <c r="BK886"/>
  <c r="J886"/>
  <c r="BE886"/>
  <c r="BI884"/>
  <c r="BH884"/>
  <c r="BG884"/>
  <c r="BF884"/>
  <c r="T884"/>
  <c r="R884"/>
  <c r="P884"/>
  <c r="BK884"/>
  <c r="J884"/>
  <c r="BE884"/>
  <c r="BI878"/>
  <c r="BH878"/>
  <c r="BG878"/>
  <c r="BF878"/>
  <c r="T878"/>
  <c r="R878"/>
  <c r="P878"/>
  <c r="BK878"/>
  <c r="J878"/>
  <c r="BE878"/>
  <c r="BI873"/>
  <c r="BH873"/>
  <c r="BG873"/>
  <c r="BF873"/>
  <c r="T873"/>
  <c r="R873"/>
  <c r="P873"/>
  <c r="BK873"/>
  <c r="J873"/>
  <c r="BE873"/>
  <c r="BI869"/>
  <c r="BH869"/>
  <c r="BG869"/>
  <c r="BF869"/>
  <c r="T869"/>
  <c r="R869"/>
  <c r="P869"/>
  <c r="BK869"/>
  <c r="J869"/>
  <c r="BE869"/>
  <c r="BI863"/>
  <c r="BH863"/>
  <c r="BG863"/>
  <c r="BF863"/>
  <c r="T863"/>
  <c r="R863"/>
  <c r="P863"/>
  <c r="BK863"/>
  <c r="J863"/>
  <c r="BE863"/>
  <c r="BI857"/>
  <c r="BH857"/>
  <c r="BG857"/>
  <c r="BF857"/>
  <c r="T857"/>
  <c r="R857"/>
  <c r="P857"/>
  <c r="BK857"/>
  <c r="J857"/>
  <c r="BE857"/>
  <c r="BI849"/>
  <c r="BH849"/>
  <c r="BG849"/>
  <c r="BF849"/>
  <c r="T849"/>
  <c r="T848"/>
  <c r="R849"/>
  <c r="R848"/>
  <c r="P849"/>
  <c r="P848"/>
  <c r="BK849"/>
  <c r="BK848"/>
  <c r="J848"/>
  <c r="J849"/>
  <c r="BE849"/>
  <c r="J74"/>
  <c r="BI846"/>
  <c r="BH846"/>
  <c r="BG846"/>
  <c r="BF846"/>
  <c r="T846"/>
  <c r="R846"/>
  <c r="P846"/>
  <c r="BK846"/>
  <c r="J846"/>
  <c r="BE846"/>
  <c r="BI844"/>
  <c r="BH844"/>
  <c r="BG844"/>
  <c r="BF844"/>
  <c r="T844"/>
  <c r="R844"/>
  <c r="P844"/>
  <c r="BK844"/>
  <c r="J844"/>
  <c r="BE844"/>
  <c r="BI841"/>
  <c r="BH841"/>
  <c r="BG841"/>
  <c r="BF841"/>
  <c r="T841"/>
  <c r="R841"/>
  <c r="P841"/>
  <c r="BK841"/>
  <c r="J841"/>
  <c r="BE841"/>
  <c r="BI837"/>
  <c r="BH837"/>
  <c r="BG837"/>
  <c r="BF837"/>
  <c r="T837"/>
  <c r="R837"/>
  <c r="P837"/>
  <c r="BK837"/>
  <c r="J837"/>
  <c r="BE837"/>
  <c r="BI833"/>
  <c r="BH833"/>
  <c r="BG833"/>
  <c r="BF833"/>
  <c r="T833"/>
  <c r="T832"/>
  <c r="R833"/>
  <c r="R832"/>
  <c r="P833"/>
  <c r="P832"/>
  <c r="BK833"/>
  <c r="BK832"/>
  <c r="J832"/>
  <c r="J833"/>
  <c r="BE833"/>
  <c r="J73"/>
  <c r="BI831"/>
  <c r="BH831"/>
  <c r="BG831"/>
  <c r="BF831"/>
  <c r="T831"/>
  <c r="R831"/>
  <c r="P831"/>
  <c r="BK831"/>
  <c r="J831"/>
  <c r="BE831"/>
  <c r="BI828"/>
  <c r="BH828"/>
  <c r="BG828"/>
  <c r="BF828"/>
  <c r="T828"/>
  <c r="R828"/>
  <c r="P828"/>
  <c r="BK828"/>
  <c r="J828"/>
  <c r="BE828"/>
  <c r="BI826"/>
  <c r="BH826"/>
  <c r="BG826"/>
  <c r="BF826"/>
  <c r="T826"/>
  <c r="R826"/>
  <c r="P826"/>
  <c r="BK826"/>
  <c r="J826"/>
  <c r="BE826"/>
  <c r="BI824"/>
  <c r="BH824"/>
  <c r="BG824"/>
  <c r="BF824"/>
  <c r="T824"/>
  <c r="R824"/>
  <c r="P824"/>
  <c r="BK824"/>
  <c r="J824"/>
  <c r="BE824"/>
  <c r="BI816"/>
  <c r="BH816"/>
  <c r="BG816"/>
  <c r="BF816"/>
  <c r="T816"/>
  <c r="R816"/>
  <c r="P816"/>
  <c r="BK816"/>
  <c r="J816"/>
  <c r="BE816"/>
  <c r="BI814"/>
  <c r="BH814"/>
  <c r="BG814"/>
  <c r="BF814"/>
  <c r="T814"/>
  <c r="R814"/>
  <c r="P814"/>
  <c r="BK814"/>
  <c r="J814"/>
  <c r="BE814"/>
  <c r="BI811"/>
  <c r="BH811"/>
  <c r="BG811"/>
  <c r="BF811"/>
  <c r="T811"/>
  <c r="R811"/>
  <c r="P811"/>
  <c r="BK811"/>
  <c r="J811"/>
  <c r="BE811"/>
  <c r="BI808"/>
  <c r="BH808"/>
  <c r="BG808"/>
  <c r="BF808"/>
  <c r="T808"/>
  <c r="R808"/>
  <c r="P808"/>
  <c r="BK808"/>
  <c r="J808"/>
  <c r="BE808"/>
  <c r="BI804"/>
  <c r="BH804"/>
  <c r="BG804"/>
  <c r="BF804"/>
  <c r="T804"/>
  <c r="T803"/>
  <c r="R804"/>
  <c r="R803"/>
  <c r="P804"/>
  <c r="P803"/>
  <c r="BK804"/>
  <c r="BK803"/>
  <c r="J803"/>
  <c r="J804"/>
  <c r="BE804"/>
  <c r="J72"/>
  <c r="BI802"/>
  <c r="BH802"/>
  <c r="BG802"/>
  <c r="BF802"/>
  <c r="T802"/>
  <c r="R802"/>
  <c r="P802"/>
  <c r="BK802"/>
  <c r="J802"/>
  <c r="BE802"/>
  <c r="BI800"/>
  <c r="BH800"/>
  <c r="BG800"/>
  <c r="BF800"/>
  <c r="T800"/>
  <c r="R800"/>
  <c r="P800"/>
  <c r="BK800"/>
  <c r="J800"/>
  <c r="BE800"/>
  <c r="BI797"/>
  <c r="BH797"/>
  <c r="BG797"/>
  <c r="BF797"/>
  <c r="T797"/>
  <c r="R797"/>
  <c r="P797"/>
  <c r="BK797"/>
  <c r="J797"/>
  <c r="BE797"/>
  <c r="BI793"/>
  <c r="BH793"/>
  <c r="BG793"/>
  <c r="BF793"/>
  <c r="T793"/>
  <c r="R793"/>
  <c r="P793"/>
  <c r="BK793"/>
  <c r="J793"/>
  <c r="BE793"/>
  <c r="BI789"/>
  <c r="BH789"/>
  <c r="BG789"/>
  <c r="BF789"/>
  <c r="T789"/>
  <c r="R789"/>
  <c r="P789"/>
  <c r="BK789"/>
  <c r="J789"/>
  <c r="BE789"/>
  <c r="BI780"/>
  <c r="BH780"/>
  <c r="BG780"/>
  <c r="BF780"/>
  <c r="T780"/>
  <c r="R780"/>
  <c r="P780"/>
  <c r="BK780"/>
  <c r="J780"/>
  <c r="BE780"/>
  <c r="BI777"/>
  <c r="BH777"/>
  <c r="BG777"/>
  <c r="BF777"/>
  <c r="T777"/>
  <c r="R777"/>
  <c r="P777"/>
  <c r="BK777"/>
  <c r="J777"/>
  <c r="BE777"/>
  <c r="BI774"/>
  <c r="BH774"/>
  <c r="BG774"/>
  <c r="BF774"/>
  <c r="T774"/>
  <c r="R774"/>
  <c r="P774"/>
  <c r="BK774"/>
  <c r="J774"/>
  <c r="BE774"/>
  <c r="BI764"/>
  <c r="BH764"/>
  <c r="BG764"/>
  <c r="BF764"/>
  <c r="T764"/>
  <c r="R764"/>
  <c r="P764"/>
  <c r="BK764"/>
  <c r="J764"/>
  <c r="BE764"/>
  <c r="BI754"/>
  <c r="BH754"/>
  <c r="BG754"/>
  <c r="BF754"/>
  <c r="T754"/>
  <c r="R754"/>
  <c r="P754"/>
  <c r="BK754"/>
  <c r="J754"/>
  <c r="BE754"/>
  <c r="BI745"/>
  <c r="BH745"/>
  <c r="BG745"/>
  <c r="BF745"/>
  <c r="T745"/>
  <c r="T744"/>
  <c r="R745"/>
  <c r="R744"/>
  <c r="P745"/>
  <c r="P744"/>
  <c r="BK745"/>
  <c r="BK744"/>
  <c r="J744"/>
  <c r="J745"/>
  <c r="BE745"/>
  <c r="J71"/>
  <c r="BI743"/>
  <c r="BH743"/>
  <c r="BG743"/>
  <c r="BF743"/>
  <c r="T743"/>
  <c r="R743"/>
  <c r="P743"/>
  <c r="BK743"/>
  <c r="J743"/>
  <c r="BE743"/>
  <c r="BI740"/>
  <c r="BH740"/>
  <c r="BG740"/>
  <c r="BF740"/>
  <c r="T740"/>
  <c r="R740"/>
  <c r="P740"/>
  <c r="BK740"/>
  <c r="J740"/>
  <c r="BE740"/>
  <c r="BI736"/>
  <c r="BH736"/>
  <c r="BG736"/>
  <c r="BF736"/>
  <c r="T736"/>
  <c r="R736"/>
  <c r="P736"/>
  <c r="BK736"/>
  <c r="J736"/>
  <c r="BE736"/>
  <c r="BI733"/>
  <c r="BH733"/>
  <c r="BG733"/>
  <c r="BF733"/>
  <c r="T733"/>
  <c r="R733"/>
  <c r="P733"/>
  <c r="BK733"/>
  <c r="J733"/>
  <c r="BE733"/>
  <c r="BI730"/>
  <c r="BH730"/>
  <c r="BG730"/>
  <c r="BF730"/>
  <c r="T730"/>
  <c r="R730"/>
  <c r="P730"/>
  <c r="BK730"/>
  <c r="J730"/>
  <c r="BE730"/>
  <c r="BI727"/>
  <c r="BH727"/>
  <c r="BG727"/>
  <c r="BF727"/>
  <c r="T727"/>
  <c r="R727"/>
  <c r="P727"/>
  <c r="BK727"/>
  <c r="J727"/>
  <c r="BE727"/>
  <c r="BI719"/>
  <c r="BH719"/>
  <c r="BG719"/>
  <c r="BF719"/>
  <c r="T719"/>
  <c r="R719"/>
  <c r="P719"/>
  <c r="BK719"/>
  <c r="J719"/>
  <c r="BE719"/>
  <c r="BI716"/>
  <c r="BH716"/>
  <c r="BG716"/>
  <c r="BF716"/>
  <c r="T716"/>
  <c r="T715"/>
  <c r="R716"/>
  <c r="R715"/>
  <c r="P716"/>
  <c r="P715"/>
  <c r="BK716"/>
  <c r="BK715"/>
  <c r="J715"/>
  <c r="J716"/>
  <c r="BE716"/>
  <c r="J70"/>
  <c r="BI714"/>
  <c r="BH714"/>
  <c r="BG714"/>
  <c r="BF714"/>
  <c r="T714"/>
  <c r="R714"/>
  <c r="P714"/>
  <c r="BK714"/>
  <c r="J714"/>
  <c r="BE714"/>
  <c r="BI704"/>
  <c r="BH704"/>
  <c r="BG704"/>
  <c r="BF704"/>
  <c r="T704"/>
  <c r="R704"/>
  <c r="P704"/>
  <c r="BK704"/>
  <c r="J704"/>
  <c r="BE704"/>
  <c r="BI693"/>
  <c r="BH693"/>
  <c r="BG693"/>
  <c r="BF693"/>
  <c r="T693"/>
  <c r="R693"/>
  <c r="P693"/>
  <c r="BK693"/>
  <c r="J693"/>
  <c r="BE693"/>
  <c r="BI686"/>
  <c r="BH686"/>
  <c r="BG686"/>
  <c r="BF686"/>
  <c r="T686"/>
  <c r="R686"/>
  <c r="P686"/>
  <c r="BK686"/>
  <c r="J686"/>
  <c r="BE686"/>
  <c r="BI676"/>
  <c r="BH676"/>
  <c r="BG676"/>
  <c r="BF676"/>
  <c r="T676"/>
  <c r="R676"/>
  <c r="P676"/>
  <c r="BK676"/>
  <c r="J676"/>
  <c r="BE676"/>
  <c r="BI666"/>
  <c r="BH666"/>
  <c r="BG666"/>
  <c r="BF666"/>
  <c r="T666"/>
  <c r="R666"/>
  <c r="P666"/>
  <c r="BK666"/>
  <c r="J666"/>
  <c r="BE666"/>
  <c r="BI663"/>
  <c r="BH663"/>
  <c r="BG663"/>
  <c r="BF663"/>
  <c r="T663"/>
  <c r="R663"/>
  <c r="P663"/>
  <c r="BK663"/>
  <c r="J663"/>
  <c r="BE663"/>
  <c r="BI660"/>
  <c r="BH660"/>
  <c r="BG660"/>
  <c r="BF660"/>
  <c r="T660"/>
  <c r="T659"/>
  <c r="R660"/>
  <c r="R659"/>
  <c r="P660"/>
  <c r="P659"/>
  <c r="BK660"/>
  <c r="BK659"/>
  <c r="J659"/>
  <c r="J660"/>
  <c r="BE660"/>
  <c r="J69"/>
  <c r="BI658"/>
  <c r="BH658"/>
  <c r="BG658"/>
  <c r="BF658"/>
  <c r="T658"/>
  <c r="R658"/>
  <c r="P658"/>
  <c r="BK658"/>
  <c r="J658"/>
  <c r="BE658"/>
  <c r="BI650"/>
  <c r="BH650"/>
  <c r="BG650"/>
  <c r="BF650"/>
  <c r="T650"/>
  <c r="R650"/>
  <c r="P650"/>
  <c r="BK650"/>
  <c r="J650"/>
  <c r="BE650"/>
  <c r="BI641"/>
  <c r="BH641"/>
  <c r="BG641"/>
  <c r="BF641"/>
  <c r="T641"/>
  <c r="R641"/>
  <c r="P641"/>
  <c r="BK641"/>
  <c r="J641"/>
  <c r="BE641"/>
  <c r="BI639"/>
  <c r="BH639"/>
  <c r="BG639"/>
  <c r="BF639"/>
  <c r="T639"/>
  <c r="R639"/>
  <c r="P639"/>
  <c r="BK639"/>
  <c r="J639"/>
  <c r="BE639"/>
  <c r="BI635"/>
  <c r="BH635"/>
  <c r="BG635"/>
  <c r="BF635"/>
  <c r="T635"/>
  <c r="R635"/>
  <c r="P635"/>
  <c r="BK635"/>
  <c r="J635"/>
  <c r="BE635"/>
  <c r="BI631"/>
  <c r="BH631"/>
  <c r="BG631"/>
  <c r="BF631"/>
  <c r="T631"/>
  <c r="R631"/>
  <c r="P631"/>
  <c r="BK631"/>
  <c r="J631"/>
  <c r="BE631"/>
  <c r="BI627"/>
  <c r="BH627"/>
  <c r="BG627"/>
  <c r="BF627"/>
  <c r="T627"/>
  <c r="R627"/>
  <c r="P627"/>
  <c r="BK627"/>
  <c r="J627"/>
  <c r="BE627"/>
  <c r="BI625"/>
  <c r="BH625"/>
  <c r="BG625"/>
  <c r="BF625"/>
  <c r="T625"/>
  <c r="R625"/>
  <c r="P625"/>
  <c r="BK625"/>
  <c r="J625"/>
  <c r="BE625"/>
  <c r="BI621"/>
  <c r="BH621"/>
  <c r="BG621"/>
  <c r="BF621"/>
  <c r="T621"/>
  <c r="R621"/>
  <c r="P621"/>
  <c r="BK621"/>
  <c r="J621"/>
  <c r="BE621"/>
  <c r="BI619"/>
  <c r="BH619"/>
  <c r="BG619"/>
  <c r="BF619"/>
  <c r="T619"/>
  <c r="R619"/>
  <c r="P619"/>
  <c r="BK619"/>
  <c r="J619"/>
  <c r="BE619"/>
  <c r="BI615"/>
  <c r="BH615"/>
  <c r="BG615"/>
  <c r="BF615"/>
  <c r="T615"/>
  <c r="T614"/>
  <c r="T613"/>
  <c r="R615"/>
  <c r="R614"/>
  <c r="R613"/>
  <c r="P615"/>
  <c r="P614"/>
  <c r="P613"/>
  <c r="BK615"/>
  <c r="BK614"/>
  <c r="J614"/>
  <c r="BK613"/>
  <c r="J613"/>
  <c r="J615"/>
  <c r="BE615"/>
  <c r="J68"/>
  <c r="J67"/>
  <c r="BI612"/>
  <c r="BH612"/>
  <c r="BG612"/>
  <c r="BF612"/>
  <c r="T612"/>
  <c r="T611"/>
  <c r="R612"/>
  <c r="R611"/>
  <c r="P612"/>
  <c r="P611"/>
  <c r="BK612"/>
  <c r="BK611"/>
  <c r="J611"/>
  <c r="J612"/>
  <c r="BE612"/>
  <c r="J66"/>
  <c r="BI610"/>
  <c r="BH610"/>
  <c r="BG610"/>
  <c r="BF610"/>
  <c r="T610"/>
  <c r="R610"/>
  <c r="P610"/>
  <c r="BK610"/>
  <c r="J610"/>
  <c r="BE610"/>
  <c r="BI609"/>
  <c r="BH609"/>
  <c r="BG609"/>
  <c r="BF609"/>
  <c r="T609"/>
  <c r="R609"/>
  <c r="P609"/>
  <c r="BK609"/>
  <c r="J609"/>
  <c r="BE609"/>
  <c r="BI607"/>
  <c r="BH607"/>
  <c r="BG607"/>
  <c r="BF607"/>
  <c r="T607"/>
  <c r="R607"/>
  <c r="P607"/>
  <c r="BK607"/>
  <c r="J607"/>
  <c r="BE607"/>
  <c r="BI606"/>
  <c r="BH606"/>
  <c r="BG606"/>
  <c r="BF606"/>
  <c r="T606"/>
  <c r="T605"/>
  <c r="R606"/>
  <c r="R605"/>
  <c r="P606"/>
  <c r="P605"/>
  <c r="BK606"/>
  <c r="BK605"/>
  <c r="J605"/>
  <c r="J606"/>
  <c r="BE606"/>
  <c r="J65"/>
  <c r="BI601"/>
  <c r="BH601"/>
  <c r="BG601"/>
  <c r="BF601"/>
  <c r="T601"/>
  <c r="R601"/>
  <c r="P601"/>
  <c r="BK601"/>
  <c r="J601"/>
  <c r="BE601"/>
  <c r="BI597"/>
  <c r="BH597"/>
  <c r="BG597"/>
  <c r="BF597"/>
  <c r="T597"/>
  <c r="R597"/>
  <c r="P597"/>
  <c r="BK597"/>
  <c r="J597"/>
  <c r="BE597"/>
  <c r="BI592"/>
  <c r="BH592"/>
  <c r="BG592"/>
  <c r="BF592"/>
  <c r="T592"/>
  <c r="R592"/>
  <c r="P592"/>
  <c r="BK592"/>
  <c r="J592"/>
  <c r="BE592"/>
  <c r="BI590"/>
  <c r="BH590"/>
  <c r="BG590"/>
  <c r="BF590"/>
  <c r="T590"/>
  <c r="R590"/>
  <c r="P590"/>
  <c r="BK590"/>
  <c r="J590"/>
  <c r="BE590"/>
  <c r="BI585"/>
  <c r="BH585"/>
  <c r="BG585"/>
  <c r="BF585"/>
  <c r="T585"/>
  <c r="R585"/>
  <c r="P585"/>
  <c r="BK585"/>
  <c r="J585"/>
  <c r="BE585"/>
  <c r="BI575"/>
  <c r="BH575"/>
  <c r="BG575"/>
  <c r="BF575"/>
  <c r="T575"/>
  <c r="R575"/>
  <c r="P575"/>
  <c r="BK575"/>
  <c r="J575"/>
  <c r="BE575"/>
  <c r="BI572"/>
  <c r="BH572"/>
  <c r="BG572"/>
  <c r="BF572"/>
  <c r="T572"/>
  <c r="R572"/>
  <c r="P572"/>
  <c r="BK572"/>
  <c r="J572"/>
  <c r="BE572"/>
  <c r="BI570"/>
  <c r="BH570"/>
  <c r="BG570"/>
  <c r="BF570"/>
  <c r="T570"/>
  <c r="R570"/>
  <c r="P570"/>
  <c r="BK570"/>
  <c r="J570"/>
  <c r="BE570"/>
  <c r="BI567"/>
  <c r="BH567"/>
  <c r="BG567"/>
  <c r="BF567"/>
  <c r="T567"/>
  <c r="R567"/>
  <c r="P567"/>
  <c r="BK567"/>
  <c r="J567"/>
  <c r="BE567"/>
  <c r="BI565"/>
  <c r="BH565"/>
  <c r="BG565"/>
  <c r="BF565"/>
  <c r="T565"/>
  <c r="R565"/>
  <c r="P565"/>
  <c r="BK565"/>
  <c r="J565"/>
  <c r="BE565"/>
  <c r="BI563"/>
  <c r="BH563"/>
  <c r="BG563"/>
  <c r="BF563"/>
  <c r="T563"/>
  <c r="R563"/>
  <c r="P563"/>
  <c r="BK563"/>
  <c r="J563"/>
  <c r="BE563"/>
  <c r="BI560"/>
  <c r="BH560"/>
  <c r="BG560"/>
  <c r="BF560"/>
  <c r="T560"/>
  <c r="R560"/>
  <c r="P560"/>
  <c r="BK560"/>
  <c r="J560"/>
  <c r="BE560"/>
  <c r="BI558"/>
  <c r="BH558"/>
  <c r="BG558"/>
  <c r="BF558"/>
  <c r="T558"/>
  <c r="R558"/>
  <c r="P558"/>
  <c r="BK558"/>
  <c r="J558"/>
  <c r="BE558"/>
  <c r="BI553"/>
  <c r="BH553"/>
  <c r="BG553"/>
  <c r="BF553"/>
  <c r="T553"/>
  <c r="R553"/>
  <c r="P553"/>
  <c r="BK553"/>
  <c r="J553"/>
  <c r="BE553"/>
  <c r="BI550"/>
  <c r="BH550"/>
  <c r="BG550"/>
  <c r="BF550"/>
  <c r="T550"/>
  <c r="R550"/>
  <c r="P550"/>
  <c r="BK550"/>
  <c r="J550"/>
  <c r="BE550"/>
  <c r="BI547"/>
  <c r="BH547"/>
  <c r="BG547"/>
  <c r="BF547"/>
  <c r="T547"/>
  <c r="T546"/>
  <c r="R547"/>
  <c r="R546"/>
  <c r="P547"/>
  <c r="P546"/>
  <c r="BK547"/>
  <c r="BK546"/>
  <c r="J546"/>
  <c r="J547"/>
  <c r="BE547"/>
  <c r="J64"/>
  <c r="BI539"/>
  <c r="BH539"/>
  <c r="BG539"/>
  <c r="BF539"/>
  <c r="T539"/>
  <c r="R539"/>
  <c r="P539"/>
  <c r="BK539"/>
  <c r="J539"/>
  <c r="BE539"/>
  <c r="BI534"/>
  <c r="BH534"/>
  <c r="BG534"/>
  <c r="BF534"/>
  <c r="T534"/>
  <c r="R534"/>
  <c r="P534"/>
  <c r="BK534"/>
  <c r="J534"/>
  <c r="BE534"/>
  <c r="BI524"/>
  <c r="BH524"/>
  <c r="BG524"/>
  <c r="BF524"/>
  <c r="T524"/>
  <c r="R524"/>
  <c r="P524"/>
  <c r="BK524"/>
  <c r="J524"/>
  <c r="BE524"/>
  <c r="BI515"/>
  <c r="BH515"/>
  <c r="BG515"/>
  <c r="BF515"/>
  <c r="T515"/>
  <c r="R515"/>
  <c r="P515"/>
  <c r="BK515"/>
  <c r="J515"/>
  <c r="BE515"/>
  <c r="BI502"/>
  <c r="BH502"/>
  <c r="BG502"/>
  <c r="BF502"/>
  <c r="T502"/>
  <c r="R502"/>
  <c r="P502"/>
  <c r="BK502"/>
  <c r="J502"/>
  <c r="BE502"/>
  <c r="BI492"/>
  <c r="BH492"/>
  <c r="BG492"/>
  <c r="BF492"/>
  <c r="T492"/>
  <c r="R492"/>
  <c r="P492"/>
  <c r="BK492"/>
  <c r="J492"/>
  <c r="BE492"/>
  <c r="BI488"/>
  <c r="BH488"/>
  <c r="BG488"/>
  <c r="BF488"/>
  <c r="T488"/>
  <c r="R488"/>
  <c r="P488"/>
  <c r="BK488"/>
  <c r="J488"/>
  <c r="BE488"/>
  <c r="BI481"/>
  <c r="BH481"/>
  <c r="BG481"/>
  <c r="BF481"/>
  <c r="T481"/>
  <c r="R481"/>
  <c r="P481"/>
  <c r="BK481"/>
  <c r="J481"/>
  <c r="BE481"/>
  <c r="BI472"/>
  <c r="BH472"/>
  <c r="BG472"/>
  <c r="BF472"/>
  <c r="T472"/>
  <c r="R472"/>
  <c r="P472"/>
  <c r="BK472"/>
  <c r="J472"/>
  <c r="BE472"/>
  <c r="BI465"/>
  <c r="BH465"/>
  <c r="BG465"/>
  <c r="BF465"/>
  <c r="T465"/>
  <c r="R465"/>
  <c r="P465"/>
  <c r="BK465"/>
  <c r="J465"/>
  <c r="BE465"/>
  <c r="BI462"/>
  <c r="BH462"/>
  <c r="BG462"/>
  <c r="BF462"/>
  <c r="T462"/>
  <c r="R462"/>
  <c r="P462"/>
  <c r="BK462"/>
  <c r="J462"/>
  <c r="BE462"/>
  <c r="BI457"/>
  <c r="BH457"/>
  <c r="BG457"/>
  <c r="BF457"/>
  <c r="T457"/>
  <c r="R457"/>
  <c r="P457"/>
  <c r="BK457"/>
  <c r="J457"/>
  <c r="BE457"/>
  <c r="BI451"/>
  <c r="BH451"/>
  <c r="BG451"/>
  <c r="BF451"/>
  <c r="T451"/>
  <c r="R451"/>
  <c r="P451"/>
  <c r="BK451"/>
  <c r="J451"/>
  <c r="BE451"/>
  <c r="BI445"/>
  <c r="BH445"/>
  <c r="BG445"/>
  <c r="BF445"/>
  <c r="T445"/>
  <c r="R445"/>
  <c r="P445"/>
  <c r="BK445"/>
  <c r="J445"/>
  <c r="BE445"/>
  <c r="BI434"/>
  <c r="BH434"/>
  <c r="BG434"/>
  <c r="BF434"/>
  <c r="T434"/>
  <c r="R434"/>
  <c r="P434"/>
  <c r="BK434"/>
  <c r="J434"/>
  <c r="BE434"/>
  <c r="BI430"/>
  <c r="BH430"/>
  <c r="BG430"/>
  <c r="BF430"/>
  <c r="T430"/>
  <c r="R430"/>
  <c r="P430"/>
  <c r="BK430"/>
  <c r="J430"/>
  <c r="BE430"/>
  <c r="BI418"/>
  <c r="BH418"/>
  <c r="BG418"/>
  <c r="BF418"/>
  <c r="T418"/>
  <c r="R418"/>
  <c r="P418"/>
  <c r="BK418"/>
  <c r="J418"/>
  <c r="BE418"/>
  <c r="BI414"/>
  <c r="BH414"/>
  <c r="BG414"/>
  <c r="BF414"/>
  <c r="T414"/>
  <c r="T413"/>
  <c r="R414"/>
  <c r="R413"/>
  <c r="P414"/>
  <c r="P413"/>
  <c r="BK414"/>
  <c r="BK413"/>
  <c r="J413"/>
  <c r="J414"/>
  <c r="BE414"/>
  <c r="J63"/>
  <c r="BI411"/>
  <c r="BH411"/>
  <c r="BG411"/>
  <c r="BF411"/>
  <c r="T411"/>
  <c r="R411"/>
  <c r="P411"/>
  <c r="BK411"/>
  <c r="J411"/>
  <c r="BE411"/>
  <c r="BI409"/>
  <c r="BH409"/>
  <c r="BG409"/>
  <c r="BF409"/>
  <c r="T409"/>
  <c r="R409"/>
  <c r="P409"/>
  <c r="BK409"/>
  <c r="J409"/>
  <c r="BE409"/>
  <c r="BI407"/>
  <c r="BH407"/>
  <c r="BG407"/>
  <c r="BF407"/>
  <c r="T407"/>
  <c r="R407"/>
  <c r="P407"/>
  <c r="BK407"/>
  <c r="J407"/>
  <c r="BE407"/>
  <c r="BI405"/>
  <c r="BH405"/>
  <c r="BG405"/>
  <c r="BF405"/>
  <c r="T405"/>
  <c r="R405"/>
  <c r="P405"/>
  <c r="BK405"/>
  <c r="J405"/>
  <c r="BE405"/>
  <c r="BI401"/>
  <c r="BH401"/>
  <c r="BG401"/>
  <c r="BF401"/>
  <c r="T401"/>
  <c r="R401"/>
  <c r="P401"/>
  <c r="BK401"/>
  <c r="J401"/>
  <c r="BE401"/>
  <c r="BI399"/>
  <c r="BH399"/>
  <c r="BG399"/>
  <c r="BF399"/>
  <c r="T399"/>
  <c r="T398"/>
  <c r="R399"/>
  <c r="R398"/>
  <c r="P399"/>
  <c r="P398"/>
  <c r="BK399"/>
  <c r="BK398"/>
  <c r="J398"/>
  <c r="J399"/>
  <c r="BE399"/>
  <c r="J62"/>
  <c r="BI393"/>
  <c r="BH393"/>
  <c r="BG393"/>
  <c r="BF393"/>
  <c r="T393"/>
  <c r="R393"/>
  <c r="P393"/>
  <c r="BK393"/>
  <c r="J393"/>
  <c r="BE393"/>
  <c r="BI385"/>
  <c r="BH385"/>
  <c r="BG385"/>
  <c r="BF385"/>
  <c r="T385"/>
  <c r="R385"/>
  <c r="P385"/>
  <c r="BK385"/>
  <c r="J385"/>
  <c r="BE385"/>
  <c r="BI377"/>
  <c r="BH377"/>
  <c r="BG377"/>
  <c r="BF377"/>
  <c r="T377"/>
  <c r="R377"/>
  <c r="P377"/>
  <c r="BK377"/>
  <c r="J377"/>
  <c r="BE377"/>
  <c r="BI363"/>
  <c r="BH363"/>
  <c r="BG363"/>
  <c r="BF363"/>
  <c r="T363"/>
  <c r="R363"/>
  <c r="P363"/>
  <c r="BK363"/>
  <c r="J363"/>
  <c r="BE363"/>
  <c r="BI359"/>
  <c r="BH359"/>
  <c r="BG359"/>
  <c r="BF359"/>
  <c r="T359"/>
  <c r="R359"/>
  <c r="P359"/>
  <c r="BK359"/>
  <c r="J359"/>
  <c r="BE359"/>
  <c r="BI355"/>
  <c r="BH355"/>
  <c r="BG355"/>
  <c r="BF355"/>
  <c r="T355"/>
  <c r="R355"/>
  <c r="P355"/>
  <c r="BK355"/>
  <c r="J355"/>
  <c r="BE355"/>
  <c r="BI350"/>
  <c r="BH350"/>
  <c r="BG350"/>
  <c r="BF350"/>
  <c r="T350"/>
  <c r="R350"/>
  <c r="P350"/>
  <c r="BK350"/>
  <c r="J350"/>
  <c r="BE350"/>
  <c r="BI345"/>
  <c r="BH345"/>
  <c r="BG345"/>
  <c r="BF345"/>
  <c r="T345"/>
  <c r="R345"/>
  <c r="P345"/>
  <c r="BK345"/>
  <c r="J345"/>
  <c r="BE345"/>
  <c r="BI341"/>
  <c r="BH341"/>
  <c r="BG341"/>
  <c r="BF341"/>
  <c r="T341"/>
  <c r="R341"/>
  <c r="P341"/>
  <c r="BK341"/>
  <c r="J341"/>
  <c r="BE341"/>
  <c r="BI339"/>
  <c r="BH339"/>
  <c r="BG339"/>
  <c r="BF339"/>
  <c r="T339"/>
  <c r="R339"/>
  <c r="P339"/>
  <c r="BK339"/>
  <c r="J339"/>
  <c r="BE339"/>
  <c r="BI333"/>
  <c r="BH333"/>
  <c r="BG333"/>
  <c r="BF333"/>
  <c r="T333"/>
  <c r="T332"/>
  <c r="R333"/>
  <c r="R332"/>
  <c r="P333"/>
  <c r="P332"/>
  <c r="BK333"/>
  <c r="BK332"/>
  <c r="J332"/>
  <c r="J333"/>
  <c r="BE333"/>
  <c r="J61"/>
  <c r="BI328"/>
  <c r="BH328"/>
  <c r="BG328"/>
  <c r="BF328"/>
  <c r="T328"/>
  <c r="R328"/>
  <c r="P328"/>
  <c r="BK328"/>
  <c r="J328"/>
  <c r="BE328"/>
  <c r="BI323"/>
  <c r="BH323"/>
  <c r="BG323"/>
  <c r="BF323"/>
  <c r="T323"/>
  <c r="R323"/>
  <c r="P323"/>
  <c r="BK323"/>
  <c r="J323"/>
  <c r="BE323"/>
  <c r="BI320"/>
  <c r="BH320"/>
  <c r="BG320"/>
  <c r="BF320"/>
  <c r="T320"/>
  <c r="R320"/>
  <c r="P320"/>
  <c r="BK320"/>
  <c r="J320"/>
  <c r="BE320"/>
  <c r="BI317"/>
  <c r="BH317"/>
  <c r="BG317"/>
  <c r="BF317"/>
  <c r="T317"/>
  <c r="R317"/>
  <c r="P317"/>
  <c r="BK317"/>
  <c r="J317"/>
  <c r="BE317"/>
  <c r="BI314"/>
  <c r="BH314"/>
  <c r="BG314"/>
  <c r="BF314"/>
  <c r="T314"/>
  <c r="R314"/>
  <c r="P314"/>
  <c r="BK314"/>
  <c r="J314"/>
  <c r="BE314"/>
  <c r="BI312"/>
  <c r="BH312"/>
  <c r="BG312"/>
  <c r="BF312"/>
  <c r="T312"/>
  <c r="R312"/>
  <c r="P312"/>
  <c r="BK312"/>
  <c r="J312"/>
  <c r="BE312"/>
  <c r="BI309"/>
  <c r="BH309"/>
  <c r="BG309"/>
  <c r="BF309"/>
  <c r="T309"/>
  <c r="R309"/>
  <c r="P309"/>
  <c r="BK309"/>
  <c r="J309"/>
  <c r="BE309"/>
  <c r="BI305"/>
  <c r="BH305"/>
  <c r="BG305"/>
  <c r="BF305"/>
  <c r="T305"/>
  <c r="R305"/>
  <c r="P305"/>
  <c r="BK305"/>
  <c r="J305"/>
  <c r="BE305"/>
  <c r="BI303"/>
  <c r="BH303"/>
  <c r="BG303"/>
  <c r="BF303"/>
  <c r="T303"/>
  <c r="R303"/>
  <c r="P303"/>
  <c r="BK303"/>
  <c r="J303"/>
  <c r="BE303"/>
  <c r="BI300"/>
  <c r="BH300"/>
  <c r="BG300"/>
  <c r="BF300"/>
  <c r="T300"/>
  <c r="R300"/>
  <c r="P300"/>
  <c r="BK300"/>
  <c r="J300"/>
  <c r="BE300"/>
  <c r="BI298"/>
  <c r="BH298"/>
  <c r="BG298"/>
  <c r="BF298"/>
  <c r="T298"/>
  <c r="R298"/>
  <c r="P298"/>
  <c r="BK298"/>
  <c r="J298"/>
  <c r="BE298"/>
  <c r="BI296"/>
  <c r="BH296"/>
  <c r="BG296"/>
  <c r="BF296"/>
  <c r="T296"/>
  <c r="R296"/>
  <c r="P296"/>
  <c r="BK296"/>
  <c r="J296"/>
  <c r="BE296"/>
  <c r="BI292"/>
  <c r="BH292"/>
  <c r="BG292"/>
  <c r="BF292"/>
  <c r="T292"/>
  <c r="R292"/>
  <c r="P292"/>
  <c r="BK292"/>
  <c r="J292"/>
  <c r="BE292"/>
  <c r="BI288"/>
  <c r="BH288"/>
  <c r="BG288"/>
  <c r="BF288"/>
  <c r="T288"/>
  <c r="R288"/>
  <c r="P288"/>
  <c r="BK288"/>
  <c r="J288"/>
  <c r="BE288"/>
  <c r="BI276"/>
  <c r="BH276"/>
  <c r="BG276"/>
  <c r="BF276"/>
  <c r="T276"/>
  <c r="R276"/>
  <c r="P276"/>
  <c r="BK276"/>
  <c r="J276"/>
  <c r="BE276"/>
  <c r="BI267"/>
  <c r="BH267"/>
  <c r="BG267"/>
  <c r="BF267"/>
  <c r="T267"/>
  <c r="R267"/>
  <c r="P267"/>
  <c r="BK267"/>
  <c r="J267"/>
  <c r="BE267"/>
  <c r="BI265"/>
  <c r="BH265"/>
  <c r="BG265"/>
  <c r="BF265"/>
  <c r="T265"/>
  <c r="R265"/>
  <c r="P265"/>
  <c r="BK265"/>
  <c r="J265"/>
  <c r="BE265"/>
  <c r="BI262"/>
  <c r="BH262"/>
  <c r="BG262"/>
  <c r="BF262"/>
  <c r="T262"/>
  <c r="R262"/>
  <c r="P262"/>
  <c r="BK262"/>
  <c r="J262"/>
  <c r="BE262"/>
  <c r="BI260"/>
  <c r="BH260"/>
  <c r="BG260"/>
  <c r="BF260"/>
  <c r="T260"/>
  <c r="R260"/>
  <c r="P260"/>
  <c r="BK260"/>
  <c r="J260"/>
  <c r="BE260"/>
  <c r="BI257"/>
  <c r="BH257"/>
  <c r="BG257"/>
  <c r="BF257"/>
  <c r="T257"/>
  <c r="T256"/>
  <c r="R257"/>
  <c r="R256"/>
  <c r="P257"/>
  <c r="P256"/>
  <c r="BK257"/>
  <c r="BK256"/>
  <c r="J256"/>
  <c r="J257"/>
  <c r="BE257"/>
  <c r="J60"/>
  <c r="BI253"/>
  <c r="BH253"/>
  <c r="BG253"/>
  <c r="BF253"/>
  <c r="T253"/>
  <c r="R253"/>
  <c r="P253"/>
  <c r="BK253"/>
  <c r="J253"/>
  <c r="BE253"/>
  <c r="BI249"/>
  <c r="BH249"/>
  <c r="BG249"/>
  <c r="BF249"/>
  <c r="T249"/>
  <c r="R249"/>
  <c r="P249"/>
  <c r="BK249"/>
  <c r="J249"/>
  <c r="BE249"/>
  <c r="BI239"/>
  <c r="BH239"/>
  <c r="BG239"/>
  <c r="BF239"/>
  <c r="T239"/>
  <c r="R239"/>
  <c r="P239"/>
  <c r="BK239"/>
  <c r="J239"/>
  <c r="BE239"/>
  <c r="BI229"/>
  <c r="BH229"/>
  <c r="BG229"/>
  <c r="BF229"/>
  <c r="T229"/>
  <c r="R229"/>
  <c r="P229"/>
  <c r="BK229"/>
  <c r="J229"/>
  <c r="BE229"/>
  <c r="BI212"/>
  <c r="BH212"/>
  <c r="BG212"/>
  <c r="BF212"/>
  <c r="T212"/>
  <c r="R212"/>
  <c r="P212"/>
  <c r="BK212"/>
  <c r="J212"/>
  <c r="BE212"/>
  <c r="BI208"/>
  <c r="BH208"/>
  <c r="BG208"/>
  <c r="BF208"/>
  <c r="T208"/>
  <c r="R208"/>
  <c r="P208"/>
  <c r="BK208"/>
  <c r="J208"/>
  <c r="BE208"/>
  <c r="BI203"/>
  <c r="BH203"/>
  <c r="BG203"/>
  <c r="BF203"/>
  <c r="T203"/>
  <c r="R203"/>
  <c r="P203"/>
  <c r="BK203"/>
  <c r="J203"/>
  <c r="BE203"/>
  <c r="BI197"/>
  <c r="BH197"/>
  <c r="BG197"/>
  <c r="BF197"/>
  <c r="T197"/>
  <c r="R197"/>
  <c r="P197"/>
  <c r="BK197"/>
  <c r="J197"/>
  <c r="BE197"/>
  <c r="BI192"/>
  <c r="BH192"/>
  <c r="BG192"/>
  <c r="BF192"/>
  <c r="T192"/>
  <c r="R192"/>
  <c r="P192"/>
  <c r="BK192"/>
  <c r="J192"/>
  <c r="BE192"/>
  <c r="BI176"/>
  <c r="BH176"/>
  <c r="BG176"/>
  <c r="BF176"/>
  <c r="T176"/>
  <c r="T175"/>
  <c r="R176"/>
  <c r="R175"/>
  <c r="P176"/>
  <c r="P175"/>
  <c r="BK176"/>
  <c r="BK175"/>
  <c r="J175"/>
  <c r="J176"/>
  <c r="BE176"/>
  <c r="J59"/>
  <c r="BI171"/>
  <c r="BH171"/>
  <c r="BG171"/>
  <c r="BF171"/>
  <c r="T171"/>
  <c r="R171"/>
  <c r="P171"/>
  <c r="BK171"/>
  <c r="J171"/>
  <c r="BE171"/>
  <c r="BI162"/>
  <c r="BH162"/>
  <c r="BG162"/>
  <c r="BF162"/>
  <c r="T162"/>
  <c r="R162"/>
  <c r="P162"/>
  <c r="BK162"/>
  <c r="J162"/>
  <c r="BE162"/>
  <c r="BI160"/>
  <c r="BH160"/>
  <c r="BG160"/>
  <c r="BF160"/>
  <c r="T160"/>
  <c r="R160"/>
  <c r="P160"/>
  <c r="BK160"/>
  <c r="J160"/>
  <c r="BE160"/>
  <c r="BI158"/>
  <c r="BH158"/>
  <c r="BG158"/>
  <c r="BF158"/>
  <c r="T158"/>
  <c r="R158"/>
  <c r="P158"/>
  <c r="BK158"/>
  <c r="J158"/>
  <c r="BE158"/>
  <c r="BI156"/>
  <c r="BH156"/>
  <c r="BG156"/>
  <c r="BF156"/>
  <c r="T156"/>
  <c r="R156"/>
  <c r="P156"/>
  <c r="BK156"/>
  <c r="J156"/>
  <c r="BE156"/>
  <c r="BI154"/>
  <c r="BH154"/>
  <c r="BG154"/>
  <c r="BF154"/>
  <c r="T154"/>
  <c r="R154"/>
  <c r="P154"/>
  <c r="BK154"/>
  <c r="J154"/>
  <c r="BE154"/>
  <c r="BI152"/>
  <c r="BH152"/>
  <c r="BG152"/>
  <c r="BF152"/>
  <c r="T152"/>
  <c r="R152"/>
  <c r="P152"/>
  <c r="BK152"/>
  <c r="J152"/>
  <c r="BE152"/>
  <c r="BI144"/>
  <c r="BH144"/>
  <c r="BG144"/>
  <c r="BF144"/>
  <c r="T144"/>
  <c r="R144"/>
  <c r="P144"/>
  <c r="BK144"/>
  <c r="J144"/>
  <c r="BE144"/>
  <c r="BI136"/>
  <c r="BH136"/>
  <c r="BG136"/>
  <c r="BF136"/>
  <c r="T136"/>
  <c r="R136"/>
  <c r="P136"/>
  <c r="BK136"/>
  <c r="J136"/>
  <c r="BE136"/>
  <c r="BI130"/>
  <c r="BH130"/>
  <c r="BG130"/>
  <c r="BF130"/>
  <c r="T130"/>
  <c r="R130"/>
  <c r="P130"/>
  <c r="BK130"/>
  <c r="J130"/>
  <c r="BE130"/>
  <c r="BI124"/>
  <c r="BH124"/>
  <c r="BG124"/>
  <c r="BF124"/>
  <c r="T124"/>
  <c r="R124"/>
  <c r="P124"/>
  <c r="BK124"/>
  <c r="J124"/>
  <c r="BE124"/>
  <c r="BI118"/>
  <c r="BH118"/>
  <c r="BG118"/>
  <c r="BF118"/>
  <c r="T118"/>
  <c r="R118"/>
  <c r="P118"/>
  <c r="BK118"/>
  <c r="J118"/>
  <c r="BE118"/>
  <c r="BI114"/>
  <c r="BH114"/>
  <c r="BG114"/>
  <c r="BF114"/>
  <c r="T114"/>
  <c r="R114"/>
  <c r="P114"/>
  <c r="BK114"/>
  <c r="J114"/>
  <c r="BE114"/>
  <c r="BI110"/>
  <c r="BH110"/>
  <c r="BG110"/>
  <c r="BF110"/>
  <c r="T110"/>
  <c r="R110"/>
  <c r="P110"/>
  <c r="BK110"/>
  <c r="J110"/>
  <c r="BE110"/>
  <c r="BI104"/>
  <c r="F34"/>
  <c i="1" r="BD52"/>
  <c i="2" r="BH104"/>
  <c r="F33"/>
  <c i="1" r="BC52"/>
  <c i="2" r="BG104"/>
  <c r="F32"/>
  <c i="1" r="BB52"/>
  <c i="2" r="BF104"/>
  <c r="J31"/>
  <c i="1" r="AW52"/>
  <c i="2" r="F31"/>
  <c i="1" r="BA52"/>
  <c i="2" r="T104"/>
  <c r="T103"/>
  <c r="T102"/>
  <c r="T101"/>
  <c r="R104"/>
  <c r="R103"/>
  <c r="R102"/>
  <c r="R101"/>
  <c r="P104"/>
  <c r="P103"/>
  <c r="P102"/>
  <c r="P101"/>
  <c i="1" r="AU52"/>
  <c i="2" r="BK104"/>
  <c r="BK103"/>
  <c r="J103"/>
  <c r="BK102"/>
  <c r="J102"/>
  <c r="BK101"/>
  <c r="J101"/>
  <c r="J56"/>
  <c r="J27"/>
  <c i="1" r="AG52"/>
  <c i="2" r="J104"/>
  <c r="BE104"/>
  <c r="J30"/>
  <c i="1" r="AV52"/>
  <c i="2" r="F30"/>
  <c i="1" r="AZ52"/>
  <c i="2" r="J58"/>
  <c r="J57"/>
  <c r="J97"/>
  <c r="F97"/>
  <c r="F95"/>
  <c r="E93"/>
  <c r="J51"/>
  <c r="F51"/>
  <c r="F49"/>
  <c r="E47"/>
  <c r="J36"/>
  <c r="J18"/>
  <c r="E18"/>
  <c r="F98"/>
  <c r="F52"/>
  <c r="J17"/>
  <c r="J12"/>
  <c r="J95"/>
  <c r="J49"/>
  <c r="E7"/>
  <c r="E91"/>
  <c r="E45"/>
  <c i="1" r="BD51"/>
  <c r="W30"/>
  <c r="BC51"/>
  <c r="W29"/>
  <c r="BB51"/>
  <c r="W28"/>
  <c r="BA51"/>
  <c r="W27"/>
  <c r="AZ51"/>
  <c r="W26"/>
  <c r="AY51"/>
  <c r="AX51"/>
  <c r="AW51"/>
  <c r="AK27"/>
  <c r="AV51"/>
  <c r="AK26"/>
  <c r="AU51"/>
  <c r="AT51"/>
  <c r="AS51"/>
  <c r="AG51"/>
  <c r="AK23"/>
  <c r="AT57"/>
  <c r="AN57"/>
  <c r="AT56"/>
  <c r="AN56"/>
  <c r="AT55"/>
  <c r="AN55"/>
  <c r="AT54"/>
  <c r="AN54"/>
  <c r="AT53"/>
  <c r="AN53"/>
  <c r="AT52"/>
  <c r="AN52"/>
  <c r="AN51"/>
  <c r="L47"/>
  <c r="AM46"/>
  <c r="L46"/>
  <c r="AM44"/>
  <c r="L44"/>
  <c r="L42"/>
  <c r="L41"/>
  <c r="AK32"/>
</calcChain>
</file>

<file path=xl/sharedStrings.xml><?xml version="1.0" encoding="utf-8"?>
<sst xmlns="http://schemas.openxmlformats.org/spreadsheetml/2006/main">
  <si>
    <t>Export VZ</t>
  </si>
  <si>
    <t>List obsahuje:</t>
  </si>
  <si>
    <t>1) Rekapitulace stavby</t>
  </si>
  <si>
    <t>2) Rekapitulace objektů stavby a soupisů prací</t>
  </si>
  <si>
    <t>3.0</t>
  </si>
  <si>
    <t>ZAMOK</t>
  </si>
  <si>
    <t>False</t>
  </si>
  <si>
    <t>{427cd139-1c4a-4a37-a8c6-e5d9ecda6e24}</t>
  </si>
  <si>
    <t>0,01</t>
  </si>
  <si>
    <t>21</t>
  </si>
  <si>
    <t>15</t>
  </si>
  <si>
    <t>REKAPITULACE STAVBY</t>
  </si>
  <si>
    <t xml:space="preserve">v ---  níže se nacházejí doplnkové a pomocné údaje k sestavám  --- v</t>
  </si>
  <si>
    <t>Návod na vyplnění</t>
  </si>
  <si>
    <t>0,001</t>
  </si>
  <si>
    <t>Kód:</t>
  </si>
  <si>
    <t>18018</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</si>
  <si>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</si>
  <si>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</si>
  <si>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Hasičská zbrojnice kat.území Nechvalice,p.č.420/14,420/61,523,524,525 st.82</t>
  </si>
  <si>
    <t>KSO:</t>
  </si>
  <si>
    <t/>
  </si>
  <si>
    <t>CC-CZ:</t>
  </si>
  <si>
    <t>Místo:</t>
  </si>
  <si>
    <t>Nechvalice</t>
  </si>
  <si>
    <t>Datum:</t>
  </si>
  <si>
    <t>9. 3. 2018</t>
  </si>
  <si>
    <t>Zadavatel:</t>
  </si>
  <si>
    <t>IČ:</t>
  </si>
  <si>
    <t>Obec Nechvalice, Nechvalice 62, 26401</t>
  </si>
  <si>
    <t>DIČ:</t>
  </si>
  <si>
    <t>Uchazeč:</t>
  </si>
  <si>
    <t>Vyplň údaj</t>
  </si>
  <si>
    <t>Projektant:</t>
  </si>
  <si>
    <t>Ing. Štefan Stiskala</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</si>
  <si>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</si>
  <si>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</si>
  <si>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</si>
  <si>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</si>
  <si>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</si>
  <si>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</si>
  <si>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</si>
  <si>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</si>
  <si>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</si>
  <si>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</si>
  <si>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</si>
  <si>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</si>
  <si>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</si>
  <si>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</si>
  <si>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</si>
  <si>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</si>
  <si>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</si>
  <si>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</si>
  <si>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</si>
  <si>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</si>
  <si>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</si>
  <si>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</si>
  <si>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</si>
  <si>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</si>
  <si>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</si>
  <si>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</si>
  <si>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</si>
  <si>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</si>
  <si>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</si>
  <si>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</si>
  <si>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</si>
  <si>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</si>
  <si>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</si>
  <si>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</si>
  <si>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</si>
  <si>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</si>
  <si>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</si>
  <si>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</si>
  <si>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</si>
  <si>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</si>
  <si>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</si>
  <si>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SO_01</t>
  </si>
  <si>
    <t>Architektonicko stavební řešení</t>
  </si>
  <si>
    <t>STA</t>
  </si>
  <si>
    <t>1</t>
  </si>
  <si>
    <t>{1b971b73-0a04-47e7-a691-dba87fbfccb7}</t>
  </si>
  <si>
    <t>2</t>
  </si>
  <si>
    <t>SO_02</t>
  </si>
  <si>
    <t>Zdravotechnické instalace, rozvod vzduchu, přípojky a přeložky</t>
  </si>
  <si>
    <t>{66db9ed3-bf77-458b-8ae1-7a176ff732d1}</t>
  </si>
  <si>
    <t>SO_03</t>
  </si>
  <si>
    <t>Ústřední vytápění a úprava kotelny</t>
  </si>
  <si>
    <t>{be2a8660-037a-493d-8e96-e5aeb46ee11b}</t>
  </si>
  <si>
    <t>SO_04</t>
  </si>
  <si>
    <t>Elektroinstalace, hromosvod a přípojka elektro</t>
  </si>
  <si>
    <t>{2bea781b-8e63-406d-b515-06a79ddc244a}</t>
  </si>
  <si>
    <t>SO_05</t>
  </si>
  <si>
    <t>Vzduchotechnika</t>
  </si>
  <si>
    <t>{ebd06fe2-1b20-4392-8b00-5a58726ef126}</t>
  </si>
  <si>
    <t>SO_06</t>
  </si>
  <si>
    <t>Vedlejší rozpočtové náklady</t>
  </si>
  <si>
    <t>{21da32f1-ec93-4efc-a532-78caf0d392e4}</t>
  </si>
  <si>
    <t>1) Krycí list soupisu</t>
  </si>
  <si>
    <t>2) Rekapitulace</t>
  </si>
  <si>
    <t>3) Soupis prací</t>
  </si>
  <si>
    <t>Zpět na list:</t>
  </si>
  <si>
    <t>Rekapitulace stavby</t>
  </si>
  <si>
    <t>KRYCÍ LIST SOUPISU</t>
  </si>
  <si>
    <t>Objekt:</t>
  </si>
  <si>
    <t>SO_01 - Architektonicko stavební řešení</t>
  </si>
  <si>
    <t>Obec Nechvalice, Nechvalice 62 264 01</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</si>
  <si>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</si>
  <si>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</si>
  <si>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</si>
  <si>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</si>
  <si>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</si>
  <si>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</si>
  <si>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</si>
  <si>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</si>
  <si>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</si>
  <si>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</si>
  <si>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</si>
  <si>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</si>
  <si>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</si>
  <si>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</si>
  <si>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</si>
  <si>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</si>
  <si>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</si>
  <si>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713 - Izolace tepelné</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</si>
  <si>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</si>
  <si>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</si>
  <si>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</si>
  <si>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</si>
  <si>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</si>
  <si>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</si>
  <si>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</si>
  <si>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</si>
  <si>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</si>
  <si>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</si>
  <si>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</si>
  <si>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</si>
  <si>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</si>
  <si>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</si>
  <si>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</si>
  <si>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</si>
  <si>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</si>
  <si>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</si>
  <si>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</si>
  <si>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</si>
  <si>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</si>
  <si>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</si>
  <si>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</si>
  <si>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</si>
  <si>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</si>
  <si>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</si>
  <si>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</si>
  <si>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</si>
  <si>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</si>
  <si>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</si>
  <si>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</si>
  <si>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121101101</t>
  </si>
  <si>
    <t>Sejmutí ornice s přemístěním na vzdálenost do 50 m</t>
  </si>
  <si>
    <t>m3</t>
  </si>
  <si>
    <t>4</t>
  </si>
  <si>
    <t>VV</t>
  </si>
  <si>
    <t>"plocha stavby s přesahem 1 m"</t>
  </si>
  <si>
    <t>12,2*13,45*0,25</t>
  </si>
  <si>
    <t>"chodník" 26,08*0,25</t>
  </si>
  <si>
    <t>"komunikace" 241,3*0,25</t>
  </si>
  <si>
    <t>Součet</t>
  </si>
  <si>
    <t>122201101</t>
  </si>
  <si>
    <t>Odkopávky a prokopávky nezapažené v hornině tř. 3 objem do 100 m3</t>
  </si>
  <si>
    <t>"plocha pod základovou desku"</t>
  </si>
  <si>
    <t>(6,97+0,6+3,48)*(2,445+0,6+5,905)*0,26</t>
  </si>
  <si>
    <t>3</t>
  </si>
  <si>
    <t>122201102</t>
  </si>
  <si>
    <t>Odkopávky a prokopávky nezapažené v hornině tř. 3 objem do 1000 m3</t>
  </si>
  <si>
    <t>6</t>
  </si>
  <si>
    <t>"komunikace" 241,3*0,5</t>
  </si>
  <si>
    <t>"chodník" 26,08*0,4</t>
  </si>
  <si>
    <t>122201109</t>
  </si>
  <si>
    <t>Příplatek za lepivost u odkopávek v hornině tř. 1 až 3</t>
  </si>
  <si>
    <t>8</t>
  </si>
  <si>
    <t>5</t>
  </si>
  <si>
    <t>132201101</t>
  </si>
  <si>
    <t>Hloubení rýh š do 600 mm v hornině tř. 3 objemu do 100 m3</t>
  </si>
  <si>
    <t>10</t>
  </si>
  <si>
    <t>"rýhy pro základové pasy"</t>
  </si>
  <si>
    <t>1,0*0,6*1,28</t>
  </si>
  <si>
    <t>1,6*0,6*1,28</t>
  </si>
  <si>
    <t>10,15*0,4*1,28</t>
  </si>
  <si>
    <t>132201109</t>
  </si>
  <si>
    <t>Příplatek za lepivost k hloubení rýh š do 600 mm v hornině tř. 3</t>
  </si>
  <si>
    <t>12</t>
  </si>
  <si>
    <t>7</t>
  </si>
  <si>
    <t>132201201</t>
  </si>
  <si>
    <t>Hloubení rýh š do 2000 mm v hornině tř. 3 objemu do 100 m3</t>
  </si>
  <si>
    <t>14</t>
  </si>
  <si>
    <t>11,2*1,2*1,28</t>
  </si>
  <si>
    <t>1,05*0,9*1,28</t>
  </si>
  <si>
    <t>11,05*0,6*1,28</t>
  </si>
  <si>
    <t>(3,35+4,0+2,9)*1,2*1,28</t>
  </si>
  <si>
    <t>4,0*0,15*1,28*2</t>
  </si>
  <si>
    <t>132201209</t>
  </si>
  <si>
    <t>Příplatek za lepivost k hloubení rýh š do 2000 mm v hornině tř. 3</t>
  </si>
  <si>
    <t>16</t>
  </si>
  <si>
    <t>9</t>
  </si>
  <si>
    <t>161101101</t>
  </si>
  <si>
    <t>Svislé přemístění výkopku z horniny tř. 1 až 4 hl výkopu do 2,5 m</t>
  </si>
  <si>
    <t>18</t>
  </si>
  <si>
    <t>25,713+131,082+7,194+44,179</t>
  </si>
  <si>
    <t>162701105</t>
  </si>
  <si>
    <t>Vodorovné přemístění do 10000 m výkopku/sypaniny z horniny tř. 1 až 4</t>
  </si>
  <si>
    <t>20</t>
  </si>
  <si>
    <t>25,713+131,082+7,194+44,179-9,184</t>
  </si>
  <si>
    <t>11</t>
  </si>
  <si>
    <t>167101101</t>
  </si>
  <si>
    <t>Nakládání výkopku z hornin tř. 1 až 4 do 100 m3</t>
  </si>
  <si>
    <t>22</t>
  </si>
  <si>
    <t>171201201</t>
  </si>
  <si>
    <t>Uložení sypaniny na skládky</t>
  </si>
  <si>
    <t>24</t>
  </si>
  <si>
    <t>13</t>
  </si>
  <si>
    <t>171201211</t>
  </si>
  <si>
    <t>Poplatek za uložení odpadu ze sypaniny na skládce (skládkovné)</t>
  </si>
  <si>
    <t>t</t>
  </si>
  <si>
    <t>26</t>
  </si>
  <si>
    <t>198,984*1,8</t>
  </si>
  <si>
    <t>174101101</t>
  </si>
  <si>
    <t>Zásyp jam, šachet rýh nebo kolem objektů sypaninou se zhutněním</t>
  </si>
  <si>
    <t>28</t>
  </si>
  <si>
    <t>"zpětné dosypání základů"</t>
  </si>
  <si>
    <t>(11,2*0,35*0,52)+(2,445*0,35*0,52)+(5,905*0,35*0,52)</t>
  </si>
  <si>
    <t>(0,95*0,35*0,52*2)+(1,6*0,15*0,52*2)</t>
  </si>
  <si>
    <t>0,9*0,35*0,52</t>
  </si>
  <si>
    <t>11,05*0,05*0,52*2</t>
  </si>
  <si>
    <t>(3,35*0,35*0,52)+(4,0*0,5*0,52*2)+(2,9*0,35*0,52)</t>
  </si>
  <si>
    <t>(0,95*0,35*0,52)+(2,45*0,35*0,52)+(2,5*0,35*0,52)</t>
  </si>
  <si>
    <t>181951102</t>
  </si>
  <si>
    <t>Úprava pláně v hornině tř. 1 až 4 se zhutněním</t>
  </si>
  <si>
    <t>m2</t>
  </si>
  <si>
    <t>30</t>
  </si>
  <si>
    <t>"plocha pod základovou deskou"</t>
  </si>
  <si>
    <t>(2,495+0,4+5,905)*(3,825+0,4+7,325)</t>
  </si>
  <si>
    <t>Zakládání</t>
  </si>
  <si>
    <t>213311141</t>
  </si>
  <si>
    <t xml:space="preserve">Polštáře zhutněné pod základy  ze štěrkopísku tříděného</t>
  </si>
  <si>
    <t>CS ÚRS 2018 01</t>
  </si>
  <si>
    <t>961918424</t>
  </si>
  <si>
    <t>PSC</t>
  </si>
  <si>
    <t xml:space="preserve">Poznámka k souboru cen:_x000d_
1. Ceny jsou určeny pro jakoukoliv míru zhutnění. 2. V cenách jsou započteny i náklady na urovnání povrchu polštáře. </t>
  </si>
  <si>
    <t>P</t>
  </si>
  <si>
    <t>Poznámka k položce:
Opomenuto v projektové dokumentaci - skladba P1</t>
  </si>
  <si>
    <t>"založení pod pasy tl. 10 cm"</t>
  </si>
  <si>
    <t>11,3*1,2*0,1</t>
  </si>
  <si>
    <t>1,0*0,6*0,1</t>
  </si>
  <si>
    <t>1,35*0,9*0,1</t>
  </si>
  <si>
    <t>11,05*0,6*0,1</t>
  </si>
  <si>
    <t>1,6*0,6*0,1</t>
  </si>
  <si>
    <t>10,15*0,4*0,1</t>
  </si>
  <si>
    <t>3,35*1,2*0,1</t>
  </si>
  <si>
    <t>4,0*1,5*0,1</t>
  </si>
  <si>
    <t>2,9*1,2*0,1</t>
  </si>
  <si>
    <t>"plocha pod deskou tl. 10 cm"</t>
  </si>
  <si>
    <t>(8,95*11,05*0,1)-(1,6*0,6*0,1)-(1,0*0,6*0,1)</t>
  </si>
  <si>
    <t>17</t>
  </si>
  <si>
    <t>273321116</t>
  </si>
  <si>
    <t>Základové desky ze ŽB C 20/25</t>
  </si>
  <si>
    <t>32</t>
  </si>
  <si>
    <t>Poznámka k položce:
změna oproti dokumentaci</t>
  </si>
  <si>
    <t>"základová deska, přetažená přes pasy"</t>
  </si>
  <si>
    <t>(0,55+2,445+0,6+5,905+0,4)*(0,5+0,35+11,05+0,35+0,5)*0,18</t>
  </si>
  <si>
    <t>273351215</t>
  </si>
  <si>
    <t>Zřízení bednění stěn základových desek</t>
  </si>
  <si>
    <t>120053981</t>
  </si>
  <si>
    <t>(0,55+2,445+0,6+5,905+0,4)*0,25</t>
  </si>
  <si>
    <t>(0,5+0,35+11,05+0,35+0,5)*0,25</t>
  </si>
  <si>
    <t>19</t>
  </si>
  <si>
    <t>273351216</t>
  </si>
  <si>
    <t>Odstranění bednění stěn základových desek</t>
  </si>
  <si>
    <t>-517007153</t>
  </si>
  <si>
    <t>273361411</t>
  </si>
  <si>
    <t>Výztuž základových desek ze svařovaných sítí do 3,5 kg/m2</t>
  </si>
  <si>
    <t>38</t>
  </si>
  <si>
    <t>(0,55+2,445+0,6+5,905+0,4)*(0,5+0,35+11,05+0,35+0,5)*0,006*1,1</t>
  </si>
  <si>
    <t>274321611</t>
  </si>
  <si>
    <t>Základové pasy ze ŽB bez zvýšených nároků na prostředí tř. C 30/37</t>
  </si>
  <si>
    <t>40</t>
  </si>
  <si>
    <t>Poznámka k položce:
dvoustupňové pasy, spodní část v tl. 50cm bude provedena do terénu</t>
  </si>
  <si>
    <t>"základové pasy-spodní část"</t>
  </si>
  <si>
    <t>11,2*1,2*0,5</t>
  </si>
  <si>
    <t>11,05*0,6*0,5</t>
  </si>
  <si>
    <t>1,0*0,6*1,02</t>
  </si>
  <si>
    <t>1,6*0,6*1,02</t>
  </si>
  <si>
    <t>0,9*1,05*0,5</t>
  </si>
  <si>
    <t>10,15*0,4*1,02</t>
  </si>
  <si>
    <t>10,25*1,2*0,5</t>
  </si>
  <si>
    <t>4,0*0,15*0,5*2</t>
  </si>
  <si>
    <t>"základové pasy-horní část"</t>
  </si>
  <si>
    <t>(5,35+0,2+4,95)*0,5*0,52</t>
  </si>
  <si>
    <t>(0,9+0,35)*0,5*0,52</t>
  </si>
  <si>
    <t>(11,05+0,35+0,35)*0,5*0,52</t>
  </si>
  <si>
    <t>(2,9+4,0+3,0)*0,5*0,52</t>
  </si>
  <si>
    <t>274351215</t>
  </si>
  <si>
    <t>Zřízení bednění stěn základových pasů</t>
  </si>
  <si>
    <t>42</t>
  </si>
  <si>
    <t>"vnější strana"</t>
  </si>
  <si>
    <t>(10,5+0,85+11,05+0,85+9,6)*0,52</t>
  </si>
  <si>
    <t>"vnitřní strana"</t>
  </si>
  <si>
    <t>(2,495+0,6+5,905+0,5+1,25)*0,52</t>
  </si>
  <si>
    <t>10,15*1,02</t>
  </si>
  <si>
    <t>(10,15+0,35+0,35)*0,52</t>
  </si>
  <si>
    <t>(2,5+4,0+2,5)*0,52</t>
  </si>
  <si>
    <t>1,3*1,02*2+0,3*1,02</t>
  </si>
  <si>
    <t>23</t>
  </si>
  <si>
    <t>274351216</t>
  </si>
  <si>
    <t>Odstranění bednění stěn základových pasů</t>
  </si>
  <si>
    <t>44</t>
  </si>
  <si>
    <t>274366006</t>
  </si>
  <si>
    <t>Výztuž základových pasů z betonářské oceli 10 505</t>
  </si>
  <si>
    <t>46</t>
  </si>
  <si>
    <t>"předběžný přepočet na 1m3 = 60 kg na propojení pasů"</t>
  </si>
  <si>
    <t>31,674*0,06</t>
  </si>
  <si>
    <t>25</t>
  </si>
  <si>
    <t>275321611</t>
  </si>
  <si>
    <t>Základové patky ze ŽB bez zvýšených nároků na prostředí tř. C 30/37</t>
  </si>
  <si>
    <t>-2147346533</t>
  </si>
  <si>
    <t>1*0,5*1,2</t>
  </si>
  <si>
    <t>Svislé a kompletní konstrukce</t>
  </si>
  <si>
    <t>311101212</t>
  </si>
  <si>
    <t>Vytvoření prostupů nebo suchých kanálků v betonových zdech nosných z monolitického betonu a železobetonu vodorovných, šikmých, obloukových, zalomených, svislých vložkami z trub, prefabrikovaných dílců, dutinových tvarovek, apod., bez jejich dodání trvale osazenými na sraz, včetně polohového zajištění v bednění při betonáži, vnější průřezové plochy přes 0,02 do 0,05 m2</t>
  </si>
  <si>
    <t>m</t>
  </si>
  <si>
    <t>719600313</t>
  </si>
  <si>
    <t xml:space="preserve">Poznámka k souboru cen:_x000d_
1. Neodečítá-li se objem neprovedeného betonu podle čl. 3523 odst. a) Všeobecných podmínek tohoto katalogu (do 0,10 m3 a do 0,05 m2), neoceňuje se ukládání vložek cenami -1211 (do 0,02 m2) a -1212 (do 0,05 m2), ale pouze jejich dodávka podle poznámky 2 a 3. 2. Dodávka vložek předepsaných projektem se oceňuje ve specifikaci. 3. Ztratné lze stanovit ve výši 1 %. </t>
  </si>
  <si>
    <t>"prostup 50x50mm" 0,6+0,5</t>
  </si>
  <si>
    <t>27</t>
  </si>
  <si>
    <t>M</t>
  </si>
  <si>
    <t>28615061</t>
  </si>
  <si>
    <t>trubka kanalizační PP s hrdlem DN 50x1000 mm pro vysoké teploty</t>
  </si>
  <si>
    <t>1412986372</t>
  </si>
  <si>
    <t>"prostup 50x50mm" (0,6+0,5)*1,1</t>
  </si>
  <si>
    <t>311101215</t>
  </si>
  <si>
    <t>Vytvoření prostupů nebo suchých kanálků v betonových zdech nosných z monolitického betonu a železobetonu vodorovných, šikmých, obloukových, zalomených, svislých vložkami z trub, prefabrikovaných dílců, dutinových tvarovek, apod., bez jejich dodání trvale osazenými na sraz, včetně polohového zajištění v bednění při betonáži, vnější průřezové plochy přes 0,20 do 0,35 m2</t>
  </si>
  <si>
    <t>-44689850</t>
  </si>
  <si>
    <t>"prostup 200x200mm" 0,5</t>
  </si>
  <si>
    <t>29</t>
  </si>
  <si>
    <t>28611101</t>
  </si>
  <si>
    <t>trubka kanalizační PVC hladká hrdlovaná D 200x5000 mm</t>
  </si>
  <si>
    <t>864101502</t>
  </si>
  <si>
    <t>"prostup 200x200mm" 0,5*1,1</t>
  </si>
  <si>
    <t>311236211</t>
  </si>
  <si>
    <t>Zdivo jednovrstvé zvukově izolační z cihel děrovaných spojených na pero a drážku na maltu cementovou M10 s plně promaltovanými svislými kapsami, pevnost cihel do P15, tl. zdiva 250 mm</t>
  </si>
  <si>
    <t>926046215</t>
  </si>
  <si>
    <t xml:space="preserve">Poznámka k souboru cen:_x000d_
1. Množství jednotek se určuje v m2 plochy konstrukce. 2. Do plochy zdiva se započítává plocha vyzdívky nosných ocelových koster svislých i šikmých. Tato plocha se započítává plně bez odpočtu plochy ocelových koster nosníků. 3. Od plochy zdiva se odečítá: a) plocha otvorů jednotlivě větší než 0,25 m2, b) plocha otvorů okenních, dveřních a jiných (vnějších i vnitřních) stanovená z rozměrů kótovaných ve výkresech. Při zalomeném ostění oken a balkónových dveří se šířka zmenšuje o 100 mm. c) plocha překladů, obetonovaných hlav ocelových nosníků, věnců a jiných konstrukcí betonových a železobetonových. 4. V cenách jsou započteny i náklady na doplňkové cihly. 5. V cenách nejsou započteny náklady na: a) výplň kapes obvodového zdiva (např kolem oken); tyto se ocení příslušnými cenami SC 311 23-891. Výplň kapes zdiva z děrovaných cihel polystyrénem. b) zásyp dutin první vrstvy zdiva; tyto se ocení příslušnými cenami SC 311 23-892..Zásyp dutin zdiva z děrovaných cihel. </t>
  </si>
  <si>
    <t>"stěna v 1.NP"</t>
  </si>
  <si>
    <t>11,75*4,25</t>
  </si>
  <si>
    <t>"stěna v 2.NP"</t>
  </si>
  <si>
    <t>11,75*2,5</t>
  </si>
  <si>
    <t>"štítové stěny"</t>
  </si>
  <si>
    <t>12,75*2,688/2</t>
  </si>
  <si>
    <t>31</t>
  </si>
  <si>
    <t>311238656</t>
  </si>
  <si>
    <t>Zdivo jednovrstvé tepelně izolační z cihel děrovaných broušených s integrovanou izolací z hydrofobizované minerální vlny na tenkovrstvou maltu, součinitel prostupu tepla U do 0,14, tl. zdiva 500 mm</t>
  </si>
  <si>
    <t>1964651029</t>
  </si>
  <si>
    <t xml:space="preserve">Poznámka k souboru cen:_x000d_
1. Množství jednotek se určuje v m2 plochy konstrukce. 2. Do plochy zdiva se započítává plocha vyzdívky nosných ocelových koster svislých i šikmých. Tato plocha se započítává plně bez odpočtu plochy ocelových koster nosníků. 3. Od plochy zdiva se odečítá: a) plocha otvorů jednotlivě větší než 0,25 m2, b) plocha otvorů okenních, dveřních a jiných (vnějších i vnitřních) stanovená z rozměrů kótovaných ve výkresech. Při zalomeném ostění oken a balkónových dveří se šířka zmenšuje o 100 mm. c) plocha překladů, obetonovaných hlav ocelových nosníků, věnců a jiných konstrukcí betonových a železobetonových. 4. V cenách jsou započteny i náklady na doplňkové cihly. 5. Jednotka U (W/m2K) - součinitel prostupu tepla udává tepelně izolační vlastnosti neomítnutého zdiva při praktické vlhkosti. </t>
  </si>
  <si>
    <t>"1.NP"</t>
  </si>
  <si>
    <t>(10,5+12,75+10,0+1,85)*4,25</t>
  </si>
  <si>
    <t>"odpočty"(1,15*1,5*4*-1)+(1,0*2,1*-1)+(0,5*0,5*-1)+(3,15*3,87*2*-1)</t>
  </si>
  <si>
    <t>"2.NP"</t>
  </si>
  <si>
    <t>(10,5+12,75+10,0+1,85)*2,5</t>
  </si>
  <si>
    <t>"odpočty"(1,15*1,5*8*-1)+(0,5*0,5*3*-1)</t>
  </si>
  <si>
    <t>12,75*3,188/2</t>
  </si>
  <si>
    <t>1,85*1,0/2</t>
  </si>
  <si>
    <t>312272611</t>
  </si>
  <si>
    <t>Zdivo výplňové tl 500 mm z pórobetonových přesných hladkých tvárnic Ytong hmotnosti 300 kg/m3</t>
  </si>
  <si>
    <t>60</t>
  </si>
  <si>
    <t>"zazdívky oken ve stěně obecního úřadu-1.NP"</t>
  </si>
  <si>
    <t>0,6*0,85*0,5*3</t>
  </si>
  <si>
    <t>33</t>
  </si>
  <si>
    <t>317168130</t>
  </si>
  <si>
    <t>Překlad keramický vysoký v 23,8 cm dl 100 cm</t>
  </si>
  <si>
    <t>kus</t>
  </si>
  <si>
    <t>62</t>
  </si>
  <si>
    <t>"1.NP m.č.102-R4"5</t>
  </si>
  <si>
    <t>"1.NP m.č.102-R5"3</t>
  </si>
  <si>
    <t>34</t>
  </si>
  <si>
    <t>317168131</t>
  </si>
  <si>
    <t>Překlad keramický vysoký v 23,8 cm dl 125 cm</t>
  </si>
  <si>
    <t>64</t>
  </si>
  <si>
    <t>"1.NP, m.č.103-R3" 5</t>
  </si>
  <si>
    <t>35</t>
  </si>
  <si>
    <t>317168132</t>
  </si>
  <si>
    <t>Překlad keramický vysoký v 23,8 cm dl 150 cm</t>
  </si>
  <si>
    <t>66</t>
  </si>
  <si>
    <t>"1.NP, m.č. 101,103 R2" 5+5+5+5</t>
  </si>
  <si>
    <t>36</t>
  </si>
  <si>
    <t>317941125</t>
  </si>
  <si>
    <t xml:space="preserve">Osazování ocelových válcovaných nosníků na zdivu  I nebo IE nebo U nebo UE nebo L č. 24 a výše nebo výšky přes 220 mm</t>
  </si>
  <si>
    <t>-660058022</t>
  </si>
  <si>
    <t xml:space="preserve">Poznámka k souboru cen:_x000d_
1. Ceny jsou určeny pro zednické osazování na cementovou maltu(min. MC 15). 2. Dodávka ocelových nosníků se oceňuje ve specifikaci. 3. Ztratné lze dohodnout ve směrné výši 8 % na krytí nákladů na řezání příslušných délek z hutních délek nosníků a na zbytkový odpad (prořez). </t>
  </si>
  <si>
    <t>"1.NP-překlady-R1" 3,75*4*30,7*0,001*2</t>
  </si>
  <si>
    <t>37</t>
  </si>
  <si>
    <t>317998110</t>
  </si>
  <si>
    <t>Tepelná izolace mezi překlady v 24 cm z polystyrénu tl do 30 mm</t>
  </si>
  <si>
    <t>68</t>
  </si>
  <si>
    <t>"1.NP"(1,0*1)+(1,25*1)+(1,5*4)+(1,0*1)+(3,75*2)</t>
  </si>
  <si>
    <t>317998112</t>
  </si>
  <si>
    <t xml:space="preserve">Izolace tepelná mezi překlady  z pěnového polystyrénu výšky 24 cm, tloušťky 70 mm</t>
  </si>
  <si>
    <t>-1720102435</t>
  </si>
  <si>
    <t>Poznámka k položce:
V PD uvedeno jako Isover EPS-F tl. 140mm</t>
  </si>
  <si>
    <t>"ztužující věnec 1+2.NP"</t>
  </si>
  <si>
    <t>(1,85+10,5+12,75+10,0)*2*2</t>
  </si>
  <si>
    <t>39</t>
  </si>
  <si>
    <t>330321515</t>
  </si>
  <si>
    <t xml:space="preserve">Sloupy, pilíře, táhla, rámové stojky, vzpěry z betonu železového (bez výztuže)  pohledového pro prostředí s mrazovými cykly tř. C 25/30</t>
  </si>
  <si>
    <t>-815456704</t>
  </si>
  <si>
    <t xml:space="preserve">Poznámka k souboru cen:_x000d_
1. V cenách pro pohledový beton jsou započteny i náklady na pečlivé hutnění zejména při líci konstrukce pro docílení neporušeného maltového povrchu bez vzhledových kazů. </t>
  </si>
  <si>
    <t>"sloup mezi vraty" 1,0*3,87*0,5</t>
  </si>
  <si>
    <t>13010726</t>
  </si>
  <si>
    <t>ocel profilová IPN 240 jakost 11 375</t>
  </si>
  <si>
    <t>1907522564</t>
  </si>
  <si>
    <t>"1.NP-překlady R1" 3,75*4*30,7*0,001*2*1,1</t>
  </si>
  <si>
    <t>41</t>
  </si>
  <si>
    <t>331351125</t>
  </si>
  <si>
    <t>Bednění hranatých sloupů a pilířů včetně vzepření průřezu pravoúhlého čtyřúhelníka výšky do 4 m, průřezu přes 0,16 m2 zřízení</t>
  </si>
  <si>
    <t>463256778</t>
  </si>
  <si>
    <t xml:space="preserve">Poznámka k souboru cen:_x000d_
1. Cenami lze oceňovat i rámové stojky. 2. Ceny jsou určeny pro bedněné plochy s nízkými požadavky na pohledovost - třída pohledového betonu PB1 dle TP ČSB 03 (garáže, sklepy, apod.) 3. Příplatek k cenám za pohledový beton je určen pro třídu pohledového betonu PB2 (běžné budovy). Vyšší třídy pohledovosti se oceňují individuálně. </t>
  </si>
  <si>
    <t>"sloup mezi vraty" (3,87*0,5*2)+(3,87*1,0*2)</t>
  </si>
  <si>
    <t>331351126</t>
  </si>
  <si>
    <t>Bednění hranatých sloupů a pilířů včetně vzepření průřezu pravoúhlého čtyřúhelníka výšky do 4 m, průřezu přes 0,16 m2 odstranění</t>
  </si>
  <si>
    <t>-518832822</t>
  </si>
  <si>
    <t>43</t>
  </si>
  <si>
    <t>331361821</t>
  </si>
  <si>
    <t>Výztuž sloupů, pilířů, rámových stojek, táhel nebo vzpěr hranatých svislých nebo šikmých (odkloněných) z betonářské oceli 10 505 (R) nebo BSt 500</t>
  </si>
  <si>
    <t>1775091455</t>
  </si>
  <si>
    <t>"předpoklad 120 kg/m3 betonu, není výkresová dokumentace"</t>
  </si>
  <si>
    <t>"sloup mezi vraty" 1,0*3,87*0,5*0,12</t>
  </si>
  <si>
    <t>342248313</t>
  </si>
  <si>
    <t>Příčky HELUZ tl 140 mm pevnosti P 10 na MVC</t>
  </si>
  <si>
    <t>70</t>
  </si>
  <si>
    <t>"m.č.102"(2,9*4,25)+(1,2*4,25)-(0,6*1,97)</t>
  </si>
  <si>
    <t>"m.č.103"(3,15*4,25)+(1,2*4,25)-(0,8*1,97)</t>
  </si>
  <si>
    <t>45</t>
  </si>
  <si>
    <t>346244381</t>
  </si>
  <si>
    <t>Plentování jednostranné v do 200 mm válcovaných nosníků cihlami</t>
  </si>
  <si>
    <t>72</t>
  </si>
  <si>
    <t>"doplnění profilu R1"</t>
  </si>
  <si>
    <t>3,75*0,24*2*2</t>
  </si>
  <si>
    <t>Vodorovné konstrukce</t>
  </si>
  <si>
    <t>411133902</t>
  </si>
  <si>
    <t>Montáž stropních panelů z betonu předpjatého bez závěsných háků hmotnosti do 3 t budova v do 18 m</t>
  </si>
  <si>
    <t>74</t>
  </si>
  <si>
    <t>"S1-stropní panel 3800x1196mm"3,8*1,2*3</t>
  </si>
  <si>
    <t>"S2-stropní panel 12150x1200mm" 12,15*1,2*6</t>
  </si>
  <si>
    <t>"S3-stropní panel 12150x1100mm" 12,15*1,1*1</t>
  </si>
  <si>
    <t>"S4-otvor"</t>
  </si>
  <si>
    <t>47</t>
  </si>
  <si>
    <t>59346838R</t>
  </si>
  <si>
    <t>panel stropní předpjatý tl.15 cm</t>
  </si>
  <si>
    <t>76</t>
  </si>
  <si>
    <t>48</t>
  </si>
  <si>
    <t>59346864R</t>
  </si>
  <si>
    <t>panel stropní předpjatý tl.32 cm</t>
  </si>
  <si>
    <t>78</t>
  </si>
  <si>
    <t>49</t>
  </si>
  <si>
    <t>411354175</t>
  </si>
  <si>
    <t>Zřízení podpěrné konstrukce stropů v do 4 m pro zatížení do 20 kPa</t>
  </si>
  <si>
    <t>80</t>
  </si>
  <si>
    <t>50</t>
  </si>
  <si>
    <t>411354176</t>
  </si>
  <si>
    <t>Odstranění podpěrné konstrukce stropů v do 4 m pro zatížení do 20 kPa</t>
  </si>
  <si>
    <t>82</t>
  </si>
  <si>
    <t>51</t>
  </si>
  <si>
    <t>413941125</t>
  </si>
  <si>
    <t>Osazování ocelových válcovaných nosníků stropů I, IE, U, UE nebo L č. 24 a vyšší</t>
  </si>
  <si>
    <t>88</t>
  </si>
  <si>
    <t>"stropní profil HE-A 260"</t>
  </si>
  <si>
    <t>1,5*68,2*0,001</t>
  </si>
  <si>
    <t>52</t>
  </si>
  <si>
    <t>13010966</t>
  </si>
  <si>
    <t>ocel profilová HE-A 260 jakost 11 375</t>
  </si>
  <si>
    <t>1761349753</t>
  </si>
  <si>
    <t>53</t>
  </si>
  <si>
    <t>417321515</t>
  </si>
  <si>
    <t>Ztužující pásy a věnce ze ŽB tř. C 25/30</t>
  </si>
  <si>
    <t>92</t>
  </si>
  <si>
    <t>10,0*0,5*0,25</t>
  </si>
  <si>
    <t>12,75*0,5*0,25</t>
  </si>
  <si>
    <t>10,5*0,45*0,25</t>
  </si>
  <si>
    <t>1,85*0,45*0,25</t>
  </si>
  <si>
    <t>11,75*0,25*0,25</t>
  </si>
  <si>
    <t>54</t>
  </si>
  <si>
    <t>417351115</t>
  </si>
  <si>
    <t>Zřízení bednění ztužujících věnců</t>
  </si>
  <si>
    <t>94</t>
  </si>
  <si>
    <t>"1+2NP"</t>
  </si>
  <si>
    <t>12,75*0,25*4</t>
  </si>
  <si>
    <t>10,5*0,25*4</t>
  </si>
  <si>
    <t>10,0*0,25*4</t>
  </si>
  <si>
    <t>1,85*0,25*4</t>
  </si>
  <si>
    <t>11,75*0,25*2</t>
  </si>
  <si>
    <t>55</t>
  </si>
  <si>
    <t>417351116</t>
  </si>
  <si>
    <t>Odstranění bednění ztužujících věnců</t>
  </si>
  <si>
    <t>96</t>
  </si>
  <si>
    <t>56</t>
  </si>
  <si>
    <t>417361821</t>
  </si>
  <si>
    <t>Výztuž ztužujících pásů a věnců betonářskou ocelí 10 505</t>
  </si>
  <si>
    <t>98</t>
  </si>
  <si>
    <t>Poznámka k položce:
Není část Statika, proto předpoklad 120kg / m3</t>
  </si>
  <si>
    <t>"není dokumentace, předpoklad 120 kg/m3"</t>
  </si>
  <si>
    <t>9,934*0,12</t>
  </si>
  <si>
    <t>Komunikace pozemní</t>
  </si>
  <si>
    <t>57</t>
  </si>
  <si>
    <t>564201111</t>
  </si>
  <si>
    <t>Podklad nebo podsyp ze štěrkopísku ŠP tl 40 mm</t>
  </si>
  <si>
    <t>100</t>
  </si>
  <si>
    <t>"plocha chodníku" 26,08</t>
  </si>
  <si>
    <t>58</t>
  </si>
  <si>
    <t>564751111</t>
  </si>
  <si>
    <t>Podklad z kameniva hrubého drceného vel. 32-63 mm tl 150 mm</t>
  </si>
  <si>
    <t>102</t>
  </si>
  <si>
    <t>"plocha výjezdu" 241,3</t>
  </si>
  <si>
    <t>59</t>
  </si>
  <si>
    <t>565175124</t>
  </si>
  <si>
    <t>Asfaltový beton vrstva podkladní ACP 16 (obalované kamenivo OKS) tl 130 mm š přes 3 m</t>
  </si>
  <si>
    <t>104</t>
  </si>
  <si>
    <t>565221111</t>
  </si>
  <si>
    <t>Podklad ze štěrku částečně zpevněného cementovou maltou ŠCM tl 160 mm</t>
  </si>
  <si>
    <t>106</t>
  </si>
  <si>
    <t>61</t>
  </si>
  <si>
    <t>596211110</t>
  </si>
  <si>
    <t>Kladení zámkové dlažby komunikací pro pěší tl 60 mm skupiny A pl do 50 m2</t>
  </si>
  <si>
    <t>108</t>
  </si>
  <si>
    <t>592450380</t>
  </si>
  <si>
    <t>dlažba zámková H-PROFIL HBB 20x16,5x6 cm přírodní</t>
  </si>
  <si>
    <t>110</t>
  </si>
  <si>
    <t>"plocha chodníku" 26,08*1,1</t>
  </si>
  <si>
    <t>Úpravy povrchů, podlahy a osazování výplní</t>
  </si>
  <si>
    <t>63</t>
  </si>
  <si>
    <t>611321141</t>
  </si>
  <si>
    <t>Vápenocementová omítka štuková dvouvrstvá vnitřních stropů rovných nanášená ručně</t>
  </si>
  <si>
    <t>112</t>
  </si>
  <si>
    <t>"strop 1.NP"</t>
  </si>
  <si>
    <t>11,75*9,23</t>
  </si>
  <si>
    <t>612321141</t>
  </si>
  <si>
    <t>Vápenocementová omítka štuková dvouvrstvá vnitřních stěn nanášená ručně</t>
  </si>
  <si>
    <t>114</t>
  </si>
  <si>
    <t>"m.č.101"(9,23*4,42)-(3,15*3,87*2)</t>
  </si>
  <si>
    <t>"m.č.101"(11,75*4,42*2)-(1,15*1,5*2)</t>
  </si>
  <si>
    <t>"m.č.101"(9,23*4,42)-(0,6*1,97)-(0,8*1,97)-(1,15*1,5)</t>
  </si>
  <si>
    <t>"m.č.102"(1,65+1,2)*2*4,42-(0,6*1,97)-(0,5*0,5)</t>
  </si>
  <si>
    <t>"m.č.103"(4,35*2*4,42)+(2,2*2*4,42)-(1,15*1,5)-(0,9*2,1)-(0,8*1,97)</t>
  </si>
  <si>
    <t>(9,23+11,75)*2*2,577-(1,15*1,5*8)-(0,5*0,5*2)</t>
  </si>
  <si>
    <t>"1.NP-Vnější strana oken"</t>
  </si>
  <si>
    <t>0,6*0,85*3</t>
  </si>
  <si>
    <t>65</t>
  </si>
  <si>
    <t>612325222</t>
  </si>
  <si>
    <t>Vápenocementová štuková omítka malých ploch do 0,25 m2 na stěnách</t>
  </si>
  <si>
    <t>116</t>
  </si>
  <si>
    <t>"1.NP začištění kapes nosníky"</t>
  </si>
  <si>
    <t>612325302</t>
  </si>
  <si>
    <t>Vápenocementová štuková omítka ostění nebo nadpraží</t>
  </si>
  <si>
    <t>118</t>
  </si>
  <si>
    <t>"m.č.101"(3,25*2*0,4)+(3,87*4*0,4)+(1,15*3*0,4)+(1,5*6*0,4)</t>
  </si>
  <si>
    <t>"m.č.102"(0,5*3*0,4)</t>
  </si>
  <si>
    <t>"m.č.103"(1,15*0,4)+(1,5*2*0,4)+(1,0*0,4)+(2,1*2*0,4)</t>
  </si>
  <si>
    <t>"m.č.201"(1,15*3*0,4)+(1,5*6*0,4)</t>
  </si>
  <si>
    <t>"m.č.203"(1,15*0,4)+(1,5*2*0,4)</t>
  </si>
  <si>
    <t>"m.č.204"(1,15*4*0,4)+(1,15*8*0,4)</t>
  </si>
  <si>
    <t>"m.č.205"(0,5*3*0,4)</t>
  </si>
  <si>
    <t>"m.č.206"(0,5*3*0,4)</t>
  </si>
  <si>
    <t>"m.č.207"(0,5*3*0,4)</t>
  </si>
  <si>
    <t>67</t>
  </si>
  <si>
    <t>622211001</t>
  </si>
  <si>
    <t xml:space="preserve">Montáž kontaktního zateplení  z polystyrenových desek nebo z kombinovaných desek na vnější stěny, tloušťky desek do 40 mm</t>
  </si>
  <si>
    <t>348253579</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</si>
  <si>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621 25-1101 a -1105 jsou započteny náklady na osazení a dodávku tepelněizolačních zátek v počtu 9 ks/m2 pro podhledy. 4. V cenách 622 25-1101 a -1105 jsou započteny náklady na osazení a dodávku tepelněizolačních zátek v počtu a 6 ks/m2 pro stěny. 5. Kombinovaná deska je např. sendvičově uspořádaná deska tvořena izolačním jádrem z grafitového polystyrenu a krycí deskou z minerální vlny. </t>
  </si>
  <si>
    <t>"DS-1 dilatační spára-lepený polystyrén tl. 20mm"</t>
  </si>
  <si>
    <t>12,75*(4,25+0,25+0,45+2,5+0,25)</t>
  </si>
  <si>
    <t>28375930</t>
  </si>
  <si>
    <t>deska EPS 70 fasádní λ=0,039 tl 20mm</t>
  </si>
  <si>
    <t>122443274</t>
  </si>
  <si>
    <t>12,75*(4,25+0,25+0,45+2,5+0,25)*1,1</t>
  </si>
  <si>
    <t>12,75*3,188/2*1,1</t>
  </si>
  <si>
    <t>130,349*1,02 'Přepočtené koeficientem množství</t>
  </si>
  <si>
    <t>69</t>
  </si>
  <si>
    <t>622321141</t>
  </si>
  <si>
    <t>Vápenocementová omítka štuková dvouvrstvá vnějších stěn nanášená ručně</t>
  </si>
  <si>
    <t>120</t>
  </si>
  <si>
    <t>(12,75+10,5+1,85+10,0)*(4,42+0,55+2,577+0,243)</t>
  </si>
  <si>
    <t>12,75*3,12/2</t>
  </si>
  <si>
    <t>"odpočty"(-3,15*3,87*2)+(-1,15*1,5*12)+(-0,5*0,5*4)+(+1,0*2,1)</t>
  </si>
  <si>
    <t>631311214</t>
  </si>
  <si>
    <t xml:space="preserve">Mazanina z betonu  prostého se zvýšenými nároky na prostředí tl. přes 50 do 80 mm tř. C 25/30</t>
  </si>
  <si>
    <t>1762620076</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</si>
  <si>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</si>
  <si>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"m.č.101+102+103"(11,75*9,23*0,08)</t>
  </si>
  <si>
    <t>71</t>
  </si>
  <si>
    <t>631341122</t>
  </si>
  <si>
    <t>Mazanina tl do 120 mm z betonu lehkého konstrukčního liaporového LC 12/13</t>
  </si>
  <si>
    <t>122</t>
  </si>
  <si>
    <t>"2.NP-část sníženého stropu P2,P3-100mm"</t>
  </si>
  <si>
    <t>"m.č.201"1,63*3,7*0,1</t>
  </si>
  <si>
    <t>"m.č.205"2,05*2,2*0,1</t>
  </si>
  <si>
    <t>"m.č.206"1,75*1,1*0,1</t>
  </si>
  <si>
    <t>"m.č.207"1,75*1,1*0,1</t>
  </si>
  <si>
    <t>632450123</t>
  </si>
  <si>
    <t xml:space="preserve">Potěr cementový vyrovnávací ze suchých směsí  v pásu o průměrné (střední) tl. přes 30 do 40 mm</t>
  </si>
  <si>
    <t>-569067001</t>
  </si>
  <si>
    <t xml:space="preserve">Poznámka k souboru cen:_x000d_
1. Ceny –0121 až –0124 jsou určeny pro vyrovnávací potěr v pásu vodorovný nebo ve spádu do 15° na zdivu jako podklad pod izolaci, pod parapety z prefabrikovaných dílců, pod oplechování, jako podklad pro uložení ocelových profilů, překladů, stropních nosníků, apod. 2. Ceny –0131 až –0134 jsou určeny pro vyrovnávací potěr v ploše na stropech z prefabrikovaných dílců jako podklad pod izolaci, pod podlahové konstrukce apod., na mazaninách jen jako podklad pod izolaci proti vodě, jako ochrana izolace shora tvořící lože při kladení plošných prefa panelů (např. v kanálech). 3. Ceny –0131 až –0134 lze použít i pro podlévání provizorně podklínovaných patek usazených strojů a technologických zařízení, s náležitým zatemováním hutné malty. 4. V cenách jsou započteny i náklady na základní stržení povrchu potěru s urovnáním vibrační lištou nebo dřevěným hladítkem. </t>
  </si>
  <si>
    <t>"2.NP-P2+P3"</t>
  </si>
  <si>
    <t>"m.č.201"1,63*3,7</t>
  </si>
  <si>
    <t>"m.č.203"2,4*3,5</t>
  </si>
  <si>
    <t>"m.č.205"2,05*2,2</t>
  </si>
  <si>
    <t>"m.č.206"1,75*1,1</t>
  </si>
  <si>
    <t>"m.č.207"1,75*1,1</t>
  </si>
  <si>
    <t>73</t>
  </si>
  <si>
    <t>632450124</t>
  </si>
  <si>
    <t xml:space="preserve">Potěr cementový vyrovnávací ze suchých směsí  v pásu o průměrné (střední) tl. přes 40 do 50 mm</t>
  </si>
  <si>
    <t>-893138186</t>
  </si>
  <si>
    <t>"m.č.201-P2"1,63*3,8</t>
  </si>
  <si>
    <t>"m.č.202-P4"4,32*2,4</t>
  </si>
  <si>
    <t>"m.č.204-P4"11,75*5,43</t>
  </si>
  <si>
    <t>632451034</t>
  </si>
  <si>
    <t>Vyrovnávací potěr tl do 50 mm z MC 15 provedený v ploše</t>
  </si>
  <si>
    <t>124</t>
  </si>
  <si>
    <t>2.NP</t>
  </si>
  <si>
    <t>101,9</t>
  </si>
  <si>
    <t>75</t>
  </si>
  <si>
    <t>632481213</t>
  </si>
  <si>
    <t>Separační vrstva z PE fólie</t>
  </si>
  <si>
    <t>126</t>
  </si>
  <si>
    <t>"2.NP-P2,P3,P4"</t>
  </si>
  <si>
    <t>"m.č.201-P2"1,63*3,8*3</t>
  </si>
  <si>
    <t>"m.č.205-P3"1,95*2,1*3</t>
  </si>
  <si>
    <t>"m.č.206-P3"1,65*1,0*3</t>
  </si>
  <si>
    <t>"m.č.207-P3"1,65*1,0*3</t>
  </si>
  <si>
    <t>"m.č.203-P3"2,4*3,5</t>
  </si>
  <si>
    <t>634111113</t>
  </si>
  <si>
    <t>Obvodová dilatace pružnou těsnicí páskou v 80 mm mezi stěnou a mazaninou</t>
  </si>
  <si>
    <t>128</t>
  </si>
  <si>
    <t>"m.č.101" (11,75*2)+(9,23*2)</t>
  </si>
  <si>
    <t>"m.č.103"(3,15+1,2)*2+(2,2*2)</t>
  </si>
  <si>
    <t>"m.č.201"(1,63+1,15+2,0+0,55+1,63+1,6+1,0)</t>
  </si>
  <si>
    <t>"m.č.202"(4,32+2,4)*2</t>
  </si>
  <si>
    <t>"m.č.203"(2,4+2,4+2,175+0,9+0,1+0,9+1,225+1,325+2,175)</t>
  </si>
  <si>
    <t>"m.č.204"(5,43+11,75)*2</t>
  </si>
  <si>
    <t>"m.č.205"(1,95+2,1)*2</t>
  </si>
  <si>
    <t>"m.č.206"(1,0+1,65)*2</t>
  </si>
  <si>
    <t>"m.č.207"(1,0+1,65)*2</t>
  </si>
  <si>
    <t>77</t>
  </si>
  <si>
    <t>634911112</t>
  </si>
  <si>
    <t>Řezání dilatačních spár š 5 mm hl do 20 mm v čerstvé betonové mazanině</t>
  </si>
  <si>
    <t>130</t>
  </si>
  <si>
    <t>"m.č.101" (11,75*2)+(9,23*3)</t>
  </si>
  <si>
    <t>"m.č.201"(1,63*1)</t>
  </si>
  <si>
    <t>"m.č.202"(2,4*1)</t>
  </si>
  <si>
    <t>"m.č.203"(2,4*1)</t>
  </si>
  <si>
    <t>"m.č.204"(5,43*3)+(11,75*1)</t>
  </si>
  <si>
    <t>642942111</t>
  </si>
  <si>
    <t>Osazování zárubní nebo rámů dveřních kovových do 2,5 m2 na MC</t>
  </si>
  <si>
    <t>132</t>
  </si>
  <si>
    <t>"1.NP-m.č.102"1</t>
  </si>
  <si>
    <t>"1.NP-m.č.103"1</t>
  </si>
  <si>
    <t>"2.NP-m.č.202"2</t>
  </si>
  <si>
    <t>"2.NP-m.č.203"1</t>
  </si>
  <si>
    <t>"2.NP-m.č.204"1</t>
  </si>
  <si>
    <t>"2.NP-m.č.205"1</t>
  </si>
  <si>
    <t>"2.NP-m.č.206"1</t>
  </si>
  <si>
    <t xml:space="preserve">"2.NP-m.č.207"1 </t>
  </si>
  <si>
    <t>79</t>
  </si>
  <si>
    <t>553311000</t>
  </si>
  <si>
    <t>zárubeň ocelová pro běžné zdění H 95 600 L/P</t>
  </si>
  <si>
    <t>134</t>
  </si>
  <si>
    <t>553311040</t>
  </si>
  <si>
    <t>zárubeň ocelová pro běžné zdění H 95 800 L/P</t>
  </si>
  <si>
    <t>136</t>
  </si>
  <si>
    <t>Ostatní konstrukce a práce, bourání</t>
  </si>
  <si>
    <t>81</t>
  </si>
  <si>
    <t>916231112</t>
  </si>
  <si>
    <t>Osazení chodníkového obrubníku betonového ležatého bez boční opěry do lože z betonu prostého</t>
  </si>
  <si>
    <t>138</t>
  </si>
  <si>
    <t>"C2-PD předběžně obrubníky 9,37"</t>
  </si>
  <si>
    <t>9,37*2</t>
  </si>
  <si>
    <t>592174100</t>
  </si>
  <si>
    <t>obrubník betonový chodníkový ABO 100/10/25 II nat 100x10x25 cm</t>
  </si>
  <si>
    <t>140</t>
  </si>
  <si>
    <t>9,37*2*1,1</t>
  </si>
  <si>
    <t>83</t>
  </si>
  <si>
    <t>916231213</t>
  </si>
  <si>
    <t>Osazení chodníkového obrubníku betonového se zřízením lože, s vyplněním a zatřením spár cementovou maltou stojatého s boční opěrou z betonu prostého, do lože z betonu prostého</t>
  </si>
  <si>
    <t>-699844042</t>
  </si>
  <si>
    <t xml:space="preserve">Poznámka k souboru cen:_x000d_
1.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</si>
  <si>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Poznámka k položce:
Předběžný odhad, chybí konkrétní rozsah a kóty</t>
  </si>
  <si>
    <t>"C2- PD-předběžný odhad bez kót"</t>
  </si>
  <si>
    <t>26,08/1,2*2</t>
  </si>
  <si>
    <t>84</t>
  </si>
  <si>
    <t>59217017</t>
  </si>
  <si>
    <t>obrubník betonový chodníkový 100x10x25 cm</t>
  </si>
  <si>
    <t>697526682</t>
  </si>
  <si>
    <t>43,467*1,1</t>
  </si>
  <si>
    <t>85</t>
  </si>
  <si>
    <t>935113111</t>
  </si>
  <si>
    <t xml:space="preserve">Osazení odvodňovacího žlabu s krycím roštem  polymerbetonového šířky do 200 mm</t>
  </si>
  <si>
    <t>-1672003607</t>
  </si>
  <si>
    <t xml:space="preserve">Poznámka k souboru cen:_x000d_
1. V cenách jsou započteny i náklady na předepsané obetonování a lože z betonu. 2. V cenách nejsou započteny náklady na odvodňovací žlab s příslušenstvím; tyto náklady se oceňují ve specifikaci. </t>
  </si>
  <si>
    <t>"m.č.101" 11,75</t>
  </si>
  <si>
    <t>86</t>
  </si>
  <si>
    <t>59227006</t>
  </si>
  <si>
    <t>žlab odvodňovací polymerbetonový se spádem dna 0,5%, 1000x130x155/160 mm</t>
  </si>
  <si>
    <t>1876465052</t>
  </si>
  <si>
    <t>"m.č.101" 11,75*1,1</t>
  </si>
  <si>
    <t>87</t>
  </si>
  <si>
    <t>59227027</t>
  </si>
  <si>
    <t>čelo plné na začátek a konec odvodňovacího žlabu polymerický beton všechny stavební výšky</t>
  </si>
  <si>
    <t>720472941</t>
  </si>
  <si>
    <t>"m.č.101" 1+1</t>
  </si>
  <si>
    <t>941111121</t>
  </si>
  <si>
    <t>Montáž lešení řadového trubkového lehkého s podlahami zatížení do 200 kg/m2 š do 1,2 m v do 10 m</t>
  </si>
  <si>
    <t>142</t>
  </si>
  <si>
    <t>"fasádní lešení"</t>
  </si>
  <si>
    <t>(12,0*7,5)+(13*10,8)+(11,5*7,5)+(2,8*8,0)</t>
  </si>
  <si>
    <t>89</t>
  </si>
  <si>
    <t>941111221</t>
  </si>
  <si>
    <t>Příplatek k lešení řadovému trubkovému lehkému s podlahami š 1,2 m v 10 m za první a ZKD den použití</t>
  </si>
  <si>
    <t>144</t>
  </si>
  <si>
    <t>339,05*30*5</t>
  </si>
  <si>
    <t>90</t>
  </si>
  <si>
    <t>941111821</t>
  </si>
  <si>
    <t>Demontáž lešení řadového trubkového lehkého s podlahami zatížení do 200 kg/m2 š do 1,2 m v do 10 m</t>
  </si>
  <si>
    <t>146</t>
  </si>
  <si>
    <t>91</t>
  </si>
  <si>
    <t>949101111</t>
  </si>
  <si>
    <t>Lešení pomocné pro objekty pozemních staveb s lešeňovou podlahou v do 1,9 m zatížení do 150 kg/m2</t>
  </si>
  <si>
    <t>148</t>
  </si>
  <si>
    <t>"vnitřní lešení"</t>
  </si>
  <si>
    <t>"m.č.201"(1,63*1,9)+(3,7*1,9)+(2,5*1,9)</t>
  </si>
  <si>
    <t>"m.č.202"(4,32*1,9*2)+(2,4*1,9*2)</t>
  </si>
  <si>
    <t>"m.č.203"(2,4*1,9*2)+(3,5*1,9*2)</t>
  </si>
  <si>
    <t>"m.č.204"(5,43*1,9*2)+(11,75*1,9*2)</t>
  </si>
  <si>
    <t>"m.č.205"(1,95*1,9*2)+(2,1*1,9*2)</t>
  </si>
  <si>
    <t>"m.č.206"(1,6*1,9)</t>
  </si>
  <si>
    <t>"m.č.207"(1,6*1,9)</t>
  </si>
  <si>
    <t>949101112</t>
  </si>
  <si>
    <t>Lešení pomocné pro objekty pozemních staveb s lešeňovou podlahou v do 3,5 m zatížení do 150 kg/m2</t>
  </si>
  <si>
    <t>150</t>
  </si>
  <si>
    <t>"m.č.101"(11,75*3,5*2)+(9,23*3,5*2)</t>
  </si>
  <si>
    <t>"m.č.102"(1,65*3,5)</t>
  </si>
  <si>
    <t>"m.č.103"(2,2+3,15)*3,5</t>
  </si>
  <si>
    <t>93</t>
  </si>
  <si>
    <t>952901111</t>
  </si>
  <si>
    <t>Vyčištění budov bytové a občanské výstavby při výšce podlaží do 4 m</t>
  </si>
  <si>
    <t>152</t>
  </si>
  <si>
    <t>11,75*9,23*2</t>
  </si>
  <si>
    <t>953312112</t>
  </si>
  <si>
    <t>Vložky do svislých dilatačních spár z fasádních polystyrénových desek tl 20 mm</t>
  </si>
  <si>
    <t>154</t>
  </si>
  <si>
    <t>95</t>
  </si>
  <si>
    <t>968062244</t>
  </si>
  <si>
    <t>Vybourání dřevěných rámů oken jednoduchých včetně křídel pl do 1 m2</t>
  </si>
  <si>
    <t>156</t>
  </si>
  <si>
    <t>"stávající okna ve štítu budovy OÚ"</t>
  </si>
  <si>
    <t>973031325</t>
  </si>
  <si>
    <t>Vysekání kapes ve zdivu cihelném na MV nebo MVC pl do 0,10 m2 hl do 300 mm</t>
  </si>
  <si>
    <t>158</t>
  </si>
  <si>
    <t>"kapsy pro usazení válcovaných nosníků"</t>
  </si>
  <si>
    <t>2*2*2</t>
  </si>
  <si>
    <t>997</t>
  </si>
  <si>
    <t>Přesun sutě</t>
  </si>
  <si>
    <t>97</t>
  </si>
  <si>
    <t>997013153</t>
  </si>
  <si>
    <t>Vnitrostaveništní doprava suti a vybouraných hmot pro budovy v do 12 m s omezením mechanizace</t>
  </si>
  <si>
    <t>-1380770402</t>
  </si>
  <si>
    <t>997013509</t>
  </si>
  <si>
    <t>Příplatek k odvozu suti a vybouraných hmot na skládku ZKD 1 km přes 1 km</t>
  </si>
  <si>
    <t>1077375335</t>
  </si>
  <si>
    <t>0,311*20 'Přepočtené koeficientem množství</t>
  </si>
  <si>
    <t>99</t>
  </si>
  <si>
    <t>997013511</t>
  </si>
  <si>
    <t>Odvoz suti a vybouraných hmot z meziskládky na skládku do 1 km s naložením a se složením</t>
  </si>
  <si>
    <t>704154448</t>
  </si>
  <si>
    <t>997013803</t>
  </si>
  <si>
    <t>Poplatek za uložení stavebního odpadu z keramických materiálů na skládce (skládkovné)</t>
  </si>
  <si>
    <t>596419390</t>
  </si>
  <si>
    <t>998</t>
  </si>
  <si>
    <t>Přesun hmot</t>
  </si>
  <si>
    <t>101</t>
  </si>
  <si>
    <t>998011002</t>
  </si>
  <si>
    <t>Přesun hmot pro budovy zděné v do 12 m</t>
  </si>
  <si>
    <t>322440406</t>
  </si>
  <si>
    <t>PSV</t>
  </si>
  <si>
    <t>Práce a dodávky PSV</t>
  </si>
  <si>
    <t>711</t>
  </si>
  <si>
    <t>Izolace proti vodě, vlhkosti a plynům</t>
  </si>
  <si>
    <t>711111001</t>
  </si>
  <si>
    <t>Provedení izolace proti zemní vlhkosti vodorovné za studena nátěrem penetračním</t>
  </si>
  <si>
    <t>170</t>
  </si>
  <si>
    <t>(0,55+2,445+0,6+5,905+0,4)*(0,5+0,35+11,05+0,35+0,5)</t>
  </si>
  <si>
    <t>103</t>
  </si>
  <si>
    <t>111631500</t>
  </si>
  <si>
    <t>lak asfaltový ALP/9 (MJ t) bal 9 kg</t>
  </si>
  <si>
    <t>172</t>
  </si>
  <si>
    <t>126,225*0,0005</t>
  </si>
  <si>
    <t>711112001</t>
  </si>
  <si>
    <t>Provedení izolace proti zemní vlhkosti svislé za studena nátěrem penetračním</t>
  </si>
  <si>
    <t>174</t>
  </si>
  <si>
    <t>"svislé vytažení na stěny v. 20cm"</t>
  </si>
  <si>
    <t>(10,5+12,75+1,85+10,0)*0,2</t>
  </si>
  <si>
    <t>105</t>
  </si>
  <si>
    <t>176</t>
  </si>
  <si>
    <t>7,02*0,0005</t>
  </si>
  <si>
    <t>711141559</t>
  </si>
  <si>
    <t>Provedení izolace proti zemní vlhkosti pásy přitavením vodorovné NAIP</t>
  </si>
  <si>
    <t>178</t>
  </si>
  <si>
    <t>107</t>
  </si>
  <si>
    <t>628331580</t>
  </si>
  <si>
    <t>pás těžký asfaltovaný GLASBIT G 200 S 40</t>
  </si>
  <si>
    <t>180</t>
  </si>
  <si>
    <t>(0,55+2,445+0,6+5,905+0,4)*(0,5+0,35+11,05+0,35+0,5)*1,15</t>
  </si>
  <si>
    <t>711142559</t>
  </si>
  <si>
    <t>Provedení izolace proti zemní vlhkosti pásy přitavením svislé NAIP</t>
  </si>
  <si>
    <t>182</t>
  </si>
  <si>
    <t>109</t>
  </si>
  <si>
    <t>184</t>
  </si>
  <si>
    <t>7,02*1,1</t>
  </si>
  <si>
    <t>711413111</t>
  </si>
  <si>
    <t>Izolace proti vodě za studena vodorovné SCHOMBURG těsnicí hmotou COMBIFLEX-C2</t>
  </si>
  <si>
    <t>186</t>
  </si>
  <si>
    <t>"m.č.102"1,65*1,0</t>
  </si>
  <si>
    <t>"m.č.205"1,95*2,1</t>
  </si>
  <si>
    <t>"m.č.206"1,65*1,0</t>
  </si>
  <si>
    <t>"m.č.207"1,65*1,0</t>
  </si>
  <si>
    <t>"m.č.203-P4"2,4*3,5</t>
  </si>
  <si>
    <t>111</t>
  </si>
  <si>
    <t>711413121</t>
  </si>
  <si>
    <t>Izolace proti vodě za studena svislé SCHOMBURG těsnicí hmotou COMBIFLEX-C2</t>
  </si>
  <si>
    <t>188</t>
  </si>
  <si>
    <t>"m.č.102"(1,0+0,2)*1,8</t>
  </si>
  <si>
    <t>"m.č.205"(1,5+1,0)*1,8+(1,2+0,6)*1,8</t>
  </si>
  <si>
    <t>"m.č.207"(1,0+0,5)*1,8</t>
  </si>
  <si>
    <t>"m.č.203"(1,2+1,225+0,9)*2,4+(0,9+2,175+0,9)*1,8</t>
  </si>
  <si>
    <t>998711102</t>
  </si>
  <si>
    <t>Přesun hmot tonážní pro izolace proti vodě, vlhkosti a plynům v objektech výšky do 12 m</t>
  </si>
  <si>
    <t>-1278270920</t>
  </si>
  <si>
    <t>713</t>
  </si>
  <si>
    <t>Izolace tepelné</t>
  </si>
  <si>
    <t>113</t>
  </si>
  <si>
    <t>713111111</t>
  </si>
  <si>
    <t>Montáž izolace tepelné vrchem stropů volně kladenými rohožemi, pásy, dílci, deskami</t>
  </si>
  <si>
    <t>192</t>
  </si>
  <si>
    <t>"strop nad 2.NP-P5"</t>
  </si>
  <si>
    <t>631481410</t>
  </si>
  <si>
    <t>deska minerální izolační ISOVER UNI 600x1200 mm tl. 200 mm</t>
  </si>
  <si>
    <t>194</t>
  </si>
  <si>
    <t>11,75*9,23*1,03</t>
  </si>
  <si>
    <t>115</t>
  </si>
  <si>
    <t>713121111</t>
  </si>
  <si>
    <t>Montáž izolace tepelné podlah volně kladenými rohožemi, pásy, dílci, deskami 1 vrstva</t>
  </si>
  <si>
    <t>196</t>
  </si>
  <si>
    <t>"m.č.201-P2"1,63*3,8*2</t>
  </si>
  <si>
    <t>"m.č.205-P3"1,95*2,1*2</t>
  </si>
  <si>
    <t>"m.č.206-P3"1,65*1,0*2</t>
  </si>
  <si>
    <t>"m.č.207-P3"1,65*1,0*2</t>
  </si>
  <si>
    <t>283723080</t>
  </si>
  <si>
    <t>deska z pěnového polystyrenu EPS 100 S 1000 x 500 x 80 mm</t>
  </si>
  <si>
    <t>198</t>
  </si>
  <si>
    <t>"m.č.201-P2"1,63*3,8*1,02</t>
  </si>
  <si>
    <t>"m.č.205-P3"1,95*2,1*1,02</t>
  </si>
  <si>
    <t>"m.č.206-P3"1,65*1,0*1,02</t>
  </si>
  <si>
    <t>"m.č.207-P3"1,65*1,0*1,02</t>
  </si>
  <si>
    <t>"m.č.202-P4"4,32*2,4*1,02</t>
  </si>
  <si>
    <t>"m.č.203-P3"2,4*3,5*1,02</t>
  </si>
  <si>
    <t>"m.č.204-P4"11,75*5,43*1,02</t>
  </si>
  <si>
    <t>117</t>
  </si>
  <si>
    <t>28372306</t>
  </si>
  <si>
    <t>deska EPS 100 pro trvalé zatížení v tlaku (max. 2000 kg/m2) tl 60mm</t>
  </si>
  <si>
    <t>1018757416</t>
  </si>
  <si>
    <t>"m.č.205-P3"1,95*2,1</t>
  </si>
  <si>
    <t>"m.č.206-P3"1,65*1,0</t>
  </si>
  <si>
    <t>"m.č.207-P3"1,65*1,0</t>
  </si>
  <si>
    <t>713121131</t>
  </si>
  <si>
    <t>Montáž tepelné izolace podlah parotěsnými reflexními pásy, tloušťka izolace do 5 mm</t>
  </si>
  <si>
    <t>423883942</t>
  </si>
  <si>
    <t xml:space="preserve">Poznámka k souboru cen:_x000d_
1. Množství tepelné izolace podlah okrajovými pásky k ceně -1211 se určuje v m projektované délky obložení (bez přesahů) na obvodu podlahy. </t>
  </si>
  <si>
    <t>"m.č.201-P2"(3,7*1,63)</t>
  </si>
  <si>
    <t>"m.č.202-P4"(4,32*2,4)</t>
  </si>
  <si>
    <t>"m.č.203-P4"(2,175*2,4)</t>
  </si>
  <si>
    <t>"m.č.204-P4"(5,43*11,75)</t>
  </si>
  <si>
    <t>"m.č.205-P3"(1,95*2,1)</t>
  </si>
  <si>
    <t>"m.č.206-P3"(1,0*1,65)</t>
  </si>
  <si>
    <t>"m.č.207-P3"(1,65*1,0)</t>
  </si>
  <si>
    <t>119</t>
  </si>
  <si>
    <t>28355300</t>
  </si>
  <si>
    <t>pás podstřešní parotěsný tepelně izolační s reflexní Al vrstvou 25 x 0,97 m, tl. 4 mm tepelného odporu 0,53</t>
  </si>
  <si>
    <t>-1185211320</t>
  </si>
  <si>
    <t>"m.č.201-P2"(3,7*1,63)*1,05</t>
  </si>
  <si>
    <t>"m.č.202-P4"(4,32*2,4)*1,05</t>
  </si>
  <si>
    <t>"m.č.203-P4"(2,175*2,4)*1,05</t>
  </si>
  <si>
    <t>"m.č.204-P4"(5,43*11,75)*1,05</t>
  </si>
  <si>
    <t>"m.č.205-P3"(1,95*2,1)*1,05</t>
  </si>
  <si>
    <t>"m.č.206-P3"(1,0*1,65)*1,05</t>
  </si>
  <si>
    <t>"m.č.207-P3"(1,65*1,0)*1,05</t>
  </si>
  <si>
    <t>998713102</t>
  </si>
  <si>
    <t>Přesun hmot tonážní pro izolace tepelné v objektech v do 12 m</t>
  </si>
  <si>
    <t>1118720318</t>
  </si>
  <si>
    <t>762</t>
  </si>
  <si>
    <t>Konstrukce tesařské</t>
  </si>
  <si>
    <t>121</t>
  </si>
  <si>
    <t>762083122</t>
  </si>
  <si>
    <t>Impregnace řeziva proti dřevokaznému hmyzu, houbám a plísním máčením třída ohrožení 3 a 4</t>
  </si>
  <si>
    <t>202</t>
  </si>
  <si>
    <t>879,478*0,12*0,14</t>
  </si>
  <si>
    <t>762332132</t>
  </si>
  <si>
    <t>Montáž vázaných kcí krovů pravidelných z hraněného řeziva průřezové plochy do 224 cm2</t>
  </si>
  <si>
    <t>204</t>
  </si>
  <si>
    <t>"spodní fošna"13,55*13</t>
  </si>
  <si>
    <t>"pozednice"10,8*2</t>
  </si>
  <si>
    <t>"krokve" 7,448*2*13</t>
  </si>
  <si>
    <t>"svislé ztužení"(3,12+2,5+1,6+0,8)*2*13</t>
  </si>
  <si>
    <t>"vzpěry vazníků"(2,2+3,1+3,5)*2*13</t>
  </si>
  <si>
    <t>"zavětrování" (0,94*1,35)*20*2</t>
  </si>
  <si>
    <t>123</t>
  </si>
  <si>
    <t>605120110</t>
  </si>
  <si>
    <t>řezivo jehličnaté hranol jakost I nad 120 cm2</t>
  </si>
  <si>
    <t>206</t>
  </si>
  <si>
    <t>879,478*0,12*0,14*1,1</t>
  </si>
  <si>
    <t>762342211</t>
  </si>
  <si>
    <t>Montáž laťování na střechách jednoduchých sklonu do 60° osové vzdálenosti do 150 mm</t>
  </si>
  <si>
    <t>208</t>
  </si>
  <si>
    <t>"plocha laťování střechy osově po 15 cm"</t>
  </si>
  <si>
    <t>7,448*10,8*2</t>
  </si>
  <si>
    <t>125</t>
  </si>
  <si>
    <t>762342441</t>
  </si>
  <si>
    <t>Bednění a laťování montáž lišt trojúhelníkových nebo kontralatí</t>
  </si>
  <si>
    <t>574275326</t>
  </si>
  <si>
    <t xml:space="preserve">Poznámka k souboru cen:_x000d_
1. V cenách -1011 až -1149 bednění střech z desek dřevoštěpkových a cementotřískových jsou započteny i náklady na dodávku spojovacích prostředků, na tyto položky se nevztahuje ocenění dodávky spojovacích prostředků položka 762 39-5000. </t>
  </si>
  <si>
    <t>"kontralatě"7,448*2*13</t>
  </si>
  <si>
    <t>60514114</t>
  </si>
  <si>
    <t>řezivo jehličnaté latě střešní impregnované dl 4 m</t>
  </si>
  <si>
    <t>-937901440</t>
  </si>
  <si>
    <t>"latě" 10,8*49*2*0,04*0,06*1,15</t>
  </si>
  <si>
    <t>"kontralatě"7,448*2*13*0,04*0,06*1,15</t>
  </si>
  <si>
    <t>127</t>
  </si>
  <si>
    <t>762395000</t>
  </si>
  <si>
    <t>Spojovací prostředky pro montáž krovu, bednění, laťování, světlíky, klíny</t>
  </si>
  <si>
    <t>212</t>
  </si>
  <si>
    <t>16,253+3,455</t>
  </si>
  <si>
    <t>998762102</t>
  </si>
  <si>
    <t>Přesun hmot tonážní pro kce tesařské v objektech v do 12 m</t>
  </si>
  <si>
    <t>-1839269983</t>
  </si>
  <si>
    <t>763</t>
  </si>
  <si>
    <t>Konstrukce suché výstavby</t>
  </si>
  <si>
    <t>129</t>
  </si>
  <si>
    <t>763111323</t>
  </si>
  <si>
    <t>SDK příčka tl 100 mm profil CW+UW 75 desky 1xDF 12,5 TI 60 mm EI 45 Rw 45 dB</t>
  </si>
  <si>
    <t>216</t>
  </si>
  <si>
    <t>(11,75*2,57)+(0,8*1,97*2)</t>
  </si>
  <si>
    <t>(2,4*2,57*2)-(0,8*1,97*2)</t>
  </si>
  <si>
    <t>(7,92*2,57)</t>
  </si>
  <si>
    <t>(1,15+2,0+0,55)*2,57-(0,6*1,97)-(0,8*1,97)</t>
  </si>
  <si>
    <t>(1,65*2,57)</t>
  </si>
  <si>
    <t>(2,1*2,57)-(0,6*1,97)</t>
  </si>
  <si>
    <t>763111741</t>
  </si>
  <si>
    <t>Montáž parotěsné zábrany do SDK příčky</t>
  </si>
  <si>
    <t>218</t>
  </si>
  <si>
    <t>Mezisoučet</t>
  </si>
  <si>
    <t>78,095*2</t>
  </si>
  <si>
    <t>131</t>
  </si>
  <si>
    <t>283292100</t>
  </si>
  <si>
    <t>zábrana parotěsná PK-BAR SPECIÁL role 1,5 x 50 m</t>
  </si>
  <si>
    <t>220</t>
  </si>
  <si>
    <t>78,095*2*1,05</t>
  </si>
  <si>
    <t>763131432</t>
  </si>
  <si>
    <t>SDK podhled deska 2xDF 15 bez TI dvouvrstvá spodní kce profil CD+UD</t>
  </si>
  <si>
    <t>222</t>
  </si>
  <si>
    <t>"spodní líc schodiště"</t>
  </si>
  <si>
    <t>1,2*7,92*1,2+1,2*3,15*1,2</t>
  </si>
  <si>
    <t>133</t>
  </si>
  <si>
    <t>763131511</t>
  </si>
  <si>
    <t>SDK podhled deska 1xA 12,5 bez TI jednovrstvá spodní kce profil CD+UD</t>
  </si>
  <si>
    <t>224</t>
  </si>
  <si>
    <t>"2.NP-stropy-podhledy s H2"</t>
  </si>
  <si>
    <t>(9,23*11,75)-17,445</t>
  </si>
  <si>
    <t>763131551</t>
  </si>
  <si>
    <t>SDK podhled deska 1xH2 12,5 bez TI jednovrstvá spodní kce profil CD+UD</t>
  </si>
  <si>
    <t>226</t>
  </si>
  <si>
    <t>"m.č.102" 1,65*1,0</t>
  </si>
  <si>
    <t>"m.č.207" 1,65*1,0</t>
  </si>
  <si>
    <t>"m.č.206" 1,65*1,0</t>
  </si>
  <si>
    <t>"m.č.205" 2,1*1,95</t>
  </si>
  <si>
    <t>"m.č.203" 2,4*3,5</t>
  </si>
  <si>
    <t>135</t>
  </si>
  <si>
    <t>763131751</t>
  </si>
  <si>
    <t>Montáž parotěsné zábrany do SDK podhledu</t>
  </si>
  <si>
    <t>228</t>
  </si>
  <si>
    <t>"2.NP-stropy"</t>
  </si>
  <si>
    <t>(9,23*11,75)</t>
  </si>
  <si>
    <t>230</t>
  </si>
  <si>
    <t>(9,23*11,75)*1,1</t>
  </si>
  <si>
    <t>137</t>
  </si>
  <si>
    <t>763172312</t>
  </si>
  <si>
    <t>Montáž revizních dvířek SDK kcí vel. 300x300 mm</t>
  </si>
  <si>
    <t>232</t>
  </si>
  <si>
    <t>Poznámka k položce:
Odhad počtu, není zakresleno v PD</t>
  </si>
  <si>
    <t>"odhad počtu kusů" 4</t>
  </si>
  <si>
    <t>590307110</t>
  </si>
  <si>
    <t>dvířka revizní s automatickým zámkem 300 x 300 mm</t>
  </si>
  <si>
    <t>234</t>
  </si>
  <si>
    <t>139</t>
  </si>
  <si>
    <t>998763302</t>
  </si>
  <si>
    <t>Přesun hmot tonážní pro sádrokartonové konstrukce v objektech v do 12 m</t>
  </si>
  <si>
    <t>-1358576435</t>
  </si>
  <si>
    <t>764</t>
  </si>
  <si>
    <t>Konstrukce klempířské</t>
  </si>
  <si>
    <t>764002851</t>
  </si>
  <si>
    <t>Demontáž oplechování parapetů do suti</t>
  </si>
  <si>
    <t>238</t>
  </si>
  <si>
    <t>"parapety u oken OU"</t>
  </si>
  <si>
    <t>0,65*3</t>
  </si>
  <si>
    <t>141</t>
  </si>
  <si>
    <t>764101161</t>
  </si>
  <si>
    <t>Montáž krytiny střechy rovné ze šablon do 10 ks/m2 do 30°</t>
  </si>
  <si>
    <t>240</t>
  </si>
  <si>
    <t>55350855</t>
  </si>
  <si>
    <t xml:space="preserve">krytina střešní ocelová  imitující taškovou krytinul povrch matt tl 0,54 mm</t>
  </si>
  <si>
    <t>1508497473</t>
  </si>
  <si>
    <t>7,448*10,8*2*1,15</t>
  </si>
  <si>
    <t>143</t>
  </si>
  <si>
    <t>764212403</t>
  </si>
  <si>
    <t>Oplechování štítu závětrnou lištou z Pz plechu rš 250 mm</t>
  </si>
  <si>
    <t>244</t>
  </si>
  <si>
    <t>7,448*2*2</t>
  </si>
  <si>
    <t>764216643</t>
  </si>
  <si>
    <t>Oplechování rovných parapetů celoplošně lepené z Pz s povrchovou úpravou rš 250 mm</t>
  </si>
  <si>
    <t>246</t>
  </si>
  <si>
    <t>"parapety oken 1.NP"</t>
  </si>
  <si>
    <t>0,5*1</t>
  </si>
  <si>
    <t>1,15*4</t>
  </si>
  <si>
    <t>"parapety oken 2.NP"</t>
  </si>
  <si>
    <t>1,15*8</t>
  </si>
  <si>
    <t>0,5*3</t>
  </si>
  <si>
    <t>145</t>
  </si>
  <si>
    <t>764511403</t>
  </si>
  <si>
    <t>Žlab podokapní půlkruhový z Pz plechu rš 250 mm</t>
  </si>
  <si>
    <t>248</t>
  </si>
  <si>
    <t>10,8*2</t>
  </si>
  <si>
    <t>764511444</t>
  </si>
  <si>
    <t>Žlab podokapní z pozinkovaného plechu včetně háků a čel kotlík oválný (trychtýřový), rš žlabu/průměr svodu 330/100 mm</t>
  </si>
  <si>
    <t>1959663629</t>
  </si>
  <si>
    <t>1+1</t>
  </si>
  <si>
    <t>147</t>
  </si>
  <si>
    <t>764518623</t>
  </si>
  <si>
    <t>Svody kruhové včetně objímek, kolen, odskoků z Pz s povrchovou úpravou průměru 120 mm</t>
  </si>
  <si>
    <t>250</t>
  </si>
  <si>
    <t>8,7*2</t>
  </si>
  <si>
    <t>998764102</t>
  </si>
  <si>
    <t>Přesun hmot tonážní pro konstrukce klempířské v objektech v do 12 m</t>
  </si>
  <si>
    <t>275564177</t>
  </si>
  <si>
    <t>765</t>
  </si>
  <si>
    <t>Krytina skládaná</t>
  </si>
  <si>
    <t>149</t>
  </si>
  <si>
    <t>765191021</t>
  </si>
  <si>
    <t xml:space="preserve">Montáž pojistné hydroizolační fólie  kladené ve sklonu přes 20° s lepenými přesahy na krokve</t>
  </si>
  <si>
    <t>727193206</t>
  </si>
  <si>
    <t xml:space="preserve">Poznámka k souboru cen:_x000d_
1. V cenách nejsou započteny náklady na dodávku fólie, tyto se oceňují ve specifikaci. Ztratné lze dohodnout ve směrné výši 5 až 15%. 2. V ceně -1071 nejsou započteny náklady na dodávku okapnice, tyto se oceňují položkami ceníku 800-764 Konstrukce klempířské. </t>
  </si>
  <si>
    <t>63150817</t>
  </si>
  <si>
    <t>parozábrana foliová UV odolná 40000x1500 mm</t>
  </si>
  <si>
    <t>-504933805</t>
  </si>
  <si>
    <t>"plocha laťování střechy"</t>
  </si>
  <si>
    <t>7,448*10,8*2*1,1</t>
  </si>
  <si>
    <t>176,964*1,1 'Přepočtené koeficientem množství</t>
  </si>
  <si>
    <t>151</t>
  </si>
  <si>
    <t>765191031</t>
  </si>
  <si>
    <t xml:space="preserve">Montáž pojistné hydroizolační fólie  lepení těsnících pásků pod kontralatě</t>
  </si>
  <si>
    <t>632235624</t>
  </si>
  <si>
    <t>"krokve"13*7,5*2</t>
  </si>
  <si>
    <t>28329304</t>
  </si>
  <si>
    <t>páska těsnící jednostranně lepící parotěsných folií 3x30 mm</t>
  </si>
  <si>
    <t>687175688</t>
  </si>
  <si>
    <t>195*1,1</t>
  </si>
  <si>
    <t>153</t>
  </si>
  <si>
    <t>998765102</t>
  </si>
  <si>
    <t>Přesun hmot pro krytiny skládané stanovený z hmotnosti přesunovaného materiálu vodorovná dopravní vzdálenost do 50 m na objektech výšky přes 6 do 12 m</t>
  </si>
  <si>
    <t>-408468573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</si>
  <si>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</si>
  <si>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766</t>
  </si>
  <si>
    <t>Konstrukce truhlářské</t>
  </si>
  <si>
    <t>766622132</t>
  </si>
  <si>
    <t>Montáž plastových oken plochy přes 1 m2 otevíravých výšky do 2,5 m s rámem do zdiva</t>
  </si>
  <si>
    <t>254</t>
  </si>
  <si>
    <t>"okna 1.NP"</t>
  </si>
  <si>
    <t>0,5*0,5*1</t>
  </si>
  <si>
    <t>1,15*1,5*4</t>
  </si>
  <si>
    <t>"okna 2.NP"</t>
  </si>
  <si>
    <t>1,15*1,5*8</t>
  </si>
  <si>
    <t>0,5*0,5*3</t>
  </si>
  <si>
    <t>155</t>
  </si>
  <si>
    <t>61140013</t>
  </si>
  <si>
    <t>okno plastové jednokřídlé otvíravé a vyklápěcí pravé 60x60cm</t>
  </si>
  <si>
    <t>-1943646248</t>
  </si>
  <si>
    <t>"okno 500x500mm-1.NP"</t>
  </si>
  <si>
    <t>"okno 500x500mm-2.NP"</t>
  </si>
  <si>
    <t>61143751</t>
  </si>
  <si>
    <t>okno plastové dvoukřídlové otvíravé a sklápěcí 120x150 cm, Uf=1,3</t>
  </si>
  <si>
    <t>-1823229579</t>
  </si>
  <si>
    <t>"okno 1105x1500mm- 1.NP"</t>
  </si>
  <si>
    <t>"okno 1105x1500mm-2.NP"</t>
  </si>
  <si>
    <t>157</t>
  </si>
  <si>
    <t>766660001</t>
  </si>
  <si>
    <t>Montáž dveřních křídel otvíravých 1křídlových š do 0,8 m do ocelové zárubně</t>
  </si>
  <si>
    <t>260</t>
  </si>
  <si>
    <t>"1.NP m.č.102+103"1+1</t>
  </si>
  <si>
    <t>"2.NPm.č.201+202+203+204+205+206+207"4+2+1</t>
  </si>
  <si>
    <t>611601320</t>
  </si>
  <si>
    <t>dveře dřevěné vnitřní hladké plné 1křídlové 60x197 cm KLASIK</t>
  </si>
  <si>
    <t>262</t>
  </si>
  <si>
    <t>"m.č.102-DP1"1</t>
  </si>
  <si>
    <t>"m.č.206-DL"1</t>
  </si>
  <si>
    <t>"m.č.207-DL"1</t>
  </si>
  <si>
    <t>159</t>
  </si>
  <si>
    <t>611601920</t>
  </si>
  <si>
    <t>dveře dřevěné vnitřní hladké plné 1křídlové bílé 80x197 cm KLASIK</t>
  </si>
  <si>
    <t>264</t>
  </si>
  <si>
    <t>"m.č.202-DP"1+1</t>
  </si>
  <si>
    <t>"m.č.203-DL"1</t>
  </si>
  <si>
    <t>"m.č.204-DP"1</t>
  </si>
  <si>
    <t>"m.č.205-DP"1</t>
  </si>
  <si>
    <t>160</t>
  </si>
  <si>
    <t>611656020</t>
  </si>
  <si>
    <t>dveře vnitřní požárně odolné, lakovaná MDF,odolnost EI (EW) 30 D3,1křídlové 80 x 197 cm</t>
  </si>
  <si>
    <t>266</t>
  </si>
  <si>
    <t>"m.č.103-DP1"1</t>
  </si>
  <si>
    <t>161</t>
  </si>
  <si>
    <t>766660411</t>
  </si>
  <si>
    <t>Montáž vchodových dveří 1křídlových bez nadsvětlíku do zdiva</t>
  </si>
  <si>
    <t>268</t>
  </si>
  <si>
    <t>"m.č.103"1</t>
  </si>
  <si>
    <t>162</t>
  </si>
  <si>
    <t>61144164.1</t>
  </si>
  <si>
    <t>dveře plastové vchodové jednokřídlové otevíravé 80x220 cm</t>
  </si>
  <si>
    <t>1134602400</t>
  </si>
  <si>
    <t>"m.č.103-D1"1</t>
  </si>
  <si>
    <t>163</t>
  </si>
  <si>
    <t>766660717</t>
  </si>
  <si>
    <t>Montáž dveřních křídel samozavírače na ocelovou zárubeň</t>
  </si>
  <si>
    <t>954164159</t>
  </si>
  <si>
    <t>164</t>
  </si>
  <si>
    <t>54917265</t>
  </si>
  <si>
    <t>samozavírač dveří hydraulický K214 č.14 zlatá bronz</t>
  </si>
  <si>
    <t>2081902893</t>
  </si>
  <si>
    <t>165</t>
  </si>
  <si>
    <t>766660722</t>
  </si>
  <si>
    <t>Montáž dveřního kování - zámku</t>
  </si>
  <si>
    <t>276</t>
  </si>
  <si>
    <t>"1+2NP"3+6</t>
  </si>
  <si>
    <t>166</t>
  </si>
  <si>
    <t>549146200</t>
  </si>
  <si>
    <t>klika včetně rozet a montážního materiálu Ilsa R PZ nerez PK</t>
  </si>
  <si>
    <t>278</t>
  </si>
  <si>
    <t>167</t>
  </si>
  <si>
    <t>766694112</t>
  </si>
  <si>
    <t>Montáž parapetních desek dřevěných nebo plastových šířky do 30 cm délky do 1,6 m</t>
  </si>
  <si>
    <t>280</t>
  </si>
  <si>
    <t>"vnitřní parapety oken"</t>
  </si>
  <si>
    <t>4*0,5</t>
  </si>
  <si>
    <t>1,15*12</t>
  </si>
  <si>
    <t>168</t>
  </si>
  <si>
    <t>607941020</t>
  </si>
  <si>
    <t>deska parapetní dřevotřísková vnitřní POSTFORMING 0,26 x 1 m</t>
  </si>
  <si>
    <t>282</t>
  </si>
  <si>
    <t>4*0,5*1,1</t>
  </si>
  <si>
    <t>1,15*12*1,1</t>
  </si>
  <si>
    <t>169</t>
  </si>
  <si>
    <t>60794121</t>
  </si>
  <si>
    <t>koncovka PVC k parapetním dřevotřískovým deskám 600 mm</t>
  </si>
  <si>
    <t>-726105598</t>
  </si>
  <si>
    <t>4*2</t>
  </si>
  <si>
    <t>12*2</t>
  </si>
  <si>
    <t>998766102</t>
  </si>
  <si>
    <t>Přesun hmot tonážní pro konstrukce truhlářské v objektech v do 12 m</t>
  </si>
  <si>
    <t>-1902481852</t>
  </si>
  <si>
    <t>767</t>
  </si>
  <si>
    <t>Konstrukce zámečnické</t>
  </si>
  <si>
    <t>171</t>
  </si>
  <si>
    <t>767651113</t>
  </si>
  <si>
    <t>Montáž vrat garážových nebo průmyslových sekčních zajížděcích pod strop, plochy přes 9 do 13 m2</t>
  </si>
  <si>
    <t>16746745</t>
  </si>
  <si>
    <t xml:space="preserve">Poznámka k souboru cen:_x000d_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</si>
  <si>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"1.NP-V 3150x3870mm"1+1</t>
  </si>
  <si>
    <t>55345869.1</t>
  </si>
  <si>
    <t xml:space="preserve">vrata garážová sekční zateplená  lamela typ M  rozměr 4000x2125mm</t>
  </si>
  <si>
    <t>-1157686227</t>
  </si>
  <si>
    <t>173</t>
  </si>
  <si>
    <t>55345871</t>
  </si>
  <si>
    <t xml:space="preserve">vrata garážová sekční zateplená  lamela typ M  rozměr 6000x2250mm</t>
  </si>
  <si>
    <t>2090888318</t>
  </si>
  <si>
    <t>767651121</t>
  </si>
  <si>
    <t>Montáž vrat garážových sekčních - kliky se zámkem</t>
  </si>
  <si>
    <t>-1694025789</t>
  </si>
  <si>
    <t>175</t>
  </si>
  <si>
    <t>55345889</t>
  </si>
  <si>
    <t>pohon garážových vrat ruční - klika se zámkem chrom sada</t>
  </si>
  <si>
    <t>1136140515</t>
  </si>
  <si>
    <t>553458860</t>
  </si>
  <si>
    <t>ovládač garážových vrat dálkový HSP 4 BS černý 4 tlačítkový</t>
  </si>
  <si>
    <t>290</t>
  </si>
  <si>
    <t>177</t>
  </si>
  <si>
    <t>767651126</t>
  </si>
  <si>
    <t>Montáž vrat garážových sekčních elektrického stropního pohonu</t>
  </si>
  <si>
    <t>292</t>
  </si>
  <si>
    <t>553458780</t>
  </si>
  <si>
    <t>pohon garážových sekčních a výklopných vrat SupraMatic P o síle 1000 N max. 50 cyklů denně</t>
  </si>
  <si>
    <t>294</t>
  </si>
  <si>
    <t>179</t>
  </si>
  <si>
    <t>767995111</t>
  </si>
  <si>
    <t>Montáž atypických zámečnických konstrukcí hmotnosti do 5 kg</t>
  </si>
  <si>
    <t>kg</t>
  </si>
  <si>
    <t>302</t>
  </si>
  <si>
    <t>"RHP"</t>
  </si>
  <si>
    <t>449321130</t>
  </si>
  <si>
    <t>přístroj hasicí ruční práškový</t>
  </si>
  <si>
    <t>304</t>
  </si>
  <si>
    <t>"RHP dodávka"5</t>
  </si>
  <si>
    <t>181</t>
  </si>
  <si>
    <t>76710001.R</t>
  </si>
  <si>
    <t>Dodávka a montáž schodišťové konstrukce - specifikace zcela dle PD</t>
  </si>
  <si>
    <t>soubor</t>
  </si>
  <si>
    <t>306</t>
  </si>
  <si>
    <t>"specifikace, atypický výrobek" 1</t>
  </si>
  <si>
    <t>998767102</t>
  </si>
  <si>
    <t>Přesun hmot tonážní pro zámečnické konstrukce v objektech v do 12 m</t>
  </si>
  <si>
    <t>-49294497</t>
  </si>
  <si>
    <t>771</t>
  </si>
  <si>
    <t>Podlahy z dlaždic</t>
  </si>
  <si>
    <t>183</t>
  </si>
  <si>
    <t>771473112</t>
  </si>
  <si>
    <t xml:space="preserve">Montáž soklíků z dlaždic keramických  lepených standardním lepidlem rovných výšky přes 65 do 90 mm</t>
  </si>
  <si>
    <t>964829778</t>
  </si>
  <si>
    <t>"m.č.203- sokl na zadní stěně"0,6+2,175+0,1+1,225"</t>
  </si>
  <si>
    <t>59761009</t>
  </si>
  <si>
    <t>sokl - podlahy (barevný) 30 x 8 x 0,8 cm I. j.</t>
  </si>
  <si>
    <t>-494560934</t>
  </si>
  <si>
    <t>"m.č.203- sokl na zadní stěně"(0,6+2,175+0,1+1,225)*3,3*1,1</t>
  </si>
  <si>
    <t>185</t>
  </si>
  <si>
    <t>771574115</t>
  </si>
  <si>
    <t>Montáž podlah keramických režných hladkých lepených flexibilním lepidlem do 22 ks/m2</t>
  </si>
  <si>
    <t>314</t>
  </si>
  <si>
    <t>"m.č.102" 1,65*1,2</t>
  </si>
  <si>
    <t>"m.č.206"1,0*1,65</t>
  </si>
  <si>
    <t>597614090</t>
  </si>
  <si>
    <t>dlaždice keramické slinuté neglazované mrazuvzdorné TAURUS Color Extra White S 29,8 x 29,8 x 0,9 cm</t>
  </si>
  <si>
    <t>316</t>
  </si>
  <si>
    <t>"materiál"</t>
  </si>
  <si>
    <t>17,775*1,1</t>
  </si>
  <si>
    <t>187</t>
  </si>
  <si>
    <t>771591111</t>
  </si>
  <si>
    <t>Podlahy penetrace podkladu</t>
  </si>
  <si>
    <t>318</t>
  </si>
  <si>
    <t>"m.č.203" 3,5*2,4</t>
  </si>
  <si>
    <t>"m.č.205"2,1*1,9</t>
  </si>
  <si>
    <t>"m.č.206"1,0*1,6</t>
  </si>
  <si>
    <t>"m.č.207"1,0*1,6</t>
  </si>
  <si>
    <t>771591115</t>
  </si>
  <si>
    <t>Podlahy spárování silikonem</t>
  </si>
  <si>
    <t>320</t>
  </si>
  <si>
    <t>"m.č.102" (1,65*4)+(1,2*6)</t>
  </si>
  <si>
    <t>"m.č.203" (3,5*11)+(2,4*9)</t>
  </si>
  <si>
    <t>"m.č.205"(2,1*8)+(1,9*7)</t>
  </si>
  <si>
    <t>"m.č.206"(1,0*6)+(1,6*4)</t>
  </si>
  <si>
    <t>"m.č.207"(1,0*6)+(1,6*4)</t>
  </si>
  <si>
    <t>189</t>
  </si>
  <si>
    <t>998771102</t>
  </si>
  <si>
    <t>Přesun hmot tonážní pro podlahy z dlaždic v objektech v do 12 m</t>
  </si>
  <si>
    <t>322</t>
  </si>
  <si>
    <t>776</t>
  </si>
  <si>
    <t>Podlahy povlakové</t>
  </si>
  <si>
    <t>190</t>
  </si>
  <si>
    <t>776221111</t>
  </si>
  <si>
    <t>Lepení pásů z PVC standardním lepidlem</t>
  </si>
  <si>
    <t>324</t>
  </si>
  <si>
    <t>"m.č.201"3,8*1,63</t>
  </si>
  <si>
    <t>"m.č.202"4,32*2,4</t>
  </si>
  <si>
    <t>"m.č.204"11,75*5,43</t>
  </si>
  <si>
    <t>191</t>
  </si>
  <si>
    <t>284110000</t>
  </si>
  <si>
    <t>PVC heterogenní zátěžové antibakteriální, nášlapná vrstva 0,90 mm, R 10, zátěž 34/43, otlak do 0,03 mm, hořlavost Bfl S1</t>
  </si>
  <si>
    <t>326</t>
  </si>
  <si>
    <t>"m.č.201"3,8*1,63*1,1</t>
  </si>
  <si>
    <t>"m.č.202"4,32*2,4*1,1</t>
  </si>
  <si>
    <t>"m.č.204"11,75*5,43*1,1</t>
  </si>
  <si>
    <t>776411111</t>
  </si>
  <si>
    <t>Montáž obvodových soklíků výšky do 80 mm</t>
  </si>
  <si>
    <t>328</t>
  </si>
  <si>
    <t>"m.č.201"(3,8+1,63)*2-1,2-0,8*3-0,6*1</t>
  </si>
  <si>
    <t>"m.č.202"(4,32+2,4)*2-0,8*3</t>
  </si>
  <si>
    <t>"m.č.204"(11,75+5,43)*2-0,8*2</t>
  </si>
  <si>
    <t>193</t>
  </si>
  <si>
    <t>283421670</t>
  </si>
  <si>
    <t>lišta obvodová PVC</t>
  </si>
  <si>
    <t>330</t>
  </si>
  <si>
    <t>"dodávka lišty" 50,46*1,1</t>
  </si>
  <si>
    <t>998776102</t>
  </si>
  <si>
    <t>Přesun hmot tonážní pro podlahy povlakové v objektech v do 12 m</t>
  </si>
  <si>
    <t>1510812995</t>
  </si>
  <si>
    <t>777</t>
  </si>
  <si>
    <t>Podlahy lité</t>
  </si>
  <si>
    <t>195</t>
  </si>
  <si>
    <t>777511121</t>
  </si>
  <si>
    <t>Krycí epoxidová stěrka tloušťky do1 mm průmyslové lité podlahy</t>
  </si>
  <si>
    <t>334</t>
  </si>
  <si>
    <t>"m.č.101+103"(11,75*9,23)-1,98-(2,9*0,15)-(2,45*0,15)-(1,2*0,15*3)+(0,8*0,15)+(0,6*0,15)</t>
  </si>
  <si>
    <t>777611121</t>
  </si>
  <si>
    <t>Krycí epoxidový průmyslový nátěr podlahy</t>
  </si>
  <si>
    <t>336</t>
  </si>
  <si>
    <t>197</t>
  </si>
  <si>
    <t>777612109</t>
  </si>
  <si>
    <t>Uzavírací epoxidový protiskluzný nátěr podlahy</t>
  </si>
  <si>
    <t>338</t>
  </si>
  <si>
    <t>777911111</t>
  </si>
  <si>
    <t>Tuhé napojení lité podlahy na stěnu nebo sokl</t>
  </si>
  <si>
    <t>340</t>
  </si>
  <si>
    <t>"m.č.101+103"(11,75+9,23)*2+(2,2+1,2+3,15+2,2+3,15)-0,8-0,6-1,0</t>
  </si>
  <si>
    <t>199</t>
  </si>
  <si>
    <t>998777102</t>
  </si>
  <si>
    <t>Přesun hmot tonážní pro podlahy lité v objektech v do 12 m</t>
  </si>
  <si>
    <t>-2075144830</t>
  </si>
  <si>
    <t>781</t>
  </si>
  <si>
    <t>Dokončovací práce - obklady</t>
  </si>
  <si>
    <t>200</t>
  </si>
  <si>
    <t>781474112</t>
  </si>
  <si>
    <t xml:space="preserve">Montáž obkladů vnitřních stěn z dlaždic keramických  lepených flexibilním lepidlem režných nebo glazovaných hladkých přes 6 do 12 ks/m2</t>
  </si>
  <si>
    <t>1650387056</t>
  </si>
  <si>
    <t>"m.č.102" (1,65+1,2+1,65+1,2-0,6)*2,0</t>
  </si>
  <si>
    <t>"m.č.203"(2,4+1,225+0,9+0,1+0,9+2,175+1,0)*2,0</t>
  </si>
  <si>
    <t>"m.č.205"(1,95+2,1+1,95+2,1-0,6-0,8)*2,0</t>
  </si>
  <si>
    <t>"m.č.206"(1,0+1,65+1,65+0,4)*2,0</t>
  </si>
  <si>
    <t>"m.č.207"(1,65+1,0+1,0+1,05)*2,0</t>
  </si>
  <si>
    <t>201</t>
  </si>
  <si>
    <t>59761026</t>
  </si>
  <si>
    <t xml:space="preserve">obkládačky keramické koupelnové  (barevné) do 12 ks/m2</t>
  </si>
  <si>
    <t>464950507</t>
  </si>
  <si>
    <t>"dodávka materiálu" 59,8*1,1</t>
  </si>
  <si>
    <t>65,78*1,1 'Přepočtené koeficientem množství</t>
  </si>
  <si>
    <t>781495111</t>
  </si>
  <si>
    <t>Penetrace podkladu vnitřních obkladů</t>
  </si>
  <si>
    <t>348</t>
  </si>
  <si>
    <t>203</t>
  </si>
  <si>
    <t>998781102</t>
  </si>
  <si>
    <t>Přesun hmot tonážní pro obklady keramické v objektech v do 12 m</t>
  </si>
  <si>
    <t>-142725365</t>
  </si>
  <si>
    <t>783</t>
  </si>
  <si>
    <t>Dokončovací práce - nátěry</t>
  </si>
  <si>
    <t>783801201</t>
  </si>
  <si>
    <t>Obroušení omítek před provedením nátěru</t>
  </si>
  <si>
    <t>352</t>
  </si>
  <si>
    <t>"vnější nátěr omítek"</t>
  </si>
  <si>
    <t>205</t>
  </si>
  <si>
    <t>783801401</t>
  </si>
  <si>
    <t>Ometení omítek před provedením nátěru</t>
  </si>
  <si>
    <t>354</t>
  </si>
  <si>
    <t>783823131</t>
  </si>
  <si>
    <t>Penetrační nátěr omítek hladkých omítek hladkých, zrnitých tenkovrstvých nebo štukových stupně členitosti 1 a 2 akrylátový</t>
  </si>
  <si>
    <t>1999130519</t>
  </si>
  <si>
    <t>207</t>
  </si>
  <si>
    <t>783827421</t>
  </si>
  <si>
    <t>Krycí dvojnásobný akrylátový nátěr omítek stupně členitosti 1 a 2</t>
  </si>
  <si>
    <t>358</t>
  </si>
  <si>
    <t>784</t>
  </si>
  <si>
    <t>Dokončovací práce - malby a tapety</t>
  </si>
  <si>
    <t>784181101</t>
  </si>
  <si>
    <t>Základní akrylátová jednonásobná penetrace podkladu v místnostech výšky do 3,80m</t>
  </si>
  <si>
    <t>360</t>
  </si>
  <si>
    <t>11,75*9,23-(7,92*1,2)-(3,15*1,2)</t>
  </si>
  <si>
    <t>"stěny 1.NP"</t>
  </si>
  <si>
    <t>"m.č.101"(9,23*4,42*2)-(3,15*3,87*2)+(11,75*4,42*2)-(1,15*1,5*4)-(0,5*0,5)-(0,9*2,1)</t>
  </si>
  <si>
    <t>"m.č.102"(1,2+1,65)*2*2,42</t>
  </si>
  <si>
    <t>"m.č.101"(1,35*4,42)+(2,9*4,42)+(3,15*4,42)+(1,35*4,42)-(0,8*1,97)-(0,6*1,97)</t>
  </si>
  <si>
    <t>"m.č.102"(1,65+1,2)*2*2,42</t>
  </si>
  <si>
    <t>"m.č.103"(1,2+3,15+1,0+1,2)*4,42-(0,8*1,97)</t>
  </si>
  <si>
    <t>"spodní líc schodiště" (1,2*7,92)+(1,2*1,2)+(1,2*3,15)</t>
  </si>
  <si>
    <t>"2.NP-strop" (9,23*11,75)</t>
  </si>
  <si>
    <t>"stěny 2.NP"</t>
  </si>
  <si>
    <t>"m.č.201"(7,82*2,577*2)+(1,2*2,577)+(3,8*2,577)+(1,63*2,577*2)+(2,6*2,577)-(1,15*1,5*3)-(0,8*1,97*3)-(0,6*1,97)</t>
  </si>
  <si>
    <t>"m.č.202"(4,32+2,4)*2*2,577-(0,8*1,97*3)</t>
  </si>
  <si>
    <t>"m.č.203"(2,4+3,5)*2*2,577-(0,8*1,97)-(1,15*1,5)-17,4</t>
  </si>
  <si>
    <t>"m.č.204"(5,43+11,75)*2*2,577-(1,15*1,5*4)-(0,8*1,97*2)</t>
  </si>
  <si>
    <t>"m.č.205"(1,95+2,1)*2*0,577-(0,5*0,5)</t>
  </si>
  <si>
    <t>"m.č.206"(1,0+1,6)*2*0,577-(0,5*0,5)</t>
  </si>
  <si>
    <t>"m.č.207"(1,0+1,5)*2*0,577-(0,5*0,5)</t>
  </si>
  <si>
    <t>"1.NP-vnější strana oken OU"</t>
  </si>
  <si>
    <t>209</t>
  </si>
  <si>
    <t>784211111</t>
  </si>
  <si>
    <t xml:space="preserve">Dvojnásobné  bílé malby ze směsí za mokra velmi dobře otěruvzdorných v místnostech výšky do 3,80 m</t>
  </si>
  <si>
    <t>362</t>
  </si>
  <si>
    <t>SO_02 - Zdravotechnické instalace, rozvod vzduchu, přípojky a přeložky</t>
  </si>
  <si>
    <t>Obec Nechvalice, Nechvalice 62, 264 01</t>
  </si>
  <si>
    <t xml:space="preserve">    8 - Trubní vedení</t>
  </si>
  <si>
    <t xml:space="preserve">    721 - Zdravotechnika - vnitřní kanalizace</t>
  </si>
  <si>
    <t xml:space="preserve">    722 - Zdravotechnika - vnitřní vodovod</t>
  </si>
  <si>
    <t xml:space="preserve">    725 - Zdravotechnika - zařizovací předměty</t>
  </si>
  <si>
    <t xml:space="preserve">    727 - Zdravotechnika - požární ochrana</t>
  </si>
  <si>
    <t>113154124</t>
  </si>
  <si>
    <t xml:space="preserve">Frézování živičného podkladu nebo krytu  s naložením na dopravní prostředek plochy do 500 m2 bez překážek v trase pruhu šířky přes 0,5 m do 1 m, tloušťky vrstvy 100 mm</t>
  </si>
  <si>
    <t>-120022960</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</si>
  <si>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</si>
  <si>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Poznámka k položce:
Není určen přesný rozsah, chybí PD</t>
  </si>
  <si>
    <t>"předběžný rozsah dle výkr. C2 situace K, platí i pro ASŘ"</t>
  </si>
  <si>
    <t>"přeložky vodovodních řadů DN 50 a DN 90"</t>
  </si>
  <si>
    <t>(15+7,0)*3,0</t>
  </si>
  <si>
    <t>Poznámka k položce:
Není PD, pouze situace C2-K</t>
  </si>
  <si>
    <t>"předběžná přeložka vodovodního řadu PE DN 90-odkrytí stávající"</t>
  </si>
  <si>
    <t>20*0,8*1,0</t>
  </si>
  <si>
    <t>"předběžná přeložka vodovodního řadu PE DN 50-odkrytí stávající"</t>
  </si>
  <si>
    <t xml:space="preserve">Hloubení zapažených i nezapažených rýh šířky do 600 mm  s urovnáním dna do předepsaného profilu a spádu v hornině tř. 3 do 100 m3</t>
  </si>
  <si>
    <t>2046638487</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</si>
  <si>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</si>
  <si>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Poznámka k položce:
K přípojce vodovodu není výkres, v TZ je dl.8 m, přípojka kanalizace viz D.1.4.16</t>
  </si>
  <si>
    <t>"přípojka vodovodu k objektu dl. 8m od DN 90"</t>
  </si>
  <si>
    <t>8,0*0,6*1,2</t>
  </si>
  <si>
    <t>"přípojka kanalizace k objektu dle PD D.1.4.16"</t>
  </si>
  <si>
    <t>15,0*0,6*(1,25+0,94)/2</t>
  </si>
  <si>
    <t xml:space="preserve">Hloubení zapažených i nezapažených rýh šířky do 600 mm  s urovnáním dna do předepsaného profilu a spádu v hornině tř. 3 Příplatek k cenám za lepivost horniny tř. 3</t>
  </si>
  <si>
    <t>1932640011</t>
  </si>
  <si>
    <t>Poznámka k položce:
Předběžné výměry, není PD, pouze C2 Situace K</t>
  </si>
  <si>
    <t>"výkopy pro nové přeložky vodovodu PE DN 50 a DN 90"</t>
  </si>
  <si>
    <t>(20+20)*0,8*1,61</t>
  </si>
  <si>
    <t>151101101</t>
  </si>
  <si>
    <t>Zřízení příložného pažení a rozepření stěn rýh hl do 2 m</t>
  </si>
  <si>
    <t>Poznámka k položce:
Dle ČSN nad 1,5m hl. výkopu, počítáno pouze pro přeložky, není PD</t>
  </si>
  <si>
    <t>"odhad pažení pro přeložky PE DN 50 a DN 90"</t>
  </si>
  <si>
    <t>(20+20)*2*1,65</t>
  </si>
  <si>
    <t>151101111</t>
  </si>
  <si>
    <t>Odstranění příložného pažení a rozepření stěn rýh hl do 2 m</t>
  </si>
  <si>
    <t>8,0*0,6*0,21</t>
  </si>
  <si>
    <t>15,0*0,6*0,3</t>
  </si>
  <si>
    <t>(20+20)*0,8*0,21</t>
  </si>
  <si>
    <t>10,428*1,8</t>
  </si>
  <si>
    <t>8,0*0,6*1,0</t>
  </si>
  <si>
    <t>15,0*0,6*0,9</t>
  </si>
  <si>
    <t>(20+20)*0,8*1,4</t>
  </si>
  <si>
    <t>175102101</t>
  </si>
  <si>
    <t>Obsypání potrubí při překopech inž sítí ručně objem do 10 m3 z hor tř. 1 až 4</t>
  </si>
  <si>
    <t xml:space="preserve">Poznámka k položce:
obsyp nad úroveň potrubí dle D.1.4.13 </t>
  </si>
  <si>
    <t>"dle výkr. D.1.4.13 obsyp nad úroveň dna potrubí"</t>
  </si>
  <si>
    <t>8,0*0,6*0,11</t>
  </si>
  <si>
    <t>15,0*0,6*0,2</t>
  </si>
  <si>
    <t>(20+20)*0,8*0,11</t>
  </si>
  <si>
    <t>583312000</t>
  </si>
  <si>
    <t>štěrkopísek (Bratčice) netříděný zásypový materiál</t>
  </si>
  <si>
    <t>5,848*2,2</t>
  </si>
  <si>
    <t>346244352</t>
  </si>
  <si>
    <t>Obezdívka koupelnových van ploch rovných tl 50 mm z pórobetonových přesných příčkovek hladkých Ytong</t>
  </si>
  <si>
    <t>"podezdívka sprch. koutu"</t>
  </si>
  <si>
    <t>(1,225+0,9)*2*0,15</t>
  </si>
  <si>
    <t>451573111</t>
  </si>
  <si>
    <t>Lože pod potrubí otevřený výkop ze štěrkopísku</t>
  </si>
  <si>
    <t>Poznámka k položce:
podklad pod potrubí dle D.1.4.13</t>
  </si>
  <si>
    <t>"dle výkr. D.1.4.13-podsyp na dno potrubí"</t>
  </si>
  <si>
    <t>8,0*0,6*0,1</t>
  </si>
  <si>
    <t>15,0*0,6*0,1</t>
  </si>
  <si>
    <t>(20+20)*0,8*0,1</t>
  </si>
  <si>
    <t>Poznámka k položce:
doplnění části asfaltu po přeložkách, odhad 30m2 zbytek je v části ASŘ</t>
  </si>
  <si>
    <t>"doplnění části plochy cca 10x3 m po přeložkách vodovodu PE DN 50 a DN 90"</t>
  </si>
  <si>
    <t>10*3,0</t>
  </si>
  <si>
    <t>612325121</t>
  </si>
  <si>
    <t>Vápenocementová štuková omítka rýh ve stěnách šířky do 150 mm</t>
  </si>
  <si>
    <t>45*0,15</t>
  </si>
  <si>
    <t>Trubní vedení</t>
  </si>
  <si>
    <t>871161141</t>
  </si>
  <si>
    <t>Montáž potrubí z PE100 SDR 11 otevřený výkop svařovaných na tupo D 32 x 3,0 mm</t>
  </si>
  <si>
    <t>Poznámka k položce:
dle TZ 8,0m, není dokumentace</t>
  </si>
  <si>
    <t>"přípojka do objektu DN 32-dle TZ 8,0 m"</t>
  </si>
  <si>
    <t>8,0</t>
  </si>
  <si>
    <t>286135950</t>
  </si>
  <si>
    <t>potrubí dvouvrstvé PE100 s 10% signalizační vrstvou, SDR 11, 32x3,0. L=12m</t>
  </si>
  <si>
    <t>55251208</t>
  </si>
  <si>
    <t xml:space="preserve">tvarovka hrdlová s přírubovou odbočkou PN 10-16  "A", DN 90/ odbočka DN40</t>
  </si>
  <si>
    <t>-1027844917</t>
  </si>
  <si>
    <t>28615011</t>
  </si>
  <si>
    <t>elektrotvarovka T-kus rovnoramenný, PE 100, PN 16, d 32</t>
  </si>
  <si>
    <t>-459297425</t>
  </si>
  <si>
    <t>"napojení odbočky PE DN 32 "1</t>
  </si>
  <si>
    <t>871211141</t>
  </si>
  <si>
    <t>Montáž potrubí z PE100 SDR 11 otevřený výkop svařovaných na tupo D 63 x 5,8 mm</t>
  </si>
  <si>
    <t>Poznámka k položce:
není PD, pouze odhad"</t>
  </si>
  <si>
    <t>"dle C2 situace K- předběžný odhad přeložky PE DN 50"</t>
  </si>
  <si>
    <t>286135980</t>
  </si>
  <si>
    <t>potrubí dvouvrstvé PE100 s 10% signalizační vrstvou, SDR 11, 63x5,8. L=12m</t>
  </si>
  <si>
    <t>28619471</t>
  </si>
  <si>
    <t>elektrospojka PE-HD d 50</t>
  </si>
  <si>
    <t>1355573605</t>
  </si>
  <si>
    <t>"napojení stávající přeložky PE DN 50-dvě strany"2</t>
  </si>
  <si>
    <t>871241141</t>
  </si>
  <si>
    <t>Montáž potrubí z PE100 SDR 11 otevřený výkop svařovaných na tupo D 90 x 8,2 mm</t>
  </si>
  <si>
    <t>Poznámka k položce:
dle PD C2 situace, není okótováno</t>
  </si>
  <si>
    <t>"dle C2 situace K- předběžný odhad přeložky PE DN 90"</t>
  </si>
  <si>
    <t>286136000</t>
  </si>
  <si>
    <t>potrubí dvouvrstvé PE100 s 10% signalizační vrstvou, SDR 11, 90x8,2. L=12m</t>
  </si>
  <si>
    <t>28619475</t>
  </si>
  <si>
    <t>elektrospojka PE-HD d 90</t>
  </si>
  <si>
    <t>117275799</t>
  </si>
  <si>
    <t>"napojení stávající přeložky PE DN 90-dvě strany"2</t>
  </si>
  <si>
    <t>894812312</t>
  </si>
  <si>
    <t>Revizní a čistící šachta z polypropylenu PP pro hladké trouby DN 600 šachtové dno (DN šachty / DN trubního vedení) DN 600/160 průtočné 30°,60°,90°</t>
  </si>
  <si>
    <t>2114493044</t>
  </si>
  <si>
    <t xml:space="preserve">Poznámka k souboru cen:_x000d_
1. V příslušných cenách jsou započteny i náklady na: a) vyrovnávací násypnou vrstvu ze štěrkopísku tl. 100 mm, b) dodání a montáž šachtového dna, trouby šachty, teleskopu a poklopu, příslušného dílu šachty, c) napojení stávajícího kanalizačního potrubí. 2. V cenách nejsou započteny náklady na: a) fixování šachty obsypem, který se oceňuje cenami souboru 174 . 0-11 Zásyp sypaninou z jakékoliv horniny, katalogu 800-1 Zemní práce části A 01. </t>
  </si>
  <si>
    <t>"šachta revizní Š1" 1</t>
  </si>
  <si>
    <t>894812317</t>
  </si>
  <si>
    <t>Revizní a čistící šachta z polypropylenu PP pro hladké trouby DN 600 šachtové dno (DN šachty / DN trubního vedení) DN 600/200 s přítokem tvaru T</t>
  </si>
  <si>
    <t>293150546</t>
  </si>
  <si>
    <t>"napojovací šachta " 1</t>
  </si>
  <si>
    <t>894812332</t>
  </si>
  <si>
    <t>Revizní a čistící šachta z polypropylenu PP pro hladké trouby DN 600 roura šachtová korugovaná, světlé hloubky 2 000 mm</t>
  </si>
  <si>
    <t>729574298</t>
  </si>
  <si>
    <t>"Š1+napojovací" 1+1</t>
  </si>
  <si>
    <t>894812339</t>
  </si>
  <si>
    <t>Revizní a čistící šachta z polypropylenu PP pro hladké trouby DN 600 Příplatek k cenám 2331 - 2334 za uříznutí šachtové roury</t>
  </si>
  <si>
    <t>-1899977831</t>
  </si>
  <si>
    <t>894812356</t>
  </si>
  <si>
    <t>Revizní a čistící šachta z polypropylenu PP pro hladké trouby DN 600 poklop (mříž) litinový pro zatížení od 1,5 t do 12,5 t s betonovým prstencem</t>
  </si>
  <si>
    <t>-607714159</t>
  </si>
  <si>
    <t>"poklopy na šachty - předpoklad pojezdu"1+1</t>
  </si>
  <si>
    <t>919735112</t>
  </si>
  <si>
    <t>Řezání stávajícího živičného krytu hl do 100 mm</t>
  </si>
  <si>
    <t>"řezání po obvodu přeložky"</t>
  </si>
  <si>
    <t>20+20+10+10</t>
  </si>
  <si>
    <t>965042231</t>
  </si>
  <si>
    <t>Bourání podkladů pod dlažby nebo mazanin betonových nebo z litého asfaltu tl přes 100 mm pl do 4 m2</t>
  </si>
  <si>
    <t>"odbourání podkladu komunikace"</t>
  </si>
  <si>
    <t>"předběžný rozsah dle výkr. C2 situace K"</t>
  </si>
  <si>
    <t>(15+7,0)*3,0*0,1</t>
  </si>
  <si>
    <t>974031124</t>
  </si>
  <si>
    <t>Vysekání rýh ve zdivu cihelném hl do 30 mm š do 150 mm</t>
  </si>
  <si>
    <t>"předběžný odhad, chybí kóty, zasekání stoupaček"</t>
  </si>
  <si>
    <t>"stoupačka 101-206,205" 0,26+4,4+0,45+2,6+2,5</t>
  </si>
  <si>
    <t>"napojení od redukce po odvětrání"</t>
  </si>
  <si>
    <t>0,7+4,4+0,45+2,6+2,5+0,5</t>
  </si>
  <si>
    <t>"šikmý rozvod m.č.207,206,205" 1,0+1,6+1,0+1,0+1,6+2,0+0,5</t>
  </si>
  <si>
    <t>"šikmý rozvod m.č.203"2,57+0,5</t>
  </si>
  <si>
    <t>1095497195</t>
  </si>
  <si>
    <t>-1857080888</t>
  </si>
  <si>
    <t>16,896*10 'Přepočtené koeficientem množství</t>
  </si>
  <si>
    <t>1290449112</t>
  </si>
  <si>
    <t>2043302288</t>
  </si>
  <si>
    <t>16,896</t>
  </si>
  <si>
    <t>-774856661</t>
  </si>
  <si>
    <t>721</t>
  </si>
  <si>
    <t>Zdravotechnika - vnitřní kanalizace</t>
  </si>
  <si>
    <t>721173401</t>
  </si>
  <si>
    <t>Potrubí z plastových trub PVC SN4 svodné (ležaté) DN 110</t>
  </si>
  <si>
    <t>-700302673</t>
  </si>
  <si>
    <t xml:space="preserve">Poznámka k souboru cen:_x000d_
1. Cenami -3315 až -3317 se oceňuje svislé potrubí od střešního vtoku po čisticí kus. 2. Ochrany odpadního a připojovacího potrubí z plastových trub se oceňují cenami souboru cen 722 18- . . Ochrana potrubí, části A 02. 3. V cenách potrubí z polyetylenových trub jsou započteny náklady na montáž kotevních prvků, jejich dodání se oceňuje ve specifikaci. </t>
  </si>
  <si>
    <t>"předběžný odhad splaškového potrubí DN 110"</t>
  </si>
  <si>
    <t>"ČK-R 110/150" 3,0</t>
  </si>
  <si>
    <t>"VP-koleno-odbočka 45" 9,0+1,0+1,0+1,0</t>
  </si>
  <si>
    <t>"m.č.102-odbočka 67"6,0</t>
  </si>
  <si>
    <t>"m.č.103-R-odbočka 87"2,0</t>
  </si>
  <si>
    <t>"m.č.101 VP-odbočka 87"3,735</t>
  </si>
  <si>
    <t>721173403</t>
  </si>
  <si>
    <t>Potrubí z plastových trub PVC SN4 svodné (ležaté) DN 160</t>
  </si>
  <si>
    <t>-332909255</t>
  </si>
  <si>
    <t>"trasa dle D.1.4.16"</t>
  </si>
  <si>
    <t>15,0</t>
  </si>
  <si>
    <t>"ležatý vnitřní rozvod dle D.1.4.11-odhad, není okótováno"</t>
  </si>
  <si>
    <t>5,0+12,0</t>
  </si>
  <si>
    <t>721173706</t>
  </si>
  <si>
    <t>Potrubí z plastových trub polyetylenové svařované odpadní (svislé) DN 100</t>
  </si>
  <si>
    <t>-2116349492</t>
  </si>
  <si>
    <t>"předběžný odhad, chybí kóty"</t>
  </si>
  <si>
    <t>"stoupačka ČK-odvětrání" 0,26+4,42+0,45+2,577</t>
  </si>
  <si>
    <t>721174024</t>
  </si>
  <si>
    <t>Potrubí z plastových trub polypropylenové odpadní (svislé) DN 70</t>
  </si>
  <si>
    <t>-967008987</t>
  </si>
  <si>
    <t>"napojení svislá část -odvětrání OP-1"</t>
  </si>
  <si>
    <t>1,0+0,7+4,42+0,45+2,577+2,5+0,6</t>
  </si>
  <si>
    <t>"napojení od m.č.207-odvětrání OP-2"</t>
  </si>
  <si>
    <t>2,577+1,5+0,6</t>
  </si>
  <si>
    <t>721174042</t>
  </si>
  <si>
    <t>Potrubí kanalizační z PP připojovací systém HT DN 40</t>
  </si>
  <si>
    <t>710961459</t>
  </si>
  <si>
    <t>"OP-2 m.č.205"0,5+1,95+0,1+1,6+1,0+0,1+1,0</t>
  </si>
  <si>
    <t>"OP-2 m.č.206"0,5+0,5+0,1+1,6+0,5+0,5+1,0</t>
  </si>
  <si>
    <t>721174043</t>
  </si>
  <si>
    <t>Potrubí kanalizační z PP připojovací systém HT DN 50</t>
  </si>
  <si>
    <t>"OP-1 m.č.203"1,0+1,0+2,57+1,5+1,5+2,0</t>
  </si>
  <si>
    <t>"OP-1 m.č.102"1,0+1,6+0,5</t>
  </si>
  <si>
    <t>721174044</t>
  </si>
  <si>
    <t>Potrubí z plastových trub polypropylenové připojovací DN 70</t>
  </si>
  <si>
    <t>373830996</t>
  </si>
  <si>
    <t>"OP-1 m.č.103" 1,5</t>
  </si>
  <si>
    <t>721194104</t>
  </si>
  <si>
    <t>Vyměření přípojek na potrubí vyvedení a upevnění odpadních výpustek DN 40</t>
  </si>
  <si>
    <t>-707760187</t>
  </si>
  <si>
    <t xml:space="preserve">Poznámka k souboru cen:_x000d_
1. Cenami lze oceňovat i vyvedení a upevnění odpadních výpustek ke strojům a zařízením. 2. Potrubí odpadních výpustek se oceňují cenami souboru cen 721 17- . . Potrubí z plastových trub, části A 01. </t>
  </si>
  <si>
    <t>"výpustky-U+PM" 1+1+1</t>
  </si>
  <si>
    <t>721194105</t>
  </si>
  <si>
    <t>Vyvedení a upevnění odpadních výpustek DN 50</t>
  </si>
  <si>
    <t>"výpustky U+S"2+1+1</t>
  </si>
  <si>
    <t>721194109</t>
  </si>
  <si>
    <t>Vyměření přípojek na potrubí vyvedení a upevnění odpadních výpustek DN 100</t>
  </si>
  <si>
    <t>-1450165776</t>
  </si>
  <si>
    <t xml:space="preserve">"OP-1-102-WC"1 </t>
  </si>
  <si>
    <t>"OP-2-206,207-WC"1+1</t>
  </si>
  <si>
    <t>721273152</t>
  </si>
  <si>
    <t>Ventilační hlavice z polypropylenu (PP) DN 75</t>
  </si>
  <si>
    <t>-451662965</t>
  </si>
  <si>
    <t>"OP-1"1</t>
  </si>
  <si>
    <t>"OP-2"1</t>
  </si>
  <si>
    <t>721274103</t>
  </si>
  <si>
    <t>Přivzdušňovací ventil venkovní odpadních potrubí DN 110</t>
  </si>
  <si>
    <t>721290111</t>
  </si>
  <si>
    <t>Zkouška těsnosti potrubí kanalizace vodou do DN 125</t>
  </si>
  <si>
    <t>"potrubí do DN 125"</t>
  </si>
  <si>
    <t>26,735+7,707+16,924+10,95+3,1+1,5</t>
  </si>
  <si>
    <t>721290112</t>
  </si>
  <si>
    <t>Zkouška těsnosti potrubí kanalizace vodou do DN 200</t>
  </si>
  <si>
    <t>"potrubí do DN 200"</t>
  </si>
  <si>
    <t>28615602</t>
  </si>
  <si>
    <t>čistící kanalizační tvarovka PP DN 75 pro vysoké teploty</t>
  </si>
  <si>
    <t>-1117373451</t>
  </si>
  <si>
    <t>"OP-2" 1</t>
  </si>
  <si>
    <t>28615603</t>
  </si>
  <si>
    <t>čistící kanalizační tvarovka PP DN 100 pro vysoké teploty</t>
  </si>
  <si>
    <t>1626964630</t>
  </si>
  <si>
    <t>"OP-1" 1</t>
  </si>
  <si>
    <t>998721102</t>
  </si>
  <si>
    <t>Přesun hmot tonážní pro vnitřní kanalizace v objektech v do 12 m</t>
  </si>
  <si>
    <t>-1355454305</t>
  </si>
  <si>
    <t>722</t>
  </si>
  <si>
    <t>Zdravotechnika - vnitřní vodovod</t>
  </si>
  <si>
    <t>722174002</t>
  </si>
  <si>
    <t>Potrubí z plastových trubek z polypropylenu (PPR) svařovaných polyfuzně PN 16 (SDR 7,4) D 20 x 2,8</t>
  </si>
  <si>
    <t>251180545</t>
  </si>
  <si>
    <t xml:space="preserve">Poznámka k souboru cen:_x000d_
1. V cenách -4001 až -4088 jsou započteny náklady na montáž a dodávku potrubí a tvarovek. </t>
  </si>
  <si>
    <t>"přívod k WC-m.č.102"1,0+2,0</t>
  </si>
  <si>
    <t>"přívod k U-m.č.102" 1,0+2,0+1,0</t>
  </si>
  <si>
    <t>"přívod k WC-m.č.207,206" 1,0*2,0+1,0+2,0</t>
  </si>
  <si>
    <t>"přívod k PM-m.č.205" 1,6+1,0+1,0</t>
  </si>
  <si>
    <t>"přívod k U-m.č.206"1,0+1,6+1,0</t>
  </si>
  <si>
    <t>"přívod k U-m.č.205"1,0+1,6+2,0+1,5</t>
  </si>
  <si>
    <t>722174003</t>
  </si>
  <si>
    <t>Potrubí vodovodní plastové PPR svar polyfuze PN 16 D 25 x 3,5 mm</t>
  </si>
  <si>
    <t>"rozvod kompresorového vzduchu"10,0+4,5+9,5+4,5+10,0+1,5</t>
  </si>
  <si>
    <t>1321746525</t>
  </si>
  <si>
    <t>"vodovod V1"1,5+1,2+3,15+4,5+0,45+1,5+2,25+1,0+1,0+1,0+2,25</t>
  </si>
  <si>
    <t>"vodovod V2"10,0+4,5+1,5</t>
  </si>
  <si>
    <t>722174004</t>
  </si>
  <si>
    <t>Potrubí vodovodní plastové PPR svar polyfuze PN 16 D 32 x 4,4 mm</t>
  </si>
  <si>
    <t>1,5</t>
  </si>
  <si>
    <t>722181211</t>
  </si>
  <si>
    <t>Ochrana vodovodního potrubí přilepenými termoizolačními trubicemi z PE tl do 6 mm DN do 22 mm</t>
  </si>
  <si>
    <t>25,3+35,8+1,5</t>
  </si>
  <si>
    <t>722190401</t>
  </si>
  <si>
    <t>Vyvedení a upevnění výpustku do DN 25</t>
  </si>
  <si>
    <t>"vzduchové potrubí" 5</t>
  </si>
  <si>
    <t>"WC+U m.č.102" 1+2</t>
  </si>
  <si>
    <t>"WC m.č.207" 1+2</t>
  </si>
  <si>
    <t>"WC+U m.č.206" 1</t>
  </si>
  <si>
    <t>"U+PM m.č.205" 1+2</t>
  </si>
  <si>
    <t>"U+S m.č.203" 2+2+2+2</t>
  </si>
  <si>
    <t>722220111</t>
  </si>
  <si>
    <t>Nástěnka pro výtokový ventil G 1/2 s jedním závitem</t>
  </si>
  <si>
    <t>722224152</t>
  </si>
  <si>
    <t>Armatury s jedním závitem ventily kulové zahradní uzávěry PN 15 do 120° C G 1/2 - 3/4</t>
  </si>
  <si>
    <t>-791043616</t>
  </si>
  <si>
    <t xml:space="preserve">Poznámka k souboru cen:_x000d_
1. Cenami -9101 až -9106 nelze oceňovat montáž nástěnek. 2. V cenách –0111 až -0122 je započteno i vyvedení a upevnění výpustek. </t>
  </si>
  <si>
    <t>"rozvod vzduchu"</t>
  </si>
  <si>
    <t>1+1+1+1+1</t>
  </si>
  <si>
    <t>722270101</t>
  </si>
  <si>
    <t>Sestava vodoměrová závitová G 3/4</t>
  </si>
  <si>
    <t>"sestava UV-V-R-UV-ZV" 1</t>
  </si>
  <si>
    <t>38821515</t>
  </si>
  <si>
    <t>vodoměr domovní tlak PN25 Qn 1,5 DN20 190 mm</t>
  </si>
  <si>
    <t>-788827732</t>
  </si>
  <si>
    <t>722290215</t>
  </si>
  <si>
    <t>Zkouška těsnosti vodovodního potrubí hrdlového nebo přírubového do DN 100</t>
  </si>
  <si>
    <t>722290234</t>
  </si>
  <si>
    <t>Proplach a dezinfekce vodovodního potrubí do DN 80</t>
  </si>
  <si>
    <t>998722102</t>
  </si>
  <si>
    <t>Přesun hmot tonážní pro vnitřní vodovod v objektech v do 12 m</t>
  </si>
  <si>
    <t>-397882726</t>
  </si>
  <si>
    <t>725</t>
  </si>
  <si>
    <t>Zdravotechnika - zařizovací předměty</t>
  </si>
  <si>
    <t>725112171</t>
  </si>
  <si>
    <t>Kombi klozet s hlubokým splachováním odpad vodorovný</t>
  </si>
  <si>
    <t>"m.č.102" 1</t>
  </si>
  <si>
    <t>"m.č.206" 1</t>
  </si>
  <si>
    <t>"m.č.207" 1</t>
  </si>
  <si>
    <t>725121512</t>
  </si>
  <si>
    <t>Pisoárový záchodek keramický bez splachovací nádrže s odsáváním a se svislým přívodem vody</t>
  </si>
  <si>
    <t>"m.č.205"1</t>
  </si>
  <si>
    <t>725211603</t>
  </si>
  <si>
    <t>Umyvadlo keramické připevněné na stěnu šrouby bílé bez krytu na sifon 600 mm</t>
  </si>
  <si>
    <t>"m.č.203" 1+1</t>
  </si>
  <si>
    <t>"m.č.205" 1</t>
  </si>
  <si>
    <t>725211701</t>
  </si>
  <si>
    <t>Umývátko keramické stěnové 400 mm</t>
  </si>
  <si>
    <t>725241125</t>
  </si>
  <si>
    <t>Sprchové vaničky, boxy, kouty a zástěny sprchové vaničky akrylátové obdélníkové 1000x900 mm</t>
  </si>
  <si>
    <t>1042643519</t>
  </si>
  <si>
    <t xml:space="preserve">Poznámka k souboru cen:_x000d_
1. Sprchové boxy jsou dodávány jako komplet včetně sprchové vaničky, zápachové uzávěrky a sprchové armatury. 2. V cenách -9101 až -9103 není započteno dodání sprchových vaniček, sprchových boxů a sprchových koutů. </t>
  </si>
  <si>
    <t>"m.č.203" 1</t>
  </si>
  <si>
    <t>725245151</t>
  </si>
  <si>
    <t>Sprchové vaničky, boxy, kouty a zástěny zástěny sprchové do výšky 2000 mm dveře zásuvné dvoudílné s jedním posuvným dílem, šířky 1200 mm</t>
  </si>
  <si>
    <t>-97132155</t>
  </si>
  <si>
    <t>725531101</t>
  </si>
  <si>
    <t>Elektrický ohřívač zásobníkový přepadový beztlakový 5 l / 2 kW</t>
  </si>
  <si>
    <t>725532124</t>
  </si>
  <si>
    <t>Elektrické ohřívače zásobníkové beztlakové přepadové akumulační s pojistným ventilem závěsné svislé objem nádrže (příkon) 160 l (2,0 kW)</t>
  </si>
  <si>
    <t>2019553415</t>
  </si>
  <si>
    <t xml:space="preserve">Poznámka k souboru cen:_x000d_
1. V cenách -1101 až -2220 a -9201 až -9206 je započteno upevnění zásobníků na příčky tl. 15 cm, na zdi a na nosné konstrukce. Osazení nosné konstrukce se oceňuje cenami katalogu 800-767 Konstrukce zámečnické. </t>
  </si>
  <si>
    <t>725822633</t>
  </si>
  <si>
    <t>Baterie umyvadlové stojánkové klasické s výpusti</t>
  </si>
  <si>
    <t>725841311</t>
  </si>
  <si>
    <t>Baterie sprchové nástěnné pákové</t>
  </si>
  <si>
    <t>-186122819</t>
  </si>
  <si>
    <t xml:space="preserve">Poznámka k souboru cen:_x000d_
1. V cenách –1353-54 není započten napájecí zdroj. </t>
  </si>
  <si>
    <t>998725102</t>
  </si>
  <si>
    <t>Přesun hmot tonážní pro zařizovací předměty v objektech v do 12 m</t>
  </si>
  <si>
    <t>1780269938</t>
  </si>
  <si>
    <t>727</t>
  </si>
  <si>
    <t>Zdravotechnika - požární ochrana</t>
  </si>
  <si>
    <t>727111112</t>
  </si>
  <si>
    <t>Prostup předizolovaného kovového potrubí D 25 mm stěnou tl 10 cm požární odolnost EI 60-120</t>
  </si>
  <si>
    <t>"1-2NP" 1</t>
  </si>
  <si>
    <t>727111118</t>
  </si>
  <si>
    <t>Prostup předizolovaného kovového potrubí D 89 mm stěnou tl 10 cm požární odolnost EI 60-120</t>
  </si>
  <si>
    <t>"přívod" 1</t>
  </si>
  <si>
    <t>SO_03 - Ústřední vytápění a úprava kotelny</t>
  </si>
  <si>
    <t xml:space="preserve"> </t>
  </si>
  <si>
    <t xml:space="preserve">    731 - Ústřední vytápění - kotelny</t>
  </si>
  <si>
    <t xml:space="preserve">    732 - Ústřední vytápění - strojovny</t>
  </si>
  <si>
    <t xml:space="preserve">    733 - Ústřední vytápění - rozvodné potrubí</t>
  </si>
  <si>
    <t xml:space="preserve">    734 - Ústřední vytápění - armatury</t>
  </si>
  <si>
    <t xml:space="preserve">    735 - Ústřední vytápění - otopná tělesa</t>
  </si>
  <si>
    <t>1430035230</t>
  </si>
  <si>
    <t>Poznámka k položce:
Chybí PD, rozměry jsou předběžné</t>
  </si>
  <si>
    <t>"délka dle C2-situace"</t>
  </si>
  <si>
    <t>"odhad" (1,0+13+1,0)*0,6*1,1</t>
  </si>
  <si>
    <t xml:space="preserve">Vodorovné přemístění výkopku nebo sypaniny po suchu  na obvyklém dopravním prostředku, bez naložení výkopku, avšak se složením bez rozhrnutí z horniny tř. 1 až 4 na vzdálenost přes 9 000 do 10 000 m</t>
  </si>
  <si>
    <t>2060872485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</si>
  <si>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</si>
  <si>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"odhad" (1,0+13,0+1,0)*0,6*0,3</t>
  </si>
  <si>
    <t xml:space="preserve">Uložení sypaniny  na skládky</t>
  </si>
  <si>
    <t>-1847991802</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</si>
  <si>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t>
  </si>
  <si>
    <t>Poplatek za uložení stavebního odpadu na skládce (skládkovné) zeminy a kameniva zatříděného do Katalogu odpadů pod kódem 170 504</t>
  </si>
  <si>
    <t>332457527</t>
  </si>
  <si>
    <t xml:space="preserve">Poznámka k souboru cen:_x000d_
1. Ceny uvedené v souboru cen lze po dohodě upravit podle místních podmínek. </t>
  </si>
  <si>
    <t>2,7*1,8</t>
  </si>
  <si>
    <t xml:space="preserve">Zásyp sypaninou z jakékoliv horniny  s uložením výkopku ve vrstvách se zhutněním jam, šachet, rýh nebo kolem objektů v těchto vykopávkách</t>
  </si>
  <si>
    <t>-1533175130</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</si>
  <si>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</si>
  <si>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"odhad" (1,0+13,0+1,0)*0,6*0,8</t>
  </si>
  <si>
    <t>175111101</t>
  </si>
  <si>
    <t>Obsypání potrubí ručně sypaninou z vhodných hornin tř. 1 až 4 nebo materiálem připraveným podél výkopu ve vzdálenosti do 3 m od jeho kraje, pro jakoukoliv hloubku výkopu a míru zhutnění bez prohození sypaniny sítem</t>
  </si>
  <si>
    <t>1804406619</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</si>
  <si>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 2. Míru zhutnění předepisuje projekt. 3. V cenách nejsou zahrnuty náklady na nakupovanou sypaninu. Tato se oceňuje ve specifikaci. </t>
  </si>
  <si>
    <t>"odhad" (1,0+13,0+1,0)*0,6*0,2</t>
  </si>
  <si>
    <t>58331200</t>
  </si>
  <si>
    <t>štěrkopísek netříděný zásypový materiál</t>
  </si>
  <si>
    <t>-1327967670</t>
  </si>
  <si>
    <t>1,8*2,0</t>
  </si>
  <si>
    <t>3,6*2 'Přepočtené koeficientem množství</t>
  </si>
  <si>
    <t>Lože pod potrubí, stoky a drobné objekty v otevřeném výkopu z písku a štěrkopísku do 63 mm</t>
  </si>
  <si>
    <t>755857105</t>
  </si>
  <si>
    <t xml:space="preserve">Poznámka k souboru cen:_x000d_
1. Ceny -1111 a -1192 lze použít i pro zřízení sběrných vrstev nad drenážními trubkami. 2. V cenách -5111 a -1192 jsou započteny i náklady na prohození výkopku získaného při zemních pracích. </t>
  </si>
  <si>
    <t>"odhad" (1,0+13,0+1,0)*0,6*0,1</t>
  </si>
  <si>
    <t>"dle TZ jde pouze o část u jeviště-stoupačka" (5,0+2,0)*0,3</t>
  </si>
  <si>
    <t>"průraz stěnou pro chráničku"1,5*0,3</t>
  </si>
  <si>
    <t>632452421</t>
  </si>
  <si>
    <t xml:space="preserve">Doplnění cementového potěru na mazaninách a betonových podkladech  (s dodáním hmot), hlazeného dřevěným nebo ocelovým hladítkem, plochy jednotlivě přes 1 m2 do 4 m2 a tl. přes 10 do 20 mm</t>
  </si>
  <si>
    <t>2099836947</t>
  </si>
  <si>
    <t>"plocha pod starým kotlem-odhad, není PD, pouze TZ"</t>
  </si>
  <si>
    <t>1,5*3,0</t>
  </si>
  <si>
    <t>899722114</t>
  </si>
  <si>
    <t>Krytí potrubí z plastů výstražnou fólií z PVC šířky 40 cm</t>
  </si>
  <si>
    <t>-884238052</t>
  </si>
  <si>
    <t>"jeviště sálu 1.NP-klubovna 1.PP - kotelna"(13,0+2,0)</t>
  </si>
  <si>
    <t>"dle TZ jde pouze o část u jeviště-stoupačka" 5,0+2,0</t>
  </si>
  <si>
    <t>"průraz stěnou pro chráničku"1,5</t>
  </si>
  <si>
    <t>-1543127434</t>
  </si>
  <si>
    <t>864291647</t>
  </si>
  <si>
    <t>0,356*10 'Přepočtené koeficientem množství</t>
  </si>
  <si>
    <t>46136533</t>
  </si>
  <si>
    <t>1699697550</t>
  </si>
  <si>
    <t>0,356</t>
  </si>
  <si>
    <t>-803723436</t>
  </si>
  <si>
    <t xml:space="preserve">Vodoměrové sestavy  závitové G 3/4</t>
  </si>
  <si>
    <t>2031584166</t>
  </si>
  <si>
    <t xml:space="preserve">Poznámka k souboru cen:_x000d_
1. Cenami nelze oceňovat montáže vodoměrů při zřizování vodovodních přípojek; tyto práce se oceňují cenami souboru cen 722 26- . 9 Oprava vodoměrů, části C 02. </t>
  </si>
  <si>
    <t>"sestava v kotelně bez úpravny vody"1</t>
  </si>
  <si>
    <t>48470901.R</t>
  </si>
  <si>
    <t>Změkčovač vody KZ 108</t>
  </si>
  <si>
    <t>-1455775411</t>
  </si>
  <si>
    <t>"soušíst vodoměrné sestavy"1</t>
  </si>
  <si>
    <t>727111114</t>
  </si>
  <si>
    <t>Prostup předizolovaného kovového potrubí D 33 mm stěnou tl 10 cm požární odolnost EI 60-120</t>
  </si>
  <si>
    <t>731</t>
  </si>
  <si>
    <t>Ústřední vytápění - kotelny</t>
  </si>
  <si>
    <t>731119617</t>
  </si>
  <si>
    <t>Kotle litinové teplovodní na tuhá paliva stacionární s odtahem spalin do komína pro vytápění montáž kotlů litinových na pevná paliva ostatních typů o výkonu přes 24 do 48 kW</t>
  </si>
  <si>
    <t>1298717677</t>
  </si>
  <si>
    <t xml:space="preserve">Poznámka k souboru cen:_x000d_
1. V cenách -0101 až -9620 jsou započteny i náklady na: a) napojení kotle na připravené rozvody b) odzkoušení kotle a poučení provozovatele 2. V cenách -0101 až -9620 nejsou započteny náklady, které se oceňují samostatně a to: a) zřízení rozvodů topné a vratné vody </t>
  </si>
  <si>
    <t>Poznámka k položce:
Chybí PD, dle TZ</t>
  </si>
  <si>
    <t>"nový kotel" 1</t>
  </si>
  <si>
    <t>48411001.1</t>
  </si>
  <si>
    <t>kotel litinový automatický na tuhá paliva do komína pro vytápění 10,5-35kW</t>
  </si>
  <si>
    <t>960647890</t>
  </si>
  <si>
    <t>731200816</t>
  </si>
  <si>
    <t xml:space="preserve">Demontáž kotlů ocelových  na tuhá paliva, o výkonu přes 40 do 60 kW</t>
  </si>
  <si>
    <t>726814729</t>
  </si>
  <si>
    <t>"VSB 1 demontáž" 1</t>
  </si>
  <si>
    <t>732</t>
  </si>
  <si>
    <t>Ústřední vytápění - strojovny</t>
  </si>
  <si>
    <t>732331617</t>
  </si>
  <si>
    <t>Nádoby expanzní tlakové s membránou bez pojistného ventilu se závitovým připojením PN 0,6 o objemu 80 l</t>
  </si>
  <si>
    <t>2088563215</t>
  </si>
  <si>
    <t>Poznámka k položce:
Chybí PD, dle TZ.</t>
  </si>
  <si>
    <t>"expanzní nádoba nová" 1</t>
  </si>
  <si>
    <t>732421453.GRS</t>
  </si>
  <si>
    <t>Čerpadlo teplovodní mokroběžné závitové oběhové Magna1 32-60 DN 32 výtlak do 6,0 m průtok 4,5 m3/h pro vytápění</t>
  </si>
  <si>
    <t>711115039</t>
  </si>
  <si>
    <t>"nové čerpadlo pro oběh kotle" 1</t>
  </si>
  <si>
    <t>"nové čerpadlo pro cirkulaci nad rozdělovačem" 1</t>
  </si>
  <si>
    <t>733</t>
  </si>
  <si>
    <t>Ústřední vytápění - rozvodné potrubí</t>
  </si>
  <si>
    <t>733111113</t>
  </si>
  <si>
    <t xml:space="preserve">Potrubí z trubek ocelových závitových  bezešvých běžných nízkotlakých v kotelnách a strojovnách DN 15</t>
  </si>
  <si>
    <t>87560300</t>
  </si>
  <si>
    <t>"chybí PD kotelny, rozměry pouze odhadní, nutno upřesnit"</t>
  </si>
  <si>
    <t>"potrubí přívodu vody s úpravou dle schématu" 1,0+2,5</t>
  </si>
  <si>
    <t>733111115</t>
  </si>
  <si>
    <t xml:space="preserve">Potrubí z trubek ocelových závitových  bezešvých běžných nízkotlakých v kotelnách a strojovnách DN 25</t>
  </si>
  <si>
    <t>-148295382</t>
  </si>
  <si>
    <t>"kotel-expanzomat" 1,0+2,5</t>
  </si>
  <si>
    <t>733111116</t>
  </si>
  <si>
    <t xml:space="preserve">Potrubí z trubek ocelových závitových  bezešvých běžných nízkotlakých v kotelnách a strojovnách DN 32</t>
  </si>
  <si>
    <t>2014316694</t>
  </si>
  <si>
    <t>Poznámka k položce:
Chybí kóty v PD, rozhodující cena, metráž bude upřesněna v realizaci</t>
  </si>
  <si>
    <t>"chybí rozměry kotelny, proto výměry počítány jako předběžné"</t>
  </si>
  <si>
    <t>"rozdělovač-směr HZ" (2,0+4,0+3,5)*2</t>
  </si>
  <si>
    <t>733111117</t>
  </si>
  <si>
    <t xml:space="preserve">Potrubí z trubek ocelových závitových  bezešvých běžných nízkotlakých v kotelnách a strojovnách DN 40</t>
  </si>
  <si>
    <t>-977270278</t>
  </si>
  <si>
    <t>"nový kotel-napojení na stávající kotel"(2,0+2,5)+(2,0+3,0)</t>
  </si>
  <si>
    <t>733222202</t>
  </si>
  <si>
    <t>Potrubí z trubek měděných polotvrdých spojovaných tvrdým pájením Ø 15/1</t>
  </si>
  <si>
    <t>1214140224</t>
  </si>
  <si>
    <t>"rozvod do 2.NP-4"(0,5+1,5+1,5+0,5+1,0+1,5+1,0)*2</t>
  </si>
  <si>
    <t>"rozvod do 2.NP-5"(2,0+1,5+2,0+2,0)*2</t>
  </si>
  <si>
    <t>"rozvod v 1.NP-5"(1,5+1,5+1,5)*2</t>
  </si>
  <si>
    <t>733222203</t>
  </si>
  <si>
    <t>Potrubí z trubek měděných polotvrdých spojovaných tvrdým pájením Ø 18/1</t>
  </si>
  <si>
    <t>530654688</t>
  </si>
  <si>
    <t>"rozvod do 2.NP-4"(1,5+1,5+0,5+1,0+2,0)*2</t>
  </si>
  <si>
    <t>"rozvod do 2.NP-5"(1,5+1,5)*2</t>
  </si>
  <si>
    <t>"rozvod v 1.NP-5"(3,2+2,5+1,5+0,5)*2</t>
  </si>
  <si>
    <t>733222204</t>
  </si>
  <si>
    <t>Potrubí z trubek měděných polotvrdých spojovaných tvrdým pájením Ø 22/1,0</t>
  </si>
  <si>
    <t>-359648509</t>
  </si>
  <si>
    <t>"rozvod do 2.NP-4"(1,0+5,0+1,0)*2</t>
  </si>
  <si>
    <t>"rozvod do 2.NP-5"(5,0+4,5)*2</t>
  </si>
  <si>
    <t>"rozvod v 1.NP-5"(4,0+5,0+1,5)*2</t>
  </si>
  <si>
    <t>733222205</t>
  </si>
  <si>
    <t>Potrubí z trubek měděných polotvrdých spojovaných tvrdým pájením Ø 28/1,5</t>
  </si>
  <si>
    <t>1313664294</t>
  </si>
  <si>
    <t>"prostup+1.NP" (0,5+9,0+5,5)*2</t>
  </si>
  <si>
    <t>"přívod od garáže HT" (1,0+3,0+8,0+4,0+2,5+4,0)*2</t>
  </si>
  <si>
    <t>733222206</t>
  </si>
  <si>
    <t>Potrubí z trubek měděných polotvrdých spojovaných tvrdým pájením Ø 35/1,5</t>
  </si>
  <si>
    <t>-573170367</t>
  </si>
  <si>
    <t>"přívod HT 1.PP-jeviště1.NP"(5,0+8,0+2,0+5,0+12,5+3,0)*2</t>
  </si>
  <si>
    <t>733231115</t>
  </si>
  <si>
    <t xml:space="preserve">Kompenzátory pro měděné potrubí  tvaru U s hladkými ohyby s konci na vnitřní pájení D 28</t>
  </si>
  <si>
    <t>1091577803</t>
  </si>
  <si>
    <t>"kompenzátory na potrubí" 2</t>
  </si>
  <si>
    <t>733291101</t>
  </si>
  <si>
    <t>Zkouška těsnosti potrubí měděné do D 35x1,5</t>
  </si>
  <si>
    <t>590474942</t>
  </si>
  <si>
    <t>"předběžný odhad-rozvod CU"39+34,4+54+75+71</t>
  </si>
  <si>
    <t>733321214</t>
  </si>
  <si>
    <t>Potrubí z trubek plastových z polypropylenu (PP-RCT) spojovaných svařováním Ø 32/4,4</t>
  </si>
  <si>
    <t>-117764244</t>
  </si>
  <si>
    <t xml:space="preserve">Poznámka k souboru cen:_x000d_
1. Potrubí venkovních plošných kolektorů primárních okruhů tepelných čerpadel, lze oceňovat příslušnými cenami části A02 katalogu 827-1 Vedení trubní, dálková a přípojná - vodovod a kanalizace. </t>
  </si>
  <si>
    <t>"není okótovaná PD, rozměry dle C2-Situace"</t>
  </si>
  <si>
    <t>"jeviště sálu 1.NP-klubovna 1.PP - kotelna"(5,0+13,0+2,0)*2</t>
  </si>
  <si>
    <t>138033370008900021</t>
  </si>
  <si>
    <t xml:space="preserve">Trubka plastová topení Rauthermex DUO SDR 11 32+32/111 v kole  Rehau</t>
  </si>
  <si>
    <t>536750787</t>
  </si>
  <si>
    <t>733811211</t>
  </si>
  <si>
    <t>998733102</t>
  </si>
  <si>
    <t>Přesun hmot tonážní pro rozvody potrubí v objektech v do 12 m</t>
  </si>
  <si>
    <t>842421582</t>
  </si>
  <si>
    <t>734</t>
  </si>
  <si>
    <t>Ústřední vytápění - armatury</t>
  </si>
  <si>
    <t>734209112</t>
  </si>
  <si>
    <t xml:space="preserve">Montáž závitových armatur  se 2 závity G 3/8 (DN 10)</t>
  </si>
  <si>
    <t>-1531107937</t>
  </si>
  <si>
    <t>"DN 15"</t>
  </si>
  <si>
    <t>"m.č.207" 1+1</t>
  </si>
  <si>
    <t>"m.č.206" 1+1</t>
  </si>
  <si>
    <t>"m.č.202" 1+1</t>
  </si>
  <si>
    <t>"m.č.201" 1+1</t>
  </si>
  <si>
    <t>"m.č.205" 1+1</t>
  </si>
  <si>
    <t>"m.č.102" 1+1</t>
  </si>
  <si>
    <t>"jeviště KD-VK 10" 2</t>
  </si>
  <si>
    <t>"jeviště KD-AOV 10" 2</t>
  </si>
  <si>
    <t>55121224</t>
  </si>
  <si>
    <t>ventil termostatický přímý s ruční hlavou 3/8"</t>
  </si>
  <si>
    <t>508705062</t>
  </si>
  <si>
    <t>"m.č.202" 1</t>
  </si>
  <si>
    <t>"m.č.201" 1</t>
  </si>
  <si>
    <t>"m.č.101" 1</t>
  </si>
  <si>
    <t>55124385</t>
  </si>
  <si>
    <t>kohout vypouštěcí kulový s hadicovou vývodkou a zátkou PN 10 do 110°C 3/8"</t>
  </si>
  <si>
    <t>-1580151695</t>
  </si>
  <si>
    <t>"jeviště KD" 2</t>
  </si>
  <si>
    <t>55121288</t>
  </si>
  <si>
    <t>ventil automatický odvzdušňovací svislý + zpětný ventil do 120°C mosaz 1 3/8"</t>
  </si>
  <si>
    <t>-1322850257</t>
  </si>
  <si>
    <t>55128292</t>
  </si>
  <si>
    <t>šroubení regulační radiátorové, přímé, mosaz, pro Cu trubku 3/8" x 12</t>
  </si>
  <si>
    <t>-382895204</t>
  </si>
  <si>
    <t>734209113</t>
  </si>
  <si>
    <t xml:space="preserve">Montáž závitových armatur  se 2 závity G 1/2 (DN 15)</t>
  </si>
  <si>
    <t>374288592</t>
  </si>
  <si>
    <t>"DN 18,22"</t>
  </si>
  <si>
    <t>"m.č.101" 2+2</t>
  </si>
  <si>
    <t>"m.č.103" 1+1</t>
  </si>
  <si>
    <t>"m.č.204" 2+2</t>
  </si>
  <si>
    <t>"HZ-vypouštěcí ventil VK 15" 1+1+2</t>
  </si>
  <si>
    <t>"kotelna - vypouštěcí ventil VK 15" 2</t>
  </si>
  <si>
    <t>"kotelna-rozdělovač HZ-VK 15" 2</t>
  </si>
  <si>
    <t>55121226</t>
  </si>
  <si>
    <t>ventil termostatický přímý s ruční hlavou 1/2"</t>
  </si>
  <si>
    <t>-592981525</t>
  </si>
  <si>
    <t>"m.č.103" 1</t>
  </si>
  <si>
    <t>"m.č.204" 2</t>
  </si>
  <si>
    <t>55124389</t>
  </si>
  <si>
    <t xml:space="preserve">kohout vypouštěcí  kulový, s hadicovou vývodkou a zátkou, PN 10, T 110°C 1/2"</t>
  </si>
  <si>
    <t>-1133302190</t>
  </si>
  <si>
    <t>"kotelna-vypouštěcí ventil VK 15" 2</t>
  </si>
  <si>
    <t>55128294</t>
  </si>
  <si>
    <t>šroubení regulační radiátorové, přímé, mosaz, pro Cu trubku 1/2" x 18</t>
  </si>
  <si>
    <t>-1827129861</t>
  </si>
  <si>
    <t>734209114</t>
  </si>
  <si>
    <t xml:space="preserve">Montáž závitových armatur  se 2 závity G 3/4 (DN 20)</t>
  </si>
  <si>
    <t>251077196</t>
  </si>
  <si>
    <t>"DN 22"</t>
  </si>
  <si>
    <t>55121225</t>
  </si>
  <si>
    <t>ventil termostatický přímý s ruční hlavou 3/4"</t>
  </si>
  <si>
    <t>-949876949</t>
  </si>
  <si>
    <t>55128296</t>
  </si>
  <si>
    <t>šroubení regulační radiátorové, přímé, mosaz, pro Cu trubku 1/2" x 15</t>
  </si>
  <si>
    <t>-685742768</t>
  </si>
  <si>
    <t>734209115</t>
  </si>
  <si>
    <t xml:space="preserve">Montáž závitových armatur  se 2 závity G 1 (DN 25)</t>
  </si>
  <si>
    <t>-87282323</t>
  </si>
  <si>
    <t>55121227</t>
  </si>
  <si>
    <t>ventil termostatický přímý s ruční hlavou 1"</t>
  </si>
  <si>
    <t>1331642472</t>
  </si>
  <si>
    <t>31942767</t>
  </si>
  <si>
    <t>šroubení topenářské přímé mosaz 1"</t>
  </si>
  <si>
    <t>-1460767161</t>
  </si>
  <si>
    <t>734209116</t>
  </si>
  <si>
    <t xml:space="preserve">Montáž závitových armatur  se 2 závity G 5/4 (DN 32)</t>
  </si>
  <si>
    <t>895448360</t>
  </si>
  <si>
    <t>"klubovna - kulový uzávěr DN 32" 2</t>
  </si>
  <si>
    <t xml:space="preserve">"rozdělovač-HZ-KU 32"1+2 </t>
  </si>
  <si>
    <t>"zpětný ventil ZV 32" 1+1</t>
  </si>
  <si>
    <t>"směšovací ventil MIX 3MG 32" 1</t>
  </si>
  <si>
    <t>48466561</t>
  </si>
  <si>
    <t>armatura uzavírací,kulový kohout 5/4"</t>
  </si>
  <si>
    <t>978179359</t>
  </si>
  <si>
    <t>55128814</t>
  </si>
  <si>
    <t>ventil závitový třícestný směšovací KV 18 5/4"</t>
  </si>
  <si>
    <t>-1287344714</t>
  </si>
  <si>
    <t>55126272</t>
  </si>
  <si>
    <t>ventil uzavírací pro topení mosazný do 110°C DN 32</t>
  </si>
  <si>
    <t>-3740112</t>
  </si>
  <si>
    <t>55121200</t>
  </si>
  <si>
    <t>závitový zpětný ventil 1"1/4</t>
  </si>
  <si>
    <t>1414612937</t>
  </si>
  <si>
    <t>734209117</t>
  </si>
  <si>
    <t xml:space="preserve">Montáž závitových armatur  se 2 závity G 6/4 (DN 40)</t>
  </si>
  <si>
    <t>1748695965</t>
  </si>
  <si>
    <t>"nový kotel-sestava DN 40"</t>
  </si>
  <si>
    <t>"KU 40"2+2</t>
  </si>
  <si>
    <t>"PV 25/32" 1</t>
  </si>
  <si>
    <t>"ZV 40+F40"2</t>
  </si>
  <si>
    <t>48466562</t>
  </si>
  <si>
    <t>armatura uzavírací,kulový kohout 6/4"</t>
  </si>
  <si>
    <t>-560916867</t>
  </si>
  <si>
    <t>48491011</t>
  </si>
  <si>
    <t>sestava kotlová, trojcestný přesný směšovač před rozdělovačem bez odvzdušnění, bez čerpadla 1"1/4 -180 mm</t>
  </si>
  <si>
    <t>sada</t>
  </si>
  <si>
    <t>1336341868</t>
  </si>
  <si>
    <t>"MIX 3MG 32" 1</t>
  </si>
  <si>
    <t>55121201</t>
  </si>
  <si>
    <t>závitový zpětný ventil 1"1/2</t>
  </si>
  <si>
    <t>1668069944</t>
  </si>
  <si>
    <t>734211113</t>
  </si>
  <si>
    <t>Ventily odvzdušňovací závitové otopných těles PN 6 do 120°C G 3/8</t>
  </si>
  <si>
    <t>673803463</t>
  </si>
  <si>
    <t>"odvzdušnění radiátorů" 16</t>
  </si>
  <si>
    <t>734211127</t>
  </si>
  <si>
    <t>Ventily odvzdušňovací závitové automatické se zpětnou klapkou PN 14 do 120°C G 1/2</t>
  </si>
  <si>
    <t>1495835602</t>
  </si>
  <si>
    <t>"dle schéma - potrubí od kotle" 1+1</t>
  </si>
  <si>
    <t>"dle schema - potrubí od rozdělovače" 1+1</t>
  </si>
  <si>
    <t>734221682</t>
  </si>
  <si>
    <t>Termostatická hlavice kapalinová PN 10 do 110°C otopných těles VK</t>
  </si>
  <si>
    <t>"ventily u radiátorů" 16</t>
  </si>
  <si>
    <t>734251214</t>
  </si>
  <si>
    <t>Ventily pojistné závitové a čepové rohové provozní tlak od 2,5 do 6 bar G 5/4</t>
  </si>
  <si>
    <t>1809477260</t>
  </si>
  <si>
    <t>"dle schéma - potrubí od kotle PV 25/32" 1</t>
  </si>
  <si>
    <t>734291245</t>
  </si>
  <si>
    <t>Ostatní armatury filtry závitové PN 16 do 130°C přímé s vnitřními závity G 1 1/4</t>
  </si>
  <si>
    <t>-1897193632</t>
  </si>
  <si>
    <t>"sestava nad rozdělovačem-HZ"</t>
  </si>
  <si>
    <t>734291246</t>
  </si>
  <si>
    <t>Ostatní armatury filtry závitové PN 16 do 130°C přímé s vnitřními závity G 1 1/2</t>
  </si>
  <si>
    <t>-1577012005</t>
  </si>
  <si>
    <t>"dle schéma - potrubí od kotle" 1</t>
  </si>
  <si>
    <t>734295014</t>
  </si>
  <si>
    <t xml:space="preserve">Směšovací armatury  závitové trojcestné s ručním ovládáním DN 40</t>
  </si>
  <si>
    <t>-1312256868</t>
  </si>
  <si>
    <t>"rozdělovač-HZ" 1</t>
  </si>
  <si>
    <t>734411103</t>
  </si>
  <si>
    <t>Teploměry technické s pevným stonkem a jímkou zadní připojení (axiální) průměr 63 mm délka stonku 100 mm</t>
  </si>
  <si>
    <t>-80304425</t>
  </si>
  <si>
    <t>"rozdělovač-HZ" 2</t>
  </si>
  <si>
    <t>734411132</t>
  </si>
  <si>
    <t>Teploměry technické s pevným stonkem a jímkou spodní připojení (radiální) průměr 80 mm délka stonku 100 mm</t>
  </si>
  <si>
    <t>-922853326</t>
  </si>
  <si>
    <t>"kotel sestava"</t>
  </si>
  <si>
    <t>"TO+MO" 1+1</t>
  </si>
  <si>
    <t>734411601</t>
  </si>
  <si>
    <t>Teploměry technické ochranné jímky se závitem do G 1</t>
  </si>
  <si>
    <t>34144736</t>
  </si>
  <si>
    <t>"TO+MO" 2</t>
  </si>
  <si>
    <t>"rozdělovač-HZ"</t>
  </si>
  <si>
    <t>"TO+MO"2</t>
  </si>
  <si>
    <t>734421101</t>
  </si>
  <si>
    <t>Tlakoměry s pevným stonkem a zpětnou klapkou spodní připojení (radiální) tlaku 0–16 bar průměru 50 mm</t>
  </si>
  <si>
    <t>928909364</t>
  </si>
  <si>
    <t>998734102</t>
  </si>
  <si>
    <t>Přesun hmot tonážní pro armatury v objektech v do 12 m</t>
  </si>
  <si>
    <t>-1623347450</t>
  </si>
  <si>
    <t>735</t>
  </si>
  <si>
    <t>Ústřední vytápění - otopná tělesa</t>
  </si>
  <si>
    <t>735152171</t>
  </si>
  <si>
    <t>Otopná tělesa panelová VK jednodesková PN 1,0 MPa, T do 110°C bez přídavné přestupní plochy výšky tělesa 600 mm stavební délky / výkonu 400 mm / 242 W</t>
  </si>
  <si>
    <t>477974935</t>
  </si>
  <si>
    <t>735152371</t>
  </si>
  <si>
    <t>Otopná tělesa panelová VK dvoudesková PN 1,0 MPa, T do 110°C bez přídavné přestupní plochy výšky tělesa 600 mm stavební délky / výkonu 400 mm / 391 W</t>
  </si>
  <si>
    <t>-1146168416</t>
  </si>
  <si>
    <t>735152376</t>
  </si>
  <si>
    <t>Otopná tělesa panelová VK dvoudesková PN 1,0 MPa, T do 110°C bez přídavné přestupní plochy výšky tělesa 600 mm stavební délky / výkonu 900 mm / 880 W</t>
  </si>
  <si>
    <t>1351647793</t>
  </si>
  <si>
    <t>"m.č.201"1</t>
  </si>
  <si>
    <t>"m.č.202"1</t>
  </si>
  <si>
    <t>735152380</t>
  </si>
  <si>
    <t>Otopná tělesa panelová VK dvoudesková PN 1,0 MPa, T do 110°C bez přídavné přestupní plochy výšky tělesa 600 mm stavební délky / výkonu 1400 mm / 1369 W</t>
  </si>
  <si>
    <t>1937158932</t>
  </si>
  <si>
    <t>"m.č.204"1+1+1+1</t>
  </si>
  <si>
    <t>"m.č.101"1+1</t>
  </si>
  <si>
    <t>735152495</t>
  </si>
  <si>
    <t>Otopná tělesa panelová VK dvoudesková PN 1,0 MPa, T do 110°C s jednou přídavnou přestupní plochou výšky tělesa 900 mm stavební délky / výkonu 800 mm / 1403 W</t>
  </si>
  <si>
    <t>536703526</t>
  </si>
  <si>
    <t>735152678</t>
  </si>
  <si>
    <t>Otopná tělesa panelová VK třídesková PN 1,0 MPa, T do 110°C se třemi přídavnými přestupními plochami výšky tělesa 600 mm stavební délky / výkonu 1100 mm / 2647 W</t>
  </si>
  <si>
    <t>-2022238063</t>
  </si>
  <si>
    <t>"m.č.203"1</t>
  </si>
  <si>
    <t>735152680</t>
  </si>
  <si>
    <t>Otopná tělesa panelová VK třídesková PN 1,0 MPa, T do 110°C se třemi přídavnými přestupními plochami výšky tělesa 600 mm stavební délky / výkonu 1400 mm / 3368 W</t>
  </si>
  <si>
    <t>780494801</t>
  </si>
  <si>
    <t>"m.č.101"1</t>
  </si>
  <si>
    <t>735152697</t>
  </si>
  <si>
    <t>Otopná tělesa panelová VK třídesková PN 1,0 MPa, T do 110°C se třemi přídavnými přestupními plochami výšky tělesa 900 mm stavební délky / výkonu 1000 mm / 3228 W</t>
  </si>
  <si>
    <t>149045331</t>
  </si>
  <si>
    <t>998735102</t>
  </si>
  <si>
    <t>Přesun hmot tonážní pro otopná tělesa v objektech v do 12 m</t>
  </si>
  <si>
    <t>-1153154595</t>
  </si>
  <si>
    <t>SO_04 - Elektroinstalace, hromosvod a přípojka elektro</t>
  </si>
  <si>
    <t xml:space="preserve">    741 - Elektroinstalace - silnoproud</t>
  </si>
  <si>
    <t>46-M - Zemní práce při extr.mont.pracích</t>
  </si>
  <si>
    <t>36554806</t>
  </si>
  <si>
    <t>"zasekání kabelů do stěn"</t>
  </si>
  <si>
    <t>213*0,15</t>
  </si>
  <si>
    <t>-1366426998</t>
  </si>
  <si>
    <t>-1958138099</t>
  </si>
  <si>
    <t>"rýhy pro kabely v 1.NP"</t>
  </si>
  <si>
    <t>4,5*40</t>
  </si>
  <si>
    <t>"rýhy pro kabely v 2.NP"</t>
  </si>
  <si>
    <t>2,5*6+12+6,0</t>
  </si>
  <si>
    <t>301533013</t>
  </si>
  <si>
    <t>936387332</t>
  </si>
  <si>
    <t>1,704*10 'Přepočtené koeficientem množství</t>
  </si>
  <si>
    <t>-564250126</t>
  </si>
  <si>
    <t>907296266</t>
  </si>
  <si>
    <t>741</t>
  </si>
  <si>
    <t>Elektroinstalace - silnoproud</t>
  </si>
  <si>
    <t>741110422</t>
  </si>
  <si>
    <t>Montáž hadic ochranných s nasunutím do krabic kovových, uložených pevně, Ø přes 25 do 50 mm</t>
  </si>
  <si>
    <t>-107690777</t>
  </si>
  <si>
    <t>"dle PD - trasa stáv. rozvaděč HZ, délka kabelu 25m" 25</t>
  </si>
  <si>
    <t>10.153.967</t>
  </si>
  <si>
    <t>Trubka KF 09050 EA</t>
  </si>
  <si>
    <t>-736475969</t>
  </si>
  <si>
    <t>Poznámka k položce:
Ohebná dvouplášťová korugovaná bezhalogenová chránička KOPOFLEX ? 50 mm, žlutá, délka 50 m.</t>
  </si>
  <si>
    <t>"přívod ze ZR do HR" 25</t>
  </si>
  <si>
    <t>741110522</t>
  </si>
  <si>
    <t>Montáž lišt a kanálků elektroinstalačních se spojkami, ohyby a rohy a s nasunutím do krabic vkládacích bez víčka, šířky do přes 60 do 120 mm</t>
  </si>
  <si>
    <t>-1236286831</t>
  </si>
  <si>
    <t>"dle popisu výkr. D.1.4.3 kabely na povrchu v drátěném žlabu-rozvod ZK"</t>
  </si>
  <si>
    <t>12,5+9,5+5,0+5,0</t>
  </si>
  <si>
    <t>"R01-E.2.2-rezerva" 1,5+3,5+2,0+4,0</t>
  </si>
  <si>
    <t>1381663</t>
  </si>
  <si>
    <t>ZLAB MERKUR 150/100 A2</t>
  </si>
  <si>
    <t>11029673</t>
  </si>
  <si>
    <t>741112001</t>
  </si>
  <si>
    <t>Montáž krabic elektroinstalačních bez napojení na trubky a lišty, demontáže a montáže víčka a přístroje protahovacích nebo odbočných zapuštěných plastových kruhových</t>
  </si>
  <si>
    <t>-447022081</t>
  </si>
  <si>
    <t>50+70</t>
  </si>
  <si>
    <t>34571519</t>
  </si>
  <si>
    <t>krabice univerzální odbočná z PH s víčkem, D 73,5 mm x 43 mm</t>
  </si>
  <si>
    <t>365524303</t>
  </si>
  <si>
    <t>28+3+4+3+7+5</t>
  </si>
  <si>
    <t>34571523</t>
  </si>
  <si>
    <t>krabice přístrojová odbočná s víčkem z PH, D 103 mm x 50 mm</t>
  </si>
  <si>
    <t>202911213</t>
  </si>
  <si>
    <t>"vývod S"1</t>
  </si>
  <si>
    <t>30+39</t>
  </si>
  <si>
    <t>741112002</t>
  </si>
  <si>
    <t>Montáž krabic elektroinstalačních bez napojení na trubky a lišty, demontáže a montáže víčka a přístroje protahovacích nebo odbočných zapuštěných plastových kruhových pro sádrokartonové příčky</t>
  </si>
  <si>
    <t>-2083792442</t>
  </si>
  <si>
    <t>"m.č.202- E.2.2" 1</t>
  </si>
  <si>
    <t>"m.č.202-E.2.3" 1</t>
  </si>
  <si>
    <t>34571515</t>
  </si>
  <si>
    <t>krabice přístrojová instalační 400 V, 142x71x45mm do dutých stěn</t>
  </si>
  <si>
    <t>1321033998</t>
  </si>
  <si>
    <t>741120401</t>
  </si>
  <si>
    <t>Montáž vodičů izolovaných měděných drátovacích bez ukončení v rozváděčích plných (CY), průřezu žily 0,35 až 6 mm2</t>
  </si>
  <si>
    <t>90603877</t>
  </si>
  <si>
    <t>"dle výkr. D.1.4.3-Up/KO100-m.č.203"2,0</t>
  </si>
  <si>
    <t>34140824</t>
  </si>
  <si>
    <t>vodič silový s Cu jádrem 2,50mm2</t>
  </si>
  <si>
    <t>-196134707</t>
  </si>
  <si>
    <t>Poznámka k položce:
Neodpovídá výkr.D.1.4.5-osvětlení nelze kabelem 1x2,5mm2, ale 3x1,5mm2, zde pouze doplňkové pospojování</t>
  </si>
  <si>
    <t>741122601</t>
  </si>
  <si>
    <t>Montáž kabelů měděných bez ukončení uložených pevně plných kulatých nebo bezhalogenových (CYKY) počtu a průřezu žil 2x1,5 až 6 mm2</t>
  </si>
  <si>
    <t>-893526777</t>
  </si>
  <si>
    <t>"signál EPS z KANGA"1,0+1,0+2,0+2,0</t>
  </si>
  <si>
    <t>"HR- tlačítko A1.1-hlásič požáru"1,0+1,0</t>
  </si>
  <si>
    <t>34111005</t>
  </si>
  <si>
    <t>kabel silový s Cu jádrem 1 kV 2x1,5mm2</t>
  </si>
  <si>
    <t>-83056928</t>
  </si>
  <si>
    <t>"signál EPS z HZ do EPS KANGA"1,0+1,0+2,0+2,0</t>
  </si>
  <si>
    <t>"vývod z HZ -veřejný hlásič A1.1"1,0+1,0</t>
  </si>
  <si>
    <t>741122611</t>
  </si>
  <si>
    <t>Montáž kabelů měděných bez ukončení uložených pevně plných kulatých nebo bezhalogenových (CYKY) počtu a průřezu žil 3x1,5 až 6 mm2</t>
  </si>
  <si>
    <t>703734662</t>
  </si>
  <si>
    <t>"3x1,5+3x2,5"</t>
  </si>
  <si>
    <t>526,2+171,5</t>
  </si>
  <si>
    <t>34111030</t>
  </si>
  <si>
    <t>kabel silový s Cu jádrem 1 kV 3x1,5mm2</t>
  </si>
  <si>
    <t>-953305185</t>
  </si>
  <si>
    <t>Poznámka k položce:
Není specifikace metráže kabelů</t>
  </si>
  <si>
    <t>"přívod ze zrušeného rozvaděče do HZ" 25</t>
  </si>
  <si>
    <t>"vývod z HZ do RO1"4,0+3,0+9,5+3,0+2,5</t>
  </si>
  <si>
    <t>"R01-OS1-m.č.201"2,0+3,5+2,0+2,0+2,0+10,0+1,5+1,0+5,0+2,0</t>
  </si>
  <si>
    <t>"R01-OS1-m.č.202"2,0+2,0+3,0+2,0</t>
  </si>
  <si>
    <t>"R01-OS1-m.č.203"2,0+2,0+4,0+1,0+2,0+2,0+2,0+2,0+2,5+3,0+0,5+0,5+0,5+1,5+1,5</t>
  </si>
  <si>
    <t>"R01-OS1-m.č.204"2,0+3,5+2,0+2,0+2,0+12+8,0+8,0+8,0+8,0+2,0+2,0</t>
  </si>
  <si>
    <t>"R01-OS1-m.č.205+206"2,0+2,0+2,0+1,5+2,0+2,0+1,5+2,0</t>
  </si>
  <si>
    <t>"Ro1-OS1-m.č.207"2,0+2,0</t>
  </si>
  <si>
    <t>"HR-osvětlení 1.NP-101 LED"4,0+12+5,0+1,2+1,8+4,0+4,0+2,5+3,0+4,0+5,0+5,0+4,0+2,0+2,0+4,0</t>
  </si>
  <si>
    <t>"HR-osvětlení 1.NP-B 101c"4,0+2,0+9,5+10+1,5+4,5+4,0+4,0+4,0</t>
  </si>
  <si>
    <t>"HR-osvětlení 1.NP-B 101d"4,0+1,0+4,5+3,0+3,0+3,0+4,0+4,0+2,0+2,0+4,0</t>
  </si>
  <si>
    <t>"HR-osvětlení 1.NP-B 101e"4,0+9,0+4,0+4,0+1,5</t>
  </si>
  <si>
    <t>"HR-osvětlení 1.NP-C 101v"4,0+2,0+1,0+4,0+8,0+4,0+4,0+4,0</t>
  </si>
  <si>
    <t>"HR-osvětlení 1.NP-m.č.102"4,0+4,0+1,0</t>
  </si>
  <si>
    <t>"HR-osvětlení 1.NP-m.č.103"4,0+9,0+5,0+2,0+1,5+4,0+4,0+3,5+1,2+4,0+2,0+1,0</t>
  </si>
  <si>
    <t>"HR-automatika vrat"4,0+2,5+9,0+4,5+4,5+4,5+2,5+4,0</t>
  </si>
  <si>
    <t>"HR-NZ"4,0+2,0+4,0+2,0+10,0+4,0+4,0+3,0+1,5+2,5+4,0</t>
  </si>
  <si>
    <t>"HR-S-vývod pro sirénu"4,0+5,0+3,0</t>
  </si>
  <si>
    <t>526,2*1,1</t>
  </si>
  <si>
    <t>34111036</t>
  </si>
  <si>
    <t>kabel silový s Cu jádrem 1 kV 3x2,5mm2</t>
  </si>
  <si>
    <t>-136037848</t>
  </si>
  <si>
    <t>"R01-E.2.3-rezerva m.č.202" 2,0+4,0+2,0+5,0+2,0</t>
  </si>
  <si>
    <t>"R01-E.2.1-bojler m.č.203" 2,0+4,0+2,0+5,0+2,0</t>
  </si>
  <si>
    <t>"R01-Z.2.5-zásuvka m.č.207"1,0+2,0+1,0+1,0+2,0</t>
  </si>
  <si>
    <t>"R01-Z.2.5-zásuvka m.č.205"1,0+2,0+2,0+1,0+2,0</t>
  </si>
  <si>
    <t>"R01-Z.2.4-zásuvka m.č.203" 2,0+4,0+2,0+5,0+1,5+2,0+1,5+2,0</t>
  </si>
  <si>
    <t>"R01-Z.2.3-zásuvka m.č.202"2,0+4,0+2,0+4,0+2,0</t>
  </si>
  <si>
    <t>"R01-Z.2.2-zásuvka m.č.204"2,0+4,0+2,0+5,0+2,5+2,0+2,0</t>
  </si>
  <si>
    <t>"R01-Z.2.1-zásuvka m.č.204"2,0+4,0+2,0+2,5+5,5+11,0+2,0+2,0</t>
  </si>
  <si>
    <t>"HR-EPS (KANGO)-m.č.101"4,0+1,0+4,0</t>
  </si>
  <si>
    <t>"HR-kompresor m.č.103"4,0+12,0+10,0+4,0+3,0</t>
  </si>
  <si>
    <t>171,5*1,1</t>
  </si>
  <si>
    <t>741122621</t>
  </si>
  <si>
    <t>Montáž kabelů měděných bez ukončení uložených pevně plných kulatých nebo bezhalogenových (CYKY) počtu a průřezu žil 4x1,5 až 4 mm2</t>
  </si>
  <si>
    <t>424173430</t>
  </si>
  <si>
    <t>"trasa z HR do ZK1-3" 4,0+3,0+10+4,0+6,0+4,0</t>
  </si>
  <si>
    <t>"trasa z HR do ZK4-5"4,0+9,0+4,0+4,0+4,0</t>
  </si>
  <si>
    <t>34111072</t>
  </si>
  <si>
    <t>kabel silový s Cu jádrem 1 kV 4x6mm2</t>
  </si>
  <si>
    <t>-1228659621</t>
  </si>
  <si>
    <t>Poznámka k položce:
dle PD D.1.4.3 legenda dimenze vodičů, nesedí s výkr. D.1.4.5</t>
  </si>
  <si>
    <t>56*1,1</t>
  </si>
  <si>
    <t>741122623</t>
  </si>
  <si>
    <t>Montáž kabelů měděných bez ukončení uložených pevně plných kulatých nebo bezhalogenových (CYKY) počtu a průřezu žil 4x10 mm2</t>
  </si>
  <si>
    <t>-1980845797</t>
  </si>
  <si>
    <t>Poznámka k položce:
Počítáno dle PD</t>
  </si>
  <si>
    <t>"dle PD délka kabelu 25m" 25</t>
  </si>
  <si>
    <t>34111076</t>
  </si>
  <si>
    <t>kabel silový s Cu jádrem 1 kV 4x10mm2</t>
  </si>
  <si>
    <t>1651205890</t>
  </si>
  <si>
    <t>Poznámka k položce:
Chybí PD, rozměr dle C2 Situace</t>
  </si>
  <si>
    <t>"přívod ze zrušeného rozvaděče" 25*1,1</t>
  </si>
  <si>
    <t>741122642</t>
  </si>
  <si>
    <t>Montáž kabelů měděných bez ukončení uložených pevně plných kulatých nebo bezhalogenových (CYKY) počtu a průřezu žil 5x4 až 6 mm2</t>
  </si>
  <si>
    <t>-1337014650</t>
  </si>
  <si>
    <t>"rezerva E2.2-m.č.202"2,0+4,0+2,0+5,0+2,0</t>
  </si>
  <si>
    <t>"trasa z HR do R01"4,0+3,0+10,0+3,0+3,0</t>
  </si>
  <si>
    <t>34111094</t>
  </si>
  <si>
    <t>kabel silový s Cu jádrem 1 kV 5x2,5mm2</t>
  </si>
  <si>
    <t>-324817178</t>
  </si>
  <si>
    <t>"rezerva E2.2-m.č.202"(2,0+4,0+2,0+5,0+2,0)*1,1</t>
  </si>
  <si>
    <t>34111098</t>
  </si>
  <si>
    <t>kabel silový s Cu jádrem 1 kV 5x4mm2</t>
  </si>
  <si>
    <t>1197404371</t>
  </si>
  <si>
    <t>Poznámka k položce:
dle PD D.1.4.3 legenda dimenze vodičů, nesedí s výkr.D.1.4.5</t>
  </si>
  <si>
    <t>"trasa z HR do R01"(4,0+3,0+10,0+3,0+3,0)*1,1</t>
  </si>
  <si>
    <t>741220003</t>
  </si>
  <si>
    <t>Montáž skříní přístrojových prázdných plastových nebo hliníkových, pohledové plochy vel. 240x120 až 240x240 mm</t>
  </si>
  <si>
    <t>-1411559573</t>
  </si>
  <si>
    <t>"montáž skříní VARIABOX" 5</t>
  </si>
  <si>
    <t>35790011.R</t>
  </si>
  <si>
    <t xml:space="preserve">Zásuvková kombinace VARIABOX_x000d_
2 ks zásuvka 230V / 16 A_x000d_
1 ks zásuvka 400V / 16A pětižílový_x000d_
1 ks zásuvka 400V / 32A pětižílový </t>
  </si>
  <si>
    <t>-1124596952</t>
  </si>
  <si>
    <t>"Zásuvková kombinace VARIABOX-L typ SC 53060 VB.01"</t>
  </si>
  <si>
    <t>"2x zásuvka 230V/16A; 1x zásuvka 400V/16A,5p; 1x zásuvka 400V/32A,5p"</t>
  </si>
  <si>
    <t>"ZK1,ZK2,ZK3,ZK4,ZK5" 5</t>
  </si>
  <si>
    <t>741231021</t>
  </si>
  <si>
    <t>Montáž svorkovnic do rozváděčů s popisnými štítky se zapojením vodičů na jedné straně nízkonapěťových</t>
  </si>
  <si>
    <t>-368699214</t>
  </si>
  <si>
    <t>"výstroj rozvaděče HR, R01 a EPS"1+1+1</t>
  </si>
  <si>
    <t>1148444</t>
  </si>
  <si>
    <t>SVORKOVNICE BPZ-KB-11/160</t>
  </si>
  <si>
    <t>-1822836997</t>
  </si>
  <si>
    <t>"svorkovnice do rozvaděče HR" 1</t>
  </si>
  <si>
    <t>1226533</t>
  </si>
  <si>
    <t>SVORKOVNICE BPZ-KB-11/400</t>
  </si>
  <si>
    <t>-2003348338</t>
  </si>
  <si>
    <t>"svorovnice do rozvaděče R01"1</t>
  </si>
  <si>
    <t>1175750</t>
  </si>
  <si>
    <t>SVORKOVNICE BPZ-KB-6/160</t>
  </si>
  <si>
    <t>1021407294</t>
  </si>
  <si>
    <t>"svorkovnice do rozvaděče EPS"1</t>
  </si>
  <si>
    <t>741210003</t>
  </si>
  <si>
    <t>Montáž rozvodnic oceloplechových nebo plastových bez zapojení vodičů běžných, hmotnosti do 100 kg</t>
  </si>
  <si>
    <t>377903954</t>
  </si>
  <si>
    <t>"HR"1</t>
  </si>
  <si>
    <t>35711651</t>
  </si>
  <si>
    <t xml:space="preserve">rozvaděč elektroměrový plastový ER112/PVP7P  1x jednosazbový</t>
  </si>
  <si>
    <t>124929452</t>
  </si>
  <si>
    <t>"hlavní rozvaděč HR"1</t>
  </si>
  <si>
    <t>741210002</t>
  </si>
  <si>
    <t>Montáž rozvodnic oceloplechových nebo plastových bez zapojení vodičů běžných, hmotnosti do 50 kg</t>
  </si>
  <si>
    <t>-63984504</t>
  </si>
  <si>
    <t>"rozvaděč R01" 1</t>
  </si>
  <si>
    <t>35711646</t>
  </si>
  <si>
    <t xml:space="preserve">rozvaděč elektroměrový plastový ER212/PVP7P  1x dvousazbový</t>
  </si>
  <si>
    <t>488144014</t>
  </si>
  <si>
    <t>741210001</t>
  </si>
  <si>
    <t>Montáž rozvodnic oceloplechových nebo plastových bez zapojení vodičů běžných, hmotnosti do 20 kg</t>
  </si>
  <si>
    <t>-64082235</t>
  </si>
  <si>
    <t>"rozvaděč EPS" 1</t>
  </si>
  <si>
    <t>35711652</t>
  </si>
  <si>
    <t>-386469468</t>
  </si>
  <si>
    <t>741320105</t>
  </si>
  <si>
    <t>Montáž jističů se zapojením vodičů jednopólových nn do 25 A ve skříni</t>
  </si>
  <si>
    <t>404904650</t>
  </si>
  <si>
    <t>"dle specifikace HR+R01"</t>
  </si>
  <si>
    <t>2+5+1+8+2+1+1+1+1+1</t>
  </si>
  <si>
    <t>10.842.026</t>
  </si>
  <si>
    <t>Jistič 6B/1 iC60N A9F03106</t>
  </si>
  <si>
    <t>KS</t>
  </si>
  <si>
    <t>308869192</t>
  </si>
  <si>
    <t xml:space="preserve">Poznámka k položce:
Modulární jistič iC60N, 1p, 6A, char. B. použití zařízení: distribuce - řada: Acti 9 - typ produktu nebo součásti: miniaturní jistič  - označení přístroje: iC60N - typ sítě: DC, AC - provedení jednotky spouští: nadproudová-zkratová - vypínací schopn</t>
  </si>
  <si>
    <t>"HR-FA1-PL6 B6/1" 1</t>
  </si>
  <si>
    <t>"R01-FA1-PL6 B6/1" 1</t>
  </si>
  <si>
    <t>10.842.027</t>
  </si>
  <si>
    <t>Jistič 10B/1 iC60N A9F03110</t>
  </si>
  <si>
    <t>-1782117827</t>
  </si>
  <si>
    <t>Poznámka k položce:
Modulární jistič iC60N, 1p, 10A, char. B. použití zařízení: distribuce - řada: Acti 9 - typ produktu nebo součásti: miniaturní jisti č - označení přístroje: iC60N - typ sítě: AC, DC - provedení jednotky spouští: nadproudová-zkratová - vypínací schop</t>
  </si>
  <si>
    <t>"HR - FA5 - PL7 B10/1" 1</t>
  </si>
  <si>
    <t>"HR - FA6 - PL7 B10/1" 1</t>
  </si>
  <si>
    <t>"HR - FA7 - PL7 B10/1" 1</t>
  </si>
  <si>
    <t>"R01- FA2- PL7 B10/1" 1</t>
  </si>
  <si>
    <t>"R01-FA10-PL7 B10/1" 1</t>
  </si>
  <si>
    <t>10.060.885</t>
  </si>
  <si>
    <t>Jistič 10B/3 PL7</t>
  </si>
  <si>
    <t>564240838</t>
  </si>
  <si>
    <t>Poznámka k položce:
Jistič PL7, char B, 3-pólový, Icn=10kA, In=10A</t>
  </si>
  <si>
    <t>"R01 - FA11-PL7 B10/3"1</t>
  </si>
  <si>
    <t>10.842.029</t>
  </si>
  <si>
    <t>Jistič 16B/1 iC60N A9F03116</t>
  </si>
  <si>
    <t>805684017</t>
  </si>
  <si>
    <t>Poznámka k položce:
Modulární jistič iC60N, 1p, 16A, char. B. použití zařízení: distribuce - řada: Acti 9 - typ produktu nebo součásti: miniaturní jisti č - označení přístroje: iC60N - typ sítě: AC, DC - provedení jednotky spouští: nadproudová-zkratová - vypínací schop</t>
  </si>
  <si>
    <t>"HR - FA9-PL7 B16/1" 1</t>
  </si>
  <si>
    <t>"HR - FA10-PL7 B16/1" 1</t>
  </si>
  <si>
    <t>"RO1 - FA3-PL7 B16/1"1</t>
  </si>
  <si>
    <t>"RO1 - FA4-PL7 B16/1" 1</t>
  </si>
  <si>
    <t>"RO1 - FA5-PL7 B16/1" 1</t>
  </si>
  <si>
    <t>"RO1 - FA6-PL7 B16/1" 1</t>
  </si>
  <si>
    <t>"RO1 - FA7-PL7 B16/1" 1</t>
  </si>
  <si>
    <t>"RO1 - FA8-PL7 B16/1" 1</t>
  </si>
  <si>
    <t>10.842.052</t>
  </si>
  <si>
    <t>Jistič 16B/3 iC60N A9F03316</t>
  </si>
  <si>
    <t>1108524206</t>
  </si>
  <si>
    <t>Poznámka k položce:
Modulární jistič iC60N, 3p, 16A, char. B. použití zařízení: distribuce - řada: Acti 9 - typ produktu nebo součásti: miniaturní jisti č - označení přístroje: iC60N - typ sítě: AC, DC - provedení jednotky spouští: nadproudová-zkratová - vypínací schop</t>
  </si>
  <si>
    <t>"HR-FA2-PL7 B16/3"1</t>
  </si>
  <si>
    <t>"HR-FA8-PL7 B16/3"1</t>
  </si>
  <si>
    <t>10.842.053</t>
  </si>
  <si>
    <t>Jistič 20B/3 iC60N A9F03320</t>
  </si>
  <si>
    <t>829630585</t>
  </si>
  <si>
    <t>Poznámka k položce:
Modulární jistič iC60N, 3p, 20A, char. B. použití zařízení: distribuce - řada: Acti 9 - typ produktu nebo součásti: miniaturní jisti č - označení přístroje: iC60N - typ sítě: DC, AC - provedení jednotky spouští: nadproudová-zkratová - vypínací schop</t>
  </si>
  <si>
    <t>"HR-FA3-PL7B 20/3" 1</t>
  </si>
  <si>
    <t>10.842.130</t>
  </si>
  <si>
    <t>Jistič 40C/3 iC60N A9F04340</t>
  </si>
  <si>
    <t>1371936828</t>
  </si>
  <si>
    <t>Poznámka k položce:
Modulární jistič iC60N, 3p, 40A, char. C. použití zařízení: distribuce - řada: Acti 9 - typ produktu nebo součásti: miniaturní jisti č - označení přístroje: iC60N - typ sítě: AC, DC - provedení jednotky spouští: nadproudová-zkratová - vypínací schop</t>
  </si>
  <si>
    <t>"HR-FA4-PL7C40/3"1</t>
  </si>
  <si>
    <t>11.020.273</t>
  </si>
  <si>
    <t>PL7-D40/4 Jistič PL7, char D, 4-pólový,</t>
  </si>
  <si>
    <t>-949111451</t>
  </si>
  <si>
    <t>Poznámka k položce:
Jistič PL7, char D, 4-pólový, Icn=10kA, In=40A</t>
  </si>
  <si>
    <t>"R01 - F/1-PLF7 40/4/003"1</t>
  </si>
  <si>
    <t>10.842.164</t>
  </si>
  <si>
    <t>Jistič 1/C/3P+N iC60N A9F04701</t>
  </si>
  <si>
    <t>-1048614054</t>
  </si>
  <si>
    <t>Poznámka k položce:
Modulární jistič iC60N, 3p+N, 1A, char. C. použití zařízení: distribuce - řada: Acti 9 - typ produktu nebo součásti: miniaturní jist ič - označení přístroje: iC60N - umístěni nulového vodiče: vlevo - typ sítě: AC, DC - provedení jednotky spouští: na</t>
  </si>
  <si>
    <t>"HR - F/1-PLF7/1N/C/003" 1</t>
  </si>
  <si>
    <t>11.020.269</t>
  </si>
  <si>
    <t>PL7-D25/4 Jistič PL7, char D, 4-pólový,</t>
  </si>
  <si>
    <t>1199806059</t>
  </si>
  <si>
    <t>Poznámka k položce:
Jistič PL7, char D, 4-pólový, Icn=10kA, In=25A</t>
  </si>
  <si>
    <t>"HR - F/2-PLF7 25/4/003"1</t>
  </si>
  <si>
    <t>741322142</t>
  </si>
  <si>
    <t>Montáž přepěťových ochran nn se zapojením vodičů svodiče přepětí – typ 3 na DIN lištu třípólových</t>
  </si>
  <si>
    <t>-1842092008</t>
  </si>
  <si>
    <t xml:space="preserve">"vyzbrojení rozvaděče HZ" 1 </t>
  </si>
  <si>
    <t xml:space="preserve">"vyzbrojení rozvaděče R01" 1 </t>
  </si>
  <si>
    <t>10.847.668</t>
  </si>
  <si>
    <t>Svodič SPBT12-280-3 +NPE-AX přepětí B+C</t>
  </si>
  <si>
    <t>-1615963123</t>
  </si>
  <si>
    <t>Poznámka k položce:
Svodič přepětí T1+T2 (B+C), 4p sada 3+1, TN-S,TT + pom.kont</t>
  </si>
  <si>
    <t xml:space="preserve">"vyzbrojení rozvaděče HR" 1 </t>
  </si>
  <si>
    <t>741321043</t>
  </si>
  <si>
    <t>Montáž proudových chráničů se zapojením vodičů čtyřpólových nn do 63 A ve skříni</t>
  </si>
  <si>
    <t>-550297262</t>
  </si>
  <si>
    <t>"HR - Q1" 1</t>
  </si>
  <si>
    <t>"R01 - Q1" 1</t>
  </si>
  <si>
    <t>10.060.882</t>
  </si>
  <si>
    <t>Jistič 40C/3 LPE</t>
  </si>
  <si>
    <t>-2069785743</t>
  </si>
  <si>
    <t>Poznámka k položce:
In 40 A, Ue AC 230/400 V, DC 60/220 V, charakteristika C, 3pól, Icn 6 kA</t>
  </si>
  <si>
    <t>"HR - Q1-IS40/3" 1</t>
  </si>
  <si>
    <t>10.059.960</t>
  </si>
  <si>
    <t>Jistič 63C/3 LPN</t>
  </si>
  <si>
    <t>1881789775</t>
  </si>
  <si>
    <t>Poznámka k položce:
In 63 A, Ue AC 230/400 V, DC 60/220 V, charakteristika C, 3pól, Icn 10 kA</t>
  </si>
  <si>
    <t>"R01 - Q1- IS63/3" 1</t>
  </si>
  <si>
    <t>741330031</t>
  </si>
  <si>
    <t>Montáž stykačů nn se zapojením vodičů střídavých vestavných jednopólových do 16 A</t>
  </si>
  <si>
    <t>-1126393293</t>
  </si>
  <si>
    <t>"stykač A1-A2 - KM1 požární siréna"1</t>
  </si>
  <si>
    <t>"stykač A1-A2 - KM2 kompresor"1</t>
  </si>
  <si>
    <t>"ruční spínač sirény SA1" 1</t>
  </si>
  <si>
    <t>"ruční spínač kompresoru SA2" 1</t>
  </si>
  <si>
    <t>11.060.025</t>
  </si>
  <si>
    <t>Stykač KMC-20-20</t>
  </si>
  <si>
    <t>352640648</t>
  </si>
  <si>
    <t>Poznámka k položce:
Stykač</t>
  </si>
  <si>
    <t>11.060.026</t>
  </si>
  <si>
    <t>Stykač KMC-20-40</t>
  </si>
  <si>
    <t>1452566919</t>
  </si>
  <si>
    <t>10.231.388</t>
  </si>
  <si>
    <t>Spínač FINDER 20.23 16A 230V 1Z+1R</t>
  </si>
  <si>
    <t>1647137873</t>
  </si>
  <si>
    <t>Poznámka k položce:
Spínač imp. ovl., 1Z_1R/16A, 230V AC</t>
  </si>
  <si>
    <t>741330251</t>
  </si>
  <si>
    <t>Montáž součástí stykačů se zapojením pomocných kontaktů 2Z, 2V</t>
  </si>
  <si>
    <t>-1524482585</t>
  </si>
  <si>
    <t>1249244</t>
  </si>
  <si>
    <t>PORUCHOVA SIGNALIZACE PSX 600 24V DC</t>
  </si>
  <si>
    <t>231377684</t>
  </si>
  <si>
    <t>"signalizace EPS1.1"1</t>
  </si>
  <si>
    <t>1206510</t>
  </si>
  <si>
    <t>PORUCHOVA SIGNALIZACE PSX 600 230VAC</t>
  </si>
  <si>
    <t>1467810549</t>
  </si>
  <si>
    <t>"EPS1.1" 1</t>
  </si>
  <si>
    <t>741330803</t>
  </si>
  <si>
    <t>Montáž relé ostatních bez zapojení poruchové signalizace</t>
  </si>
  <si>
    <t>1033193230</t>
  </si>
  <si>
    <t>"relé časové se zpočděným odpadem KT" 1</t>
  </si>
  <si>
    <t>"relé KM2 pro kompresor" 1</t>
  </si>
  <si>
    <t>10.918.741</t>
  </si>
  <si>
    <t>Relé MIG-20-11-A230 impulzní</t>
  </si>
  <si>
    <t>1294283253</t>
  </si>
  <si>
    <t>Poznámka k položce:
In 20 A, Uc AC 230 V, 1x zapínací kontakt, 1x rozpínací kontakt</t>
  </si>
  <si>
    <t>35835102</t>
  </si>
  <si>
    <t>relé průmyslová výkonová s mechanickým ovládáním 220 V 50Hz 3p</t>
  </si>
  <si>
    <t>-1039791404</t>
  </si>
  <si>
    <t>741372051</t>
  </si>
  <si>
    <t>Montáž svítidel LED se zapojením vodičů bytových nebo společenských místností přisazených stropních reflektorových bez pohybového čidla</t>
  </si>
  <si>
    <t>803734409</t>
  </si>
  <si>
    <t>"m.č.203"5</t>
  </si>
  <si>
    <t>"m.č.205"2</t>
  </si>
  <si>
    <t>"m.č.206"1</t>
  </si>
  <si>
    <t>"m.č.207"1</t>
  </si>
  <si>
    <t>10.915.722</t>
  </si>
  <si>
    <t>Sví. LED 23W refl. 3000K IP44 šedá</t>
  </si>
  <si>
    <t>-277072613</t>
  </si>
  <si>
    <t>741371104</t>
  </si>
  <si>
    <t>Montáž svítidlo zářivkové průmyslové stropní přisazené 2 zdroje s krytem</t>
  </si>
  <si>
    <t>1451234294</t>
  </si>
  <si>
    <t>"m.č.101-101"6</t>
  </si>
  <si>
    <t>"m.č.204-204a-d"8</t>
  </si>
  <si>
    <t>1192085</t>
  </si>
  <si>
    <t>SVITIDLO KSC236N</t>
  </si>
  <si>
    <t>-455487911</t>
  </si>
  <si>
    <t>1452972</t>
  </si>
  <si>
    <t>SV.LED DINO LINEAR 70W 840 IP66 SENZOR</t>
  </si>
  <si>
    <t>-1036907815</t>
  </si>
  <si>
    <t>741370034</t>
  </si>
  <si>
    <t>Montáž svítidel žárovkových se zapojením vodičů bytových nebo společenských místností nástěnných přisazených 2 zdroje nouzové</t>
  </si>
  <si>
    <t>1388002239</t>
  </si>
  <si>
    <t>"m.č.101-NZ"1+1+1</t>
  </si>
  <si>
    <t>10.185.695</t>
  </si>
  <si>
    <t xml:space="preserve">Sví.nouz. TIGER  8W SE 1h IP42</t>
  </si>
  <si>
    <t>201171690</t>
  </si>
  <si>
    <t xml:space="preserve">Poznámka k položce:
Nouzové sv. TIGER  8W SE, 1 hod., IP22</t>
  </si>
  <si>
    <t>741370032</t>
  </si>
  <si>
    <t>Montáž svítidlo žárovkové bytové nástěnné přisazené 1 zdroj se sklem</t>
  </si>
  <si>
    <t>-1868631045</t>
  </si>
  <si>
    <t xml:space="preserve">"ozn.B" </t>
  </si>
  <si>
    <t>"m.č.101-101c,101,101d,101e"1+1+1+1+1+1+1</t>
  </si>
  <si>
    <t>"m.č.102"1</t>
  </si>
  <si>
    <t>"m.č.201"2</t>
  </si>
  <si>
    <t>"ozn.U"</t>
  </si>
  <si>
    <t>34821275</t>
  </si>
  <si>
    <t>svítidlo bytové žárovkové IP 42, max. 60 W E27</t>
  </si>
  <si>
    <t>1262584419</t>
  </si>
  <si>
    <t>"m.č.203"2</t>
  </si>
  <si>
    <t>741370033</t>
  </si>
  <si>
    <t>"vnější svítidlo C- m.č.103, 101"1+3</t>
  </si>
  <si>
    <t>348121100</t>
  </si>
  <si>
    <t>svítidlo zářivkové nástěnné BÍGL-S, 1x11W, IP43</t>
  </si>
  <si>
    <t>"vnější svítidlo m.č.103, 101"1+2</t>
  </si>
  <si>
    <t>34814405</t>
  </si>
  <si>
    <t>svítidlo zářivkové stropní nepřímé, mřížka lamelová, indukční předřadník s kompenzací, 1x18W</t>
  </si>
  <si>
    <t>229336667</t>
  </si>
  <si>
    <t>741313042</t>
  </si>
  <si>
    <t>Montáž zásuvek domovních se zapojením vodičů šroubové připojení polozapuštěných nebo zapuštěných 10/16 A, provedení 2P + PE dvojí zapojení pro průběžnou montáž</t>
  </si>
  <si>
    <t>-1674894659</t>
  </si>
  <si>
    <t>"m.č.101-E1,E2,S"1+1+1</t>
  </si>
  <si>
    <t xml:space="preserve">"m.č.102-Z1,PT"1+1 </t>
  </si>
  <si>
    <t>"m.č.103-Z2"1</t>
  </si>
  <si>
    <t>"m.č.202-E2.2,E2.3,Z2.3"1+1+3</t>
  </si>
  <si>
    <t>"m.č.203-E2.1,Z2.4"1+2</t>
  </si>
  <si>
    <t>"m.č.204-Z2.1,Z2.2"2+2+2+2+2+2</t>
  </si>
  <si>
    <t>"m.č.205-Z2.5"1</t>
  </si>
  <si>
    <t>"m.č.207-Z2.5"1</t>
  </si>
  <si>
    <t>34552200</t>
  </si>
  <si>
    <t>kryt pro kompletní spodky zásuvek 5518A-A2341</t>
  </si>
  <si>
    <t>-116704747</t>
  </si>
  <si>
    <t>35811257</t>
  </si>
  <si>
    <t>zásuvka nástěnná 16 A, 250 V, 4pólová</t>
  </si>
  <si>
    <t>1250602930</t>
  </si>
  <si>
    <t>741370002</t>
  </si>
  <si>
    <t>Montáž svítidel žárovkových se zapojením vodičů bytových nebo společenských místností stropních přisazených 1 zdroj se sklem</t>
  </si>
  <si>
    <t>350365746</t>
  </si>
  <si>
    <t>"ozn.A"</t>
  </si>
  <si>
    <t>"m.č.202"1+1</t>
  </si>
  <si>
    <t>34814453</t>
  </si>
  <si>
    <t>svítidlo zářivkové stropní nepřímé, mřížka parabolická, elektronický předřadník, 2x36W</t>
  </si>
  <si>
    <t>-698070190</t>
  </si>
  <si>
    <t>741310024</t>
  </si>
  <si>
    <t>Montáž spínačů jedno nebo dvoupólových nástěnných se zapojením vodičů, pro prostředí normální přepínačů, řazení 6+6 dvojitých střídavých</t>
  </si>
  <si>
    <t>-360673766</t>
  </si>
  <si>
    <t>"m.č.101-101,103"1</t>
  </si>
  <si>
    <t>"m.č.103-103,201"1+1</t>
  </si>
  <si>
    <t>34535425</t>
  </si>
  <si>
    <t>přístroj přepínače dvojitého střídavého 10A 3558-A52340</t>
  </si>
  <si>
    <t>434918884</t>
  </si>
  <si>
    <t>741310022</t>
  </si>
  <si>
    <t>Montáž spínačů jedno nebo dvoupólových nástěnných se zapojením vodičů, pro prostředí normální přepínačů, řazení 6-střídavých</t>
  </si>
  <si>
    <t>786298661</t>
  </si>
  <si>
    <t>"m.č.101-101"1</t>
  </si>
  <si>
    <t>"m.č.201-202"1</t>
  </si>
  <si>
    <t>"m.č.204-201a,202"1+1</t>
  </si>
  <si>
    <t>34535553</t>
  </si>
  <si>
    <t>přepínač střídavý řazení 6 10A bílý</t>
  </si>
  <si>
    <t>1192668844</t>
  </si>
  <si>
    <t>741310021</t>
  </si>
  <si>
    <t>Montáž přepínač nástěnný 5-sériový prostředí normální</t>
  </si>
  <si>
    <t>"m.č.101-101vd"1</t>
  </si>
  <si>
    <t>"m.č.204-204a,b,204c,d"1+1</t>
  </si>
  <si>
    <t>345354040</t>
  </si>
  <si>
    <t>přístroj přepínače sériového 10A 3559-A05345 bezšroubový</t>
  </si>
  <si>
    <t>741310001</t>
  </si>
  <si>
    <t>Montáž spínačů jedno nebo dvoupólových nástěnných se zapojením vodičů, pro prostředí normální vypínačů, řazení 1-jednopólových</t>
  </si>
  <si>
    <t>-1002318577</t>
  </si>
  <si>
    <t>"m.č.101-101c,102,101e"1+1+1</t>
  </si>
  <si>
    <t>"m.č.103-103v"1</t>
  </si>
  <si>
    <t>"m.č.201-207,205"1+1</t>
  </si>
  <si>
    <t>"m.č.203-203"1</t>
  </si>
  <si>
    <t>34535763</t>
  </si>
  <si>
    <t>přepínač křížový 10A 3553-07289 velkoplošný</t>
  </si>
  <si>
    <t>2011409844</t>
  </si>
  <si>
    <t>741440002</t>
  </si>
  <si>
    <t>Montáž zemnicích desek a tyčí s připojením na svodové nebo uzemňovací vedení bez příslušenství desek, vel. 1000 x 500 mm</t>
  </si>
  <si>
    <t>-2087798903</t>
  </si>
  <si>
    <t>35442060</t>
  </si>
  <si>
    <t xml:space="preserve">deska zemnící  s příložkami 1000x500mm</t>
  </si>
  <si>
    <t>-1765997921</t>
  </si>
  <si>
    <t>741430004</t>
  </si>
  <si>
    <t>Montáž jímacích tyčí délky do 3 m, na střešní hřeben</t>
  </si>
  <si>
    <t>-1174978001</t>
  </si>
  <si>
    <t>"dle PD D.1.4.6-JT" 1+1</t>
  </si>
  <si>
    <t>35441849</t>
  </si>
  <si>
    <t>držák jímače a ochranné trubky - 200 mm, FeZn</t>
  </si>
  <si>
    <t>-1641695487</t>
  </si>
  <si>
    <t>"dle PD 2 ks" 2</t>
  </si>
  <si>
    <t>35441055</t>
  </si>
  <si>
    <t>tyč jímací s kovaným hrotem 1500 mm FeZn</t>
  </si>
  <si>
    <t>1855525690</t>
  </si>
  <si>
    <t>741420051</t>
  </si>
  <si>
    <t>Montáž hromosvodného vedení ochranných prvků úhelníků nebo trubek s držáky do zdiva</t>
  </si>
  <si>
    <t>1279222204</t>
  </si>
  <si>
    <t xml:space="preserve">Poznámka k souboru cen:_x000d_
1. Svodovými dráty se rozumí i jímací vedení na střeše. </t>
  </si>
  <si>
    <t>35441836</t>
  </si>
  <si>
    <t>držák ochranného úhelníku do zdiva, FeZn</t>
  </si>
  <si>
    <t>-796125927</t>
  </si>
  <si>
    <t>2+2</t>
  </si>
  <si>
    <t>35441830</t>
  </si>
  <si>
    <t>úhelník ochranný na ochranu svodu - 1700 mm, FeZn</t>
  </si>
  <si>
    <t>-2119646556</t>
  </si>
  <si>
    <t>741420022</t>
  </si>
  <si>
    <t>Montáž hromosvodného vedení svorek se 3 a více šrouby</t>
  </si>
  <si>
    <t>-797944803</t>
  </si>
  <si>
    <t>"dle specifikace" 2+1+2</t>
  </si>
  <si>
    <t>35442013</t>
  </si>
  <si>
    <t>svorka uzemnění Cu spojovací</t>
  </si>
  <si>
    <t>-160953631</t>
  </si>
  <si>
    <t>"propojení střecha" 2</t>
  </si>
  <si>
    <t>35441875</t>
  </si>
  <si>
    <t>svorka křížová pro vodič D 6-10 mm</t>
  </si>
  <si>
    <t>-1554165146</t>
  </si>
  <si>
    <t>"dle PD křížení" 1</t>
  </si>
  <si>
    <t>35441860</t>
  </si>
  <si>
    <t>svorka FeZn k jímací tyči - 4 šrouby</t>
  </si>
  <si>
    <t>-675068440</t>
  </si>
  <si>
    <t>"dle PD-JT"1+1</t>
  </si>
  <si>
    <t>741420021</t>
  </si>
  <si>
    <t>Montáž hromosvodného vedení svorek se 2 šrouby</t>
  </si>
  <si>
    <t>1351753748</t>
  </si>
  <si>
    <t>"dle specifikace" 4+4+4+2+2+2</t>
  </si>
  <si>
    <t>35441925</t>
  </si>
  <si>
    <t>svorka zkušební pro lano D 6-12 mm, FeZn</t>
  </si>
  <si>
    <t>1356599820</t>
  </si>
  <si>
    <t>"dle PD -SZ"1+1</t>
  </si>
  <si>
    <t>35441905</t>
  </si>
  <si>
    <t>svorka připojovací k připojení okapových žlabů</t>
  </si>
  <si>
    <t>2122474536</t>
  </si>
  <si>
    <t>"dle svodů SOa" 1+1</t>
  </si>
  <si>
    <t>35441986</t>
  </si>
  <si>
    <t>svorka odbočovací a spojovací pro pásek 30x4 mm, FeZn</t>
  </si>
  <si>
    <t>534215475</t>
  </si>
  <si>
    <t>"propojení s HR" 1+1</t>
  </si>
  <si>
    <t>35431162</t>
  </si>
  <si>
    <t>svorka univerzální pro lano 6-50mm2</t>
  </si>
  <si>
    <t>364886947</t>
  </si>
  <si>
    <t>"přupojení na stávající uzemnění" 2+2</t>
  </si>
  <si>
    <t>35441996</t>
  </si>
  <si>
    <t>svorka odbočovací a spojovací pro spojování kruhových a páskových vodičů, FeZn</t>
  </si>
  <si>
    <t>1299565749</t>
  </si>
  <si>
    <t>"dle D.1.4.2 SR3a" 1+1+1+1</t>
  </si>
  <si>
    <t>35441865</t>
  </si>
  <si>
    <t>svorka FeZn k zemnící tyči - D 28 mm</t>
  </si>
  <si>
    <t>137739792</t>
  </si>
  <si>
    <t>"dle PD " 2+2</t>
  </si>
  <si>
    <t>741420001</t>
  </si>
  <si>
    <t>Montáž hromosvodného vedení svodových drátů nebo lan s podpěrami, Ø do 10 mm</t>
  </si>
  <si>
    <t>-1359964972</t>
  </si>
  <si>
    <t>"propojí na zemnící pásek"(6,0+4,0)*2,0</t>
  </si>
  <si>
    <t>"střešní rozvod" 14+8+8</t>
  </si>
  <si>
    <t>35441490</t>
  </si>
  <si>
    <t>podpěra vedení FeZn na hřebenáče a prejzovou krytinu 120 mm</t>
  </si>
  <si>
    <t>-553168339</t>
  </si>
  <si>
    <t>"dle PD po 1m-PV15d" 11</t>
  </si>
  <si>
    <t>35441560</t>
  </si>
  <si>
    <t>podpěra vedení FeZn na plechové střechy 110 mm</t>
  </si>
  <si>
    <t>-792756791</t>
  </si>
  <si>
    <t>"dle PD po 1m-PV 23" 8*2</t>
  </si>
  <si>
    <t>35441415</t>
  </si>
  <si>
    <t>podpěra vedení FeZn do zdiva 150 mm</t>
  </si>
  <si>
    <t>1157731594</t>
  </si>
  <si>
    <t>"dle PD po 1,5m-PV1h"6*2</t>
  </si>
  <si>
    <t>35441077</t>
  </si>
  <si>
    <t>drát D 8mm AlMgSi</t>
  </si>
  <si>
    <t>-672917551</t>
  </si>
  <si>
    <t>35441073</t>
  </si>
  <si>
    <t>drát D 10mm FeZn</t>
  </si>
  <si>
    <t>-1642589439</t>
  </si>
  <si>
    <t>741410021</t>
  </si>
  <si>
    <t>Montáž uzemňovacího vedení s upevněním, propojením a připojením pomocí svorek v zemi s izolací spojů pásku průřezu do 120 mm2 v městské zástavbě</t>
  </si>
  <si>
    <t>1755006745</t>
  </si>
  <si>
    <t>Poznámka k položce:
odhad dle výkresu D.1.4.2</t>
  </si>
  <si>
    <t>"připojení k HR a síti" 5,0</t>
  </si>
  <si>
    <t>"pásek po obvodu a propojení"11,0+13,0+11,0+1,0+1,0+1,0+1,0</t>
  </si>
  <si>
    <t>35442062</t>
  </si>
  <si>
    <t>pás zemnící 30x4mm FeZn</t>
  </si>
  <si>
    <t>-1605995644</t>
  </si>
  <si>
    <t>741810002</t>
  </si>
  <si>
    <t>Celková prohlídka elektrického rozvodu a zařízení do 500 000,- Kč</t>
  </si>
  <si>
    <t>745151821</t>
  </si>
  <si>
    <t>"revize elektro a hromosvodu" 1</t>
  </si>
  <si>
    <t>998741102</t>
  </si>
  <si>
    <t>Přesun hmot tonážní pro silnoproud v objektech v do 12 m</t>
  </si>
  <si>
    <t>162317651</t>
  </si>
  <si>
    <t>46-M</t>
  </si>
  <si>
    <t>Zemní práce při extr.mont.pracích</t>
  </si>
  <si>
    <t>460010011</t>
  </si>
  <si>
    <t xml:space="preserve">Vytyčení trasy  vedení vzdušného (nadzemního) silového v terénu přehledném nn</t>
  </si>
  <si>
    <t>km</t>
  </si>
  <si>
    <t>2048511347</t>
  </si>
  <si>
    <t xml:space="preserve">Poznámka k souboru cen:_x000d_
1. V cenách jsou zahrnuty i náklady na: a) pochůzky projektovanou tratí, b) vyznačení budoucí trasy, c) rozmístění, očíslování a označení opěrných bodů, d) označení překážek a míst pro kabelové prostupy a podchodové štoly. </t>
  </si>
  <si>
    <t>"dle C2 Situace" 0,025</t>
  </si>
  <si>
    <t>460150034</t>
  </si>
  <si>
    <t>Hloubení zapažených i nezapažených kabelových rýh ručně včetně urovnání dna s přemístěním výkopku do vzdálenosti 3 m od okraje jámy nebo naložením na dopravní prostředek šířky 40 cm, hloubky 50 cm, v hornině třídy 4</t>
  </si>
  <si>
    <t>-1655673149</t>
  </si>
  <si>
    <t xml:space="preserve">Poznámka k souboru cen:_x000d_
1. Ceny hloubení rýh v hornině třídy 6 a 7 se oceňují cenami souboru cen 460 20- . Hloubení nezapažených kabelových rýh strojně. </t>
  </si>
  <si>
    <t>"dle C2 Situace" 25</t>
  </si>
  <si>
    <t>460421001</t>
  </si>
  <si>
    <t xml:space="preserve">Kabelové lože včetně podsypu, zhutnění a urovnání povrchu  z písku nebo štěrkopísku tloušťky 5 cm nad kabel bez zakrytí, šířky do 65 cm</t>
  </si>
  <si>
    <t>1753926414</t>
  </si>
  <si>
    <t xml:space="preserve">Poznámka k souboru cen:_x000d_
1. V cenách -1021 až -1072, -1121 až -1172 a -1221 až -1272 nejsou započteny náklady na dodávku betonových a plastových desek. Tato dodávka se oceňuje ve specifikaci. </t>
  </si>
  <si>
    <t>460490012</t>
  </si>
  <si>
    <t xml:space="preserve">Krytí kabelů, spojek, koncovek a odbočnic  kabelů výstražnou fólií z PVC včetně vyrovnání povrchu rýhy, rozvinutí a uložení fólie do rýhy, fólie šířky do 25cm</t>
  </si>
  <si>
    <t>-1285898946</t>
  </si>
  <si>
    <t>460560034</t>
  </si>
  <si>
    <t>Zásyp kabelových rýh ručně s uložením výkopku ve vrstvách včetně zhutnění a urovnání povrchu šířky 40 cm hloubky 50 cm, v hornině třídy 4</t>
  </si>
  <si>
    <t>-1107636182</t>
  </si>
  <si>
    <t>SO_05 - Vzduchotechnika</t>
  </si>
  <si>
    <t xml:space="preserve">    751 - Vzduchotechnika</t>
  </si>
  <si>
    <t>751</t>
  </si>
  <si>
    <t>751111132</t>
  </si>
  <si>
    <t>Mtž vent ax ntl potrubního základního D do 300 mm</t>
  </si>
  <si>
    <t>"odvětrání m.č.202" 1</t>
  </si>
  <si>
    <t>429141030</t>
  </si>
  <si>
    <t xml:space="preserve">ventilátor axiální do potrubí, TDM 200  IP44</t>
  </si>
  <si>
    <t>751537012</t>
  </si>
  <si>
    <t>Mtž potrubí ohebného neizol z Al laminátové hadice D do 200 mm</t>
  </si>
  <si>
    <t>"odvod na střechu"4,0</t>
  </si>
  <si>
    <t>429810150</t>
  </si>
  <si>
    <t xml:space="preserve">trouba kruhová spirálně vinutá pozinkované D 200 mm  tl. 0,50</t>
  </si>
  <si>
    <t>998751101</t>
  </si>
  <si>
    <t>Přesun hmot tonážní pro vzduchotechniku v objektech v do 12 m</t>
  </si>
  <si>
    <t>-357926128</t>
  </si>
  <si>
    <t>SO_06 - Vedlejší rozpočtové náklady</t>
  </si>
  <si>
    <t>HZS - Hodinové zúčtovací sazby</t>
  </si>
  <si>
    <t>VRN - Vedlejší rozpočtové náklady</t>
  </si>
  <si>
    <t xml:space="preserve">    VRN1 - Průzkumné, geodetické a projektové práce</t>
  </si>
  <si>
    <t xml:space="preserve">    VRN3 - Zařízení staveniště</t>
  </si>
  <si>
    <t xml:space="preserve">    VRN4 - Inženýrská činnost</t>
  </si>
  <si>
    <t xml:space="preserve">    VRN6 - Územní vlivy</t>
  </si>
  <si>
    <t xml:space="preserve">    VRN7 - Provozní vlivy</t>
  </si>
  <si>
    <t xml:space="preserve">    VRN9 - Ostatní náklady</t>
  </si>
  <si>
    <t>HZS</t>
  </si>
  <si>
    <t>Hodinové zúčtovací sazby</t>
  </si>
  <si>
    <t>HZS4131</t>
  </si>
  <si>
    <t>Hodinová zúčtovací sazba jeřábník + nájem jeřábu při montáži stropních nosníků</t>
  </si>
  <si>
    <t>hod</t>
  </si>
  <si>
    <t>512</t>
  </si>
  <si>
    <t>-1616329548</t>
  </si>
  <si>
    <t>"práce pro 1 den"10</t>
  </si>
  <si>
    <t>VRN</t>
  </si>
  <si>
    <t>VRN1</t>
  </si>
  <si>
    <t>Průzkumné, geodetické a projektové práce</t>
  </si>
  <si>
    <t>012103000</t>
  </si>
  <si>
    <t>Geodetické práce před výstavbou</t>
  </si>
  <si>
    <t>kpl</t>
  </si>
  <si>
    <t>"VYTYČENÍ STAVBY, VYTYČENÍ PŘELOŽEK SÍTÍ, VYTYČENÍ PŘÍPOJEK"</t>
  </si>
  <si>
    <t>013254000</t>
  </si>
  <si>
    <t>Dokumentace skutečného provedení stavby</t>
  </si>
  <si>
    <t>VRN3</t>
  </si>
  <si>
    <t>Zařízení staveniště</t>
  </si>
  <si>
    <t>030001000</t>
  </si>
  <si>
    <t>"předpoklad 6 měsíců" 6</t>
  </si>
  <si>
    <t>VRN4</t>
  </si>
  <si>
    <t>Inženýrská činnost</t>
  </si>
  <si>
    <t>040001000</t>
  </si>
  <si>
    <t>Inženýrská činnost - jednání s dotčenými správci sítí (přeložky)</t>
  </si>
  <si>
    <t>VRN6</t>
  </si>
  <si>
    <t>Územní vlivy</t>
  </si>
  <si>
    <t>060001000</t>
  </si>
  <si>
    <t>VRN7</t>
  </si>
  <si>
    <t>Provozní vlivy</t>
  </si>
  <si>
    <t>070001000</t>
  </si>
  <si>
    <t>VRN9</t>
  </si>
  <si>
    <t>Ostatní náklady</t>
  </si>
  <si>
    <t>090001000</t>
  </si>
  <si>
    <t>090001001</t>
  </si>
  <si>
    <t>Ostatní náklady - zábory veřejných komunikací</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</si>
  <si>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</si>
  <si>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</si>
  <si>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</si>
  <si>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</si>
  <si>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Trebuchet MS"/>
        <charset val="238"/>
        <i val="1"/>
        <color auto="1"/>
        <sz val="9"/>
        <scheme val="none"/>
      </rPr>
      <t xml:space="preserve">Rekapitulace stavby </t>
    </r>
    <r>
      <rPr>
        <rFont val="Trebuchet MS"/>
        <charset val="238"/>
        <color auto="1"/>
        <sz val="9"/>
        <scheme val="none"/>
      </rPr>
      <t>obsahuje sestavu Rekapitulace stavby a Rekapitulace objektů stavby a soupisů prací.</t>
    </r>
  </si>
  <si>
    <r>
      <t xml:space="preserve">V sestavě </t>
    </r>
    <r>
      <rPr>
        <rFont val="Trebuchet MS"/>
        <charset val="238"/>
        <b val="1"/>
        <color auto="1"/>
        <sz val="9"/>
        <scheme val="none"/>
      </rPr>
      <t>Rekapitulace stavby</t>
    </r>
    <r>
      <rPr>
        <rFont val="Trebuchet MS"/>
        <charset val="238"/>
        <color auto="1"/>
        <sz val="9"/>
        <scheme val="none"/>
      </rPr>
      <t xml:space="preserve"> jsou uvedeny informace identifikující předmět veřejné zakázky na stavební práce, KSO, CC-CZ, CZ-CPV, CZ-CPA a rekapitulaci </t>
    </r>
  </si>
  <si>
    <t>celkové nabídkové ceny uchazeče.</t>
  </si>
  <si>
    <r>
      <t xml:space="preserve">V sestavě </t>
    </r>
    <r>
      <rPr>
        <rFont val="Trebuchet MS"/>
        <charset val="238"/>
        <b val="1"/>
        <color auto="1"/>
        <sz val="9"/>
        <scheme val="none"/>
      </rPr>
      <t>Rekapitulace objektů stavby a soupisů prací</t>
    </r>
    <r>
      <rPr>
        <rFont val="Trebuchet MS"/>
        <charset val="238"/>
        <color auto="1"/>
        <sz val="9"/>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</si>
  <si>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</si>
  <si>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</si>
  <si>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</si>
  <si>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</si>
  <si>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</si>
  <si>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</si>
  <si>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</si>
  <si>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</si>
  <si>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</si>
  <si>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</si>
  <si>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</si>
  <si>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</si>
  <si>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</si>
  <si>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Trebuchet MS"/>
        <charset val="238"/>
        <i val="1"/>
        <color auto="1"/>
        <sz val="9"/>
        <scheme val="none"/>
      </rPr>
      <t xml:space="preserve">Soupis prací </t>
    </r>
    <r>
      <rPr>
        <rFont val="Trebuchet MS"/>
        <charset val="238"/>
        <color auto="1"/>
        <sz val="9"/>
        <scheme val="none"/>
      </rPr>
      <t>pro jednotlivé objekty obsahuje sestavy Krycí list soupisu, Rekapitulace členění soupisu prací, Soupis prací. Za soupis prací může být považován</t>
    </r>
  </si>
  <si>
    <t>i objekt stavby v případě, že neobsahuje podřízenou zakázku.</t>
  </si>
  <si>
    <r>
      <rPr>
        <rFont val="Trebuchet MS"/>
        <charset val="238"/>
        <b val="1"/>
        <color auto="1"/>
        <sz val="9"/>
        <scheme val="none"/>
      </rPr>
      <t>Krycí list soupisu</t>
    </r>
    <r>
      <rPr>
        <rFont val="Trebuchet MS"/>
        <charset val="238"/>
        <color auto="1"/>
        <sz val="9"/>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</si>
  <si>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</si>
  <si>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Trebuchet MS"/>
        <charset val="238"/>
        <b val="1"/>
        <color auto="1"/>
        <sz val="9"/>
        <scheme val="none"/>
      </rPr>
      <t>Rekapitulace členění soupisu prací</t>
    </r>
    <r>
      <rPr>
        <rFont val="Trebuchet MS"/>
        <charset val="238"/>
        <color auto="1"/>
        <sz val="9"/>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</si>
  <si>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</si>
  <si>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Trebuchet MS"/>
        <charset val="238"/>
        <b val="1"/>
        <color auto="1"/>
        <sz val="9"/>
        <scheme val="none"/>
      </rPr>
      <t xml:space="preserve">Soupis prací </t>
    </r>
    <r>
      <rPr>
        <rFont val="Trebuchet MS"/>
        <charset val="238"/>
        <color auto="1"/>
        <sz val="9"/>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</si>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</sst>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7">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800080"/>
      <name val="Trebuchet MS"/>
    </font>
    <font>
      <sz val="8"/>
      <color rgb="FF505050"/>
      <name val="Trebuchet MS"/>
    </font>
    <font>
      <sz val="8"/>
      <color rgb="FFFF0000"/>
      <name val="Trebuchet MS"/>
    </font>
    <font>
      <sz val="8"/>
      <color rgb="FF0000A8"/>
      <name val="Trebuchet MS"/>
    </font>
    <font>
      <sz val="8"/>
      <name val="Trebuchet MS"/>
      <family val="0"/>
      <charset val="238"/>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8"/>
      <color rgb="FF960000"/>
      <name val="Trebuchet MS"/>
    </font>
    <font>
      <b/>
      <sz val="8"/>
      <name val="Trebuchet MS"/>
    </font>
    <font>
      <sz val="7"/>
      <color rgb="FF969696"/>
      <name val="Trebuchet MS"/>
    </font>
    <font>
      <i/>
      <sz val="7"/>
      <color rgb="FF969696"/>
      <name val="Trebuchet MS"/>
    </font>
    <font>
      <i/>
      <sz val="8"/>
      <color rgb="FF0000FF"/>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s>
  <fills count="6">
    <fill>
      <patternFill patternType="none"/>
    </fill>
    <fill>
      <patternFill patternType="gray125"/>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right style="thin">
        <color rgb="FF000000"/>
      </right>
      <top style="hair">
        <color rgb="FF969696"/>
      </top>
    </border>
    <border>
      <right style="thin">
        <color rgb="FF000000"/>
      </right>
      <top style="hair">
        <color rgb="FF000000"/>
      </top>
      <bottom style="hair">
        <color rgb="FF000000"/>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6" fillId="0" borderId="0" applyNumberFormat="0" applyFill="0" applyBorder="0" applyAlignment="0" applyProtection="0"/>
  </cellStyleXfs>
  <cellXfs count="381">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protection locked="0"/>
    </xf>
    <xf numFmtId="0" fontId="13" fillId="2" borderId="0" xfId="0" applyFont="1" applyFill="1" applyAlignment="1" applyProtection="1">
      <alignment horizontal="left" vertical="center"/>
    </xf>
    <xf numFmtId="0" fontId="14" fillId="2" borderId="0" xfId="0" applyFont="1" applyFill="1" applyAlignment="1" applyProtection="1">
      <alignment vertical="center"/>
    </xf>
    <xf numFmtId="0" fontId="15" fillId="2" borderId="0" xfId="0" applyFont="1" applyFill="1" applyAlignment="1" applyProtection="1">
      <alignment horizontal="left" vertical="center"/>
    </xf>
    <xf numFmtId="0" fontId="16" fillId="2" borderId="0" xfId="1" applyFont="1" applyFill="1" applyAlignment="1" applyProtection="1">
      <alignment vertical="center"/>
    </xf>
    <xf numFmtId="0" fontId="46" fillId="2" borderId="0" xfId="1" applyFill="1"/>
    <xf numFmtId="0" fontId="0" fillId="2" borderId="0" xfId="0" applyFill="1"/>
    <xf numFmtId="0" fontId="13" fillId="2" borderId="0" xfId="0" applyFont="1" applyFill="1" applyAlignment="1">
      <alignment horizontal="lef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21" fillId="0" borderId="0" xfId="0" applyFont="1" applyAlignment="1">
      <alignment horizontal="left" vertical="top" wrapText="1"/>
    </xf>
    <xf numFmtId="0" fontId="3" fillId="0" borderId="0" xfId="0" applyFont="1" applyBorder="1" applyAlignment="1" applyProtection="1">
      <alignment horizontal="left" vertical="top"/>
    </xf>
    <xf numFmtId="0" fontId="3" fillId="0" borderId="0" xfId="0" applyFont="1" applyBorder="1" applyAlignment="1" applyProtection="1">
      <alignment horizontal="left" vertical="top" wrapText="1"/>
    </xf>
    <xf numFmtId="0" fontId="21" fillId="0" borderId="0" xfId="0" applyFont="1" applyAlignment="1">
      <alignment horizontal="left" vertical="center"/>
    </xf>
    <xf numFmtId="0" fontId="20" fillId="0" borderId="0" xfId="0" applyFont="1" applyBorder="1" applyAlignment="1" applyProtection="1">
      <alignment horizontal="left" vertical="center"/>
    </xf>
    <xf numFmtId="0" fontId="2" fillId="3" borderId="0" xfId="0"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2" fillId="0" borderId="8" xfId="0" applyFont="1" applyBorder="1" applyAlignment="1" applyProtection="1">
      <alignment horizontal="left" vertical="center"/>
    </xf>
    <xf numFmtId="0" fontId="0" fillId="0" borderId="8" xfId="0" applyFont="1" applyBorder="1" applyAlignment="1" applyProtection="1">
      <alignment vertical="center"/>
    </xf>
    <xf numFmtId="4" fontId="22" fillId="0" borderId="8"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164" fontId="1" fillId="0" borderId="0" xfId="0" applyNumberFormat="1" applyFont="1" applyBorder="1" applyAlignment="1" applyProtection="1">
      <alignment horizontal="center" vertical="center"/>
    </xf>
    <xf numFmtId="4" fontId="21" fillId="0" borderId="0" xfId="0" applyNumberFormat="1" applyFont="1" applyBorder="1" applyAlignment="1" applyProtection="1">
      <alignment vertical="center"/>
    </xf>
    <xf numFmtId="0" fontId="1" fillId="0" borderId="6" xfId="0" applyFont="1" applyBorder="1" applyAlignment="1" applyProtection="1">
      <alignment vertical="center"/>
    </xf>
    <xf numFmtId="0" fontId="0" fillId="4" borderId="0" xfId="0" applyFont="1" applyFill="1" applyBorder="1" applyAlignment="1" applyProtection="1">
      <alignment vertical="center"/>
    </xf>
    <xf numFmtId="0" fontId="3" fillId="4" borderId="9" xfId="0" applyFont="1" applyFill="1" applyBorder="1" applyAlignment="1" applyProtection="1">
      <alignment horizontal="left" vertical="center"/>
    </xf>
    <xf numFmtId="0" fontId="0" fillId="4" borderId="10" xfId="0" applyFont="1" applyFill="1" applyBorder="1" applyAlignment="1" applyProtection="1">
      <alignment vertical="center"/>
    </xf>
    <xf numFmtId="0" fontId="3" fillId="4" borderId="10" xfId="0" applyFont="1" applyFill="1" applyBorder="1" applyAlignment="1" applyProtection="1">
      <alignment horizontal="center" vertical="center"/>
    </xf>
    <xf numFmtId="0" fontId="3" fillId="4" borderId="10" xfId="0" applyFont="1" applyFill="1" applyBorder="1" applyAlignment="1" applyProtection="1">
      <alignment horizontal="left" vertical="center"/>
    </xf>
    <xf numFmtId="4" fontId="3" fillId="4" borderId="10" xfId="0" applyNumberFormat="1" applyFont="1" applyFill="1" applyBorder="1" applyAlignment="1" applyProtection="1">
      <alignment vertical="center"/>
    </xf>
    <xf numFmtId="0" fontId="0" fillId="4" borderId="11" xfId="0" applyFont="1" applyFill="1" applyBorder="1" applyAlignment="1" applyProtection="1">
      <alignment vertical="center"/>
    </xf>
    <xf numFmtId="0" fontId="0" fillId="4"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7"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20"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5" xfId="0" applyFont="1" applyBorder="1" applyAlignment="1">
      <alignment vertical="center"/>
    </xf>
    <xf numFmtId="0" fontId="23" fillId="0" borderId="0" xfId="0" applyFont="1" applyAlignment="1" applyProtection="1">
      <alignment vertical="center"/>
    </xf>
    <xf numFmtId="165" fontId="2" fillId="0" borderId="0" xfId="0" applyNumberFormat="1" applyFont="1" applyAlignment="1" applyProtection="1">
      <alignment horizontal="left" vertical="center"/>
    </xf>
    <xf numFmtId="0" fontId="24" fillId="0" borderId="15" xfId="0" applyFont="1" applyBorder="1" applyAlignment="1">
      <alignment horizontal="center" vertical="center"/>
    </xf>
    <xf numFmtId="0" fontId="24" fillId="0" borderId="16" xfId="0" applyFont="1" applyBorder="1" applyAlignment="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0" fillId="0" borderId="0" xfId="0" applyFont="1" applyBorder="1" applyAlignment="1">
      <alignment vertical="center"/>
    </xf>
    <xf numFmtId="0" fontId="0" fillId="0" borderId="19" xfId="0" applyFont="1" applyBorder="1" applyAlignment="1">
      <alignment vertical="center"/>
    </xf>
    <xf numFmtId="0" fontId="1" fillId="0" borderId="18" xfId="0" applyFont="1" applyBorder="1" applyAlignment="1" applyProtection="1">
      <alignment horizontal="left" vertical="center"/>
    </xf>
    <xf numFmtId="0" fontId="0" fillId="0" borderId="19" xfId="0" applyFont="1" applyBorder="1" applyAlignment="1" applyProtection="1">
      <alignment vertical="center"/>
    </xf>
    <xf numFmtId="0" fontId="2" fillId="5" borderId="9" xfId="0" applyFont="1" applyFill="1" applyBorder="1" applyAlignment="1" applyProtection="1">
      <alignment horizontal="center" vertical="center"/>
    </xf>
    <xf numFmtId="0" fontId="2" fillId="5" borderId="10" xfId="0" applyFont="1" applyFill="1" applyBorder="1" applyAlignment="1" applyProtection="1">
      <alignment horizontal="left" vertical="center"/>
    </xf>
    <xf numFmtId="0" fontId="0" fillId="5" borderId="10" xfId="0" applyFont="1" applyFill="1" applyBorder="1" applyAlignment="1" applyProtection="1">
      <alignment vertical="center"/>
    </xf>
    <xf numFmtId="0" fontId="2" fillId="5" borderId="10" xfId="0" applyFont="1" applyFill="1" applyBorder="1" applyAlignment="1" applyProtection="1">
      <alignment horizontal="center" vertical="center"/>
    </xf>
    <xf numFmtId="0" fontId="2" fillId="5" borderId="10" xfId="0" applyFont="1" applyFill="1" applyBorder="1" applyAlignment="1" applyProtection="1">
      <alignment horizontal="right" vertical="center"/>
    </xf>
    <xf numFmtId="0" fontId="2" fillId="5" borderId="11" xfId="0" applyFont="1" applyFill="1" applyBorder="1" applyAlignment="1" applyProtection="1">
      <alignment horizontal="center" vertical="center"/>
    </xf>
    <xf numFmtId="0" fontId="20" fillId="0" borderId="20" xfId="0" applyFont="1" applyBorder="1" applyAlignment="1" applyProtection="1">
      <alignment horizontal="center" vertical="center" wrapText="1"/>
    </xf>
    <xf numFmtId="0" fontId="20" fillId="0" borderId="21" xfId="0" applyFont="1" applyBorder="1" applyAlignment="1" applyProtection="1">
      <alignment horizontal="center" vertical="center" wrapText="1"/>
    </xf>
    <xf numFmtId="0" fontId="20"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3" fillId="0" borderId="0" xfId="0" applyFont="1" applyAlignment="1" applyProtection="1">
      <alignment horizontal="center" vertical="center"/>
    </xf>
    <xf numFmtId="4" fontId="24" fillId="0" borderId="18" xfId="0" applyNumberFormat="1" applyFont="1" applyBorder="1" applyAlignment="1" applyProtection="1">
      <alignment vertical="center"/>
    </xf>
    <xf numFmtId="4" fontId="24" fillId="0" borderId="0" xfId="0" applyNumberFormat="1" applyFont="1" applyBorder="1" applyAlignment="1" applyProtection="1">
      <alignment vertical="center"/>
    </xf>
    <xf numFmtId="166" fontId="24" fillId="0" borderId="0" xfId="0" applyNumberFormat="1" applyFont="1" applyBorder="1" applyAlignment="1" applyProtection="1">
      <alignment vertical="center"/>
    </xf>
    <xf numFmtId="4" fontId="24" fillId="0" borderId="19" xfId="0" applyNumberFormat="1" applyFont="1" applyBorder="1" applyAlignment="1" applyProtection="1">
      <alignment vertical="center"/>
    </xf>
    <xf numFmtId="0" fontId="3"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4" fillId="0" borderId="5"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0" fillId="0" borderId="0" xfId="0" applyFont="1" applyAlignment="1" applyProtection="1">
      <alignment horizontal="center" vertical="center"/>
    </xf>
    <xf numFmtId="0" fontId="4" fillId="0" borderId="5" xfId="0" applyFont="1" applyBorder="1" applyAlignment="1">
      <alignment vertical="center"/>
    </xf>
    <xf numFmtId="4" fontId="31" fillId="0" borderId="18" xfId="0" applyNumberFormat="1" applyFont="1" applyBorder="1" applyAlignment="1" applyProtection="1">
      <alignment vertical="center"/>
    </xf>
    <xf numFmtId="4" fontId="31" fillId="0" borderId="0" xfId="0" applyNumberFormat="1" applyFont="1" applyBorder="1" applyAlignment="1" applyProtection="1">
      <alignment vertical="center"/>
    </xf>
    <xf numFmtId="166" fontId="31" fillId="0" borderId="0" xfId="0" applyNumberFormat="1" applyFont="1" applyBorder="1" applyAlignment="1" applyProtection="1">
      <alignment vertical="center"/>
    </xf>
    <xf numFmtId="4" fontId="31" fillId="0" borderId="19" xfId="0" applyNumberFormat="1" applyFont="1" applyBorder="1" applyAlignment="1" applyProtection="1">
      <alignment vertical="center"/>
    </xf>
    <xf numFmtId="0" fontId="4" fillId="0" borderId="0" xfId="0" applyFont="1" applyAlignment="1">
      <alignment horizontal="left" vertical="center"/>
    </xf>
    <xf numFmtId="4" fontId="31" fillId="0" borderId="23" xfId="0" applyNumberFormat="1" applyFont="1" applyBorder="1" applyAlignment="1" applyProtection="1">
      <alignment vertical="center"/>
    </xf>
    <xf numFmtId="4" fontId="31" fillId="0" borderId="24" xfId="0" applyNumberFormat="1" applyFont="1" applyBorder="1" applyAlignment="1" applyProtection="1">
      <alignment vertical="center"/>
    </xf>
    <xf numFmtId="166" fontId="31" fillId="0" borderId="24" xfId="0" applyNumberFormat="1" applyFont="1" applyBorder="1" applyAlignment="1" applyProtection="1">
      <alignment vertical="center"/>
    </xf>
    <xf numFmtId="4" fontId="31" fillId="0" borderId="25" xfId="0" applyNumberFormat="1" applyFont="1" applyBorder="1" applyAlignment="1" applyProtection="1">
      <alignment vertical="center"/>
    </xf>
    <xf numFmtId="0" fontId="0" fillId="0" borderId="0" xfId="0" applyProtection="1">
      <protection locked="0"/>
    </xf>
    <xf numFmtId="0" fontId="14" fillId="2" borderId="0" xfId="0" applyFont="1" applyFill="1" applyAlignment="1">
      <alignment vertical="center"/>
    </xf>
    <xf numFmtId="0" fontId="15" fillId="2" borderId="0" xfId="0" applyFont="1" applyFill="1" applyAlignment="1">
      <alignment horizontal="left" vertical="center"/>
    </xf>
    <xf numFmtId="0" fontId="32" fillId="2" borderId="0" xfId="1" applyFont="1" applyFill="1" applyAlignment="1">
      <alignment vertical="center"/>
    </xf>
    <xf numFmtId="0" fontId="14" fillId="2"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20" fillId="0" borderId="0" xfId="0" applyFont="1" applyBorder="1" applyAlignment="1" applyProtection="1">
      <alignment horizontal="left" vertical="center" wrapText="1"/>
    </xf>
    <xf numFmtId="0" fontId="0" fillId="0" borderId="0" xfId="0" applyFont="1" applyBorder="1" applyAlignment="1" applyProtection="1">
      <alignment vertical="center"/>
      <protection locked="0"/>
    </xf>
    <xf numFmtId="0" fontId="3" fillId="0" borderId="0" xfId="0" applyFont="1" applyBorder="1" applyAlignment="1" applyProtection="1">
      <alignment horizontal="left" vertical="center" wrapText="1"/>
    </xf>
    <xf numFmtId="0" fontId="20"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2" fillId="0" borderId="0" xfId="0" applyFont="1" applyBorder="1" applyAlignment="1" applyProtection="1">
      <alignment horizontal="left" vertical="center"/>
    </xf>
    <xf numFmtId="4" fontId="25"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3" fillId="5" borderId="10" xfId="0" applyFont="1" applyFill="1" applyBorder="1" applyAlignment="1" applyProtection="1">
      <alignment horizontal="right" vertical="center"/>
    </xf>
    <xf numFmtId="0" fontId="3" fillId="5" borderId="10" xfId="0" applyFont="1" applyFill="1" applyBorder="1" applyAlignment="1" applyProtection="1">
      <alignment horizontal="center" vertical="center"/>
    </xf>
    <xf numFmtId="0" fontId="0" fillId="5" borderId="10" xfId="0" applyFont="1" applyFill="1" applyBorder="1" applyAlignment="1" applyProtection="1">
      <alignment vertical="center"/>
      <protection locked="0"/>
    </xf>
    <xf numFmtId="4" fontId="3" fillId="5" borderId="10" xfId="0" applyNumberFormat="1" applyFont="1" applyFill="1" applyBorder="1" applyAlignment="1" applyProtection="1">
      <alignment vertical="center"/>
    </xf>
    <xf numFmtId="0" fontId="0" fillId="5"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0" fillId="0" borderId="0" xfId="0" applyFont="1" applyBorder="1" applyAlignment="1" applyProtection="1">
      <alignment horizontal="left" vertical="center"/>
    </xf>
    <xf numFmtId="0" fontId="2" fillId="5" borderId="0" xfId="0" applyFont="1" applyFill="1" applyBorder="1" applyAlignment="1" applyProtection="1">
      <alignment horizontal="left" vertical="center"/>
    </xf>
    <xf numFmtId="0" fontId="0" fillId="5" borderId="0" xfId="0" applyFont="1" applyFill="1" applyBorder="1" applyAlignment="1" applyProtection="1">
      <alignment vertical="center"/>
      <protection locked="0"/>
    </xf>
    <xf numFmtId="0" fontId="2" fillId="5" borderId="0" xfId="0" applyFont="1" applyFill="1" applyBorder="1" applyAlignment="1" applyProtection="1">
      <alignment horizontal="right" vertical="center"/>
    </xf>
    <xf numFmtId="0" fontId="0" fillId="5" borderId="6" xfId="0" applyFont="1" applyFill="1" applyBorder="1" applyAlignment="1" applyProtection="1">
      <alignment vertical="center"/>
    </xf>
    <xf numFmtId="0" fontId="33"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0" fillId="0" borderId="0" xfId="0" applyFont="1" applyAlignment="1" applyProtection="1">
      <alignment vertical="center"/>
      <protection locked="0"/>
    </xf>
    <xf numFmtId="0" fontId="20" fillId="0" borderId="0" xfId="0" applyFont="1" applyAlignment="1" applyProtection="1">
      <alignment horizontal="left" vertical="center" wrapText="1"/>
    </xf>
    <xf numFmtId="0" fontId="2" fillId="0" borderId="0" xfId="0" applyFont="1" applyAlignment="1" applyProtection="1">
      <alignment horizontal="left" vertical="center"/>
    </xf>
    <xf numFmtId="0" fontId="20"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5" borderId="20"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5" fillId="0" borderId="0" xfId="0" applyNumberFormat="1" applyFont="1" applyAlignment="1" applyProtection="1"/>
    <xf numFmtId="166" fontId="34" fillId="0" borderId="16" xfId="0" applyNumberFormat="1" applyFont="1" applyBorder="1" applyAlignment="1" applyProtection="1"/>
    <xf numFmtId="166" fontId="34" fillId="0" borderId="17" xfId="0" applyNumberFormat="1" applyFont="1" applyBorder="1" applyAlignment="1" applyProtection="1"/>
    <xf numFmtId="4" fontId="35" fillId="0" borderId="0" xfId="0" applyNumberFormat="1" applyFont="1" applyAlignment="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0" fontId="7" fillId="0" borderId="0" xfId="0" applyFont="1" applyAlignment="1" applyProtection="1">
      <protection locked="0"/>
    </xf>
    <xf numFmtId="4" fontId="5" fillId="0" borderId="0" xfId="0" applyNumberFormat="1" applyFont="1" applyAlignment="1" applyProtection="1"/>
    <xf numFmtId="0" fontId="7" fillId="0" borderId="5" xfId="0" applyFont="1" applyBorder="1" applyAlignment="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3"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3"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36" fillId="0" borderId="0" xfId="0" applyFont="1" applyAlignment="1" applyProtection="1">
      <alignment horizontal="lef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0" fontId="8" fillId="0" borderId="0" xfId="0" applyFont="1" applyAlignment="1" applyProtection="1">
      <alignment vertical="center"/>
      <protection locked="0"/>
    </xf>
    <xf numFmtId="0" fontId="8" fillId="0" borderId="5" xfId="0" applyFont="1" applyBorder="1" applyAlignment="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8" fillId="0" borderId="0" xfId="0" applyFont="1" applyAlignment="1">
      <alignment horizontal="lef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5" xfId="0" applyFont="1" applyBorder="1" applyAlignment="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10" fillId="0" borderId="0" xfId="0" applyFont="1" applyAlignment="1">
      <alignment horizontal="left" vertical="center"/>
    </xf>
    <xf numFmtId="0" fontId="37" fillId="0" borderId="0" xfId="0" applyFont="1" applyAlignment="1" applyProtection="1">
      <alignment vertical="center" wrapText="1"/>
    </xf>
    <xf numFmtId="0" fontId="0" fillId="0" borderId="18" xfId="0" applyFont="1" applyBorder="1" applyAlignment="1" applyProtection="1">
      <alignment vertical="center"/>
    </xf>
    <xf numFmtId="0" fontId="38" fillId="0" borderId="28" xfId="0" applyFont="1" applyBorder="1" applyAlignment="1" applyProtection="1">
      <alignment horizontal="center" vertical="center"/>
    </xf>
    <xf numFmtId="49" fontId="38" fillId="0" borderId="28" xfId="0" applyNumberFormat="1" applyFont="1" applyBorder="1" applyAlignment="1" applyProtection="1">
      <alignment horizontal="left" vertical="center" wrapText="1"/>
    </xf>
    <xf numFmtId="0" fontId="38" fillId="0" borderId="28" xfId="0" applyFont="1" applyBorder="1" applyAlignment="1" applyProtection="1">
      <alignment horizontal="left" vertical="center" wrapText="1"/>
    </xf>
    <xf numFmtId="0" fontId="38" fillId="0" borderId="28" xfId="0" applyFont="1" applyBorder="1" applyAlignment="1" applyProtection="1">
      <alignment horizontal="center" vertical="center" wrapText="1"/>
    </xf>
    <xf numFmtId="167" fontId="38" fillId="0" borderId="28" xfId="0" applyNumberFormat="1" applyFont="1" applyBorder="1" applyAlignment="1" applyProtection="1">
      <alignment vertical="center"/>
    </xf>
    <xf numFmtId="4" fontId="38" fillId="3" borderId="28" xfId="0" applyNumberFormat="1" applyFont="1" applyFill="1" applyBorder="1" applyAlignment="1" applyProtection="1">
      <alignment vertical="center"/>
      <protection locked="0"/>
    </xf>
    <xf numFmtId="4" fontId="38" fillId="0" borderId="28" xfId="0" applyNumberFormat="1" applyFont="1" applyBorder="1" applyAlignment="1" applyProtection="1">
      <alignment vertical="center"/>
    </xf>
    <xf numFmtId="0" fontId="38" fillId="0" borderId="5" xfId="0" applyFont="1" applyBorder="1" applyAlignment="1">
      <alignment vertical="center"/>
    </xf>
    <xf numFmtId="0" fontId="38" fillId="3" borderId="28"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5" xfId="0" applyFont="1" applyBorder="1" applyAlignment="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1" fillId="0" borderId="0" xfId="0" applyFont="1" applyAlignment="1">
      <alignment horizontal="left" vertical="center"/>
    </xf>
    <xf numFmtId="0" fontId="10" fillId="0" borderId="23" xfId="0" applyFont="1" applyBorder="1" applyAlignment="1" applyProtection="1">
      <alignment vertical="center"/>
    </xf>
    <xf numFmtId="0" fontId="10" fillId="0" borderId="24" xfId="0" applyFont="1" applyBorder="1" applyAlignment="1" applyProtection="1">
      <alignment vertical="center"/>
    </xf>
    <xf numFmtId="0" fontId="10" fillId="0" borderId="25" xfId="0" applyFont="1" applyBorder="1" applyAlignment="1" applyProtection="1">
      <alignment vertical="center"/>
    </xf>
    <xf numFmtId="0" fontId="9" fillId="0" borderId="23"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1" fillId="0" borderId="24" xfId="0" applyFont="1" applyBorder="1" applyAlignment="1" applyProtection="1">
      <alignment horizontal="center" vertical="center"/>
    </xf>
    <xf numFmtId="0" fontId="0" fillId="0" borderId="24" xfId="0" applyFont="1" applyBorder="1" applyAlignment="1" applyProtection="1">
      <alignment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0" xfId="0" applyAlignment="1">
      <alignment vertical="top"/>
      <protection locked="0"/>
    </xf>
    <xf numFmtId="0" fontId="39" fillId="0" borderId="29" xfId="0" applyFont="1" applyBorder="1" applyAlignment="1">
      <alignment vertical="center" wrapText="1"/>
      <protection locked="0"/>
    </xf>
    <xf numFmtId="0" fontId="39" fillId="0" borderId="30" xfId="0" applyFont="1" applyBorder="1" applyAlignment="1">
      <alignment vertical="center" wrapText="1"/>
      <protection locked="0"/>
    </xf>
    <xf numFmtId="0" fontId="39" fillId="0" borderId="31" xfId="0" applyFont="1" applyBorder="1" applyAlignment="1">
      <alignment vertical="center" wrapText="1"/>
      <protection locked="0"/>
    </xf>
    <xf numFmtId="0" fontId="39" fillId="0" borderId="32" xfId="0" applyFont="1" applyBorder="1" applyAlignment="1">
      <alignment horizontal="center" vertical="center" wrapText="1"/>
      <protection locked="0"/>
    </xf>
    <xf numFmtId="0" fontId="40" fillId="0" borderId="1" xfId="0" applyFont="1" applyBorder="1" applyAlignment="1">
      <alignment horizontal="center" vertical="center" wrapText="1"/>
      <protection locked="0"/>
    </xf>
    <xf numFmtId="0" fontId="39" fillId="0" borderId="33" xfId="0" applyFont="1" applyBorder="1" applyAlignment="1">
      <alignment horizontal="center" vertical="center" wrapText="1"/>
      <protection locked="0"/>
    </xf>
    <xf numFmtId="0" fontId="39" fillId="0" borderId="32" xfId="0" applyFont="1" applyBorder="1" applyAlignment="1">
      <alignment vertical="center" wrapText="1"/>
      <protection locked="0"/>
    </xf>
    <xf numFmtId="0" fontId="41" fillId="0" borderId="34" xfId="0" applyFont="1" applyBorder="1" applyAlignment="1">
      <alignment horizontal="left" wrapText="1"/>
      <protection locked="0"/>
    </xf>
    <xf numFmtId="0" fontId="39" fillId="0" borderId="33" xfId="0" applyFont="1" applyBorder="1" applyAlignment="1">
      <alignment vertical="center" wrapText="1"/>
      <protection locked="0"/>
    </xf>
    <xf numFmtId="0" fontId="41" fillId="0" borderId="1" xfId="0" applyFont="1" applyBorder="1" applyAlignment="1">
      <alignment horizontal="left" vertical="center" wrapText="1"/>
      <protection locked="0"/>
    </xf>
    <xf numFmtId="0" fontId="42" fillId="0" borderId="1" xfId="0" applyFont="1" applyBorder="1" applyAlignment="1">
      <alignment horizontal="left" vertical="center" wrapText="1"/>
      <protection locked="0"/>
    </xf>
    <xf numFmtId="0" fontId="42" fillId="0" borderId="32" xfId="0" applyFont="1" applyBorder="1" applyAlignment="1">
      <alignment vertical="center" wrapText="1"/>
      <protection locked="0"/>
    </xf>
    <xf numFmtId="0" fontId="42" fillId="0" borderId="1" xfId="0" applyFont="1" applyBorder="1" applyAlignment="1">
      <alignment vertical="center" wrapText="1"/>
      <protection locked="0"/>
    </xf>
    <xf numFmtId="0" fontId="42" fillId="0" borderId="1" xfId="0" applyFont="1" applyBorder="1" applyAlignment="1">
      <alignment vertical="center"/>
      <protection locked="0"/>
    </xf>
    <xf numFmtId="0" fontId="42" fillId="0" borderId="1" xfId="0" applyFont="1" applyBorder="1" applyAlignment="1">
      <alignment horizontal="left" vertical="center"/>
      <protection locked="0"/>
    </xf>
    <xf numFmtId="49" fontId="42" fillId="0" borderId="1" xfId="0" applyNumberFormat="1" applyFont="1" applyBorder="1" applyAlignment="1">
      <alignment horizontal="left" vertical="center" wrapText="1"/>
      <protection locked="0"/>
    </xf>
    <xf numFmtId="49" fontId="42" fillId="0" borderId="1" xfId="0" applyNumberFormat="1" applyFont="1" applyBorder="1" applyAlignment="1">
      <alignment vertical="center" wrapText="1"/>
      <protection locked="0"/>
    </xf>
    <xf numFmtId="0" fontId="39" fillId="0" borderId="35" xfId="0" applyFont="1" applyBorder="1" applyAlignment="1">
      <alignment vertical="center" wrapText="1"/>
      <protection locked="0"/>
    </xf>
    <xf numFmtId="0" fontId="43" fillId="0" borderId="34" xfId="0" applyFont="1" applyBorder="1" applyAlignment="1">
      <alignment vertical="center" wrapText="1"/>
      <protection locked="0"/>
    </xf>
    <xf numFmtId="0" fontId="39" fillId="0" borderId="36" xfId="0" applyFont="1" applyBorder="1" applyAlignment="1">
      <alignment vertical="center" wrapText="1"/>
      <protection locked="0"/>
    </xf>
    <xf numFmtId="0" fontId="39" fillId="0" borderId="1" xfId="0" applyFont="1" applyBorder="1" applyAlignment="1">
      <alignment vertical="top"/>
      <protection locked="0"/>
    </xf>
    <xf numFmtId="0" fontId="39" fillId="0" borderId="0" xfId="0" applyFont="1" applyAlignment="1">
      <alignment vertical="top"/>
      <protection locked="0"/>
    </xf>
    <xf numFmtId="0" fontId="39" fillId="0" borderId="29" xfId="0" applyFont="1" applyBorder="1" applyAlignment="1">
      <alignment horizontal="left" vertical="center"/>
      <protection locked="0"/>
    </xf>
    <xf numFmtId="0" fontId="39" fillId="0" borderId="30" xfId="0" applyFont="1" applyBorder="1" applyAlignment="1">
      <alignment horizontal="left" vertical="center"/>
      <protection locked="0"/>
    </xf>
    <xf numFmtId="0" fontId="39" fillId="0" borderId="31" xfId="0" applyFont="1" applyBorder="1" applyAlignment="1">
      <alignment horizontal="left" vertical="center"/>
      <protection locked="0"/>
    </xf>
    <xf numFmtId="0" fontId="39" fillId="0" borderId="32" xfId="0" applyFont="1" applyBorder="1" applyAlignment="1">
      <alignment horizontal="left" vertical="center"/>
      <protection locked="0"/>
    </xf>
    <xf numFmtId="0" fontId="40" fillId="0" borderId="1" xfId="0" applyFont="1" applyBorder="1" applyAlignment="1">
      <alignment horizontal="center" vertical="center"/>
      <protection locked="0"/>
    </xf>
    <xf numFmtId="0" fontId="39" fillId="0" borderId="33" xfId="0" applyFont="1" applyBorder="1" applyAlignment="1">
      <alignment horizontal="left" vertical="center"/>
      <protection locked="0"/>
    </xf>
    <xf numFmtId="0" fontId="41" fillId="0" borderId="1" xfId="0" applyFont="1" applyBorder="1" applyAlignment="1">
      <alignment horizontal="left" vertical="center"/>
      <protection locked="0"/>
    </xf>
    <xf numFmtId="0" fontId="44" fillId="0" borderId="0" xfId="0" applyFont="1" applyAlignment="1">
      <alignment horizontal="left" vertical="center"/>
      <protection locked="0"/>
    </xf>
    <xf numFmtId="0" fontId="41" fillId="0" borderId="34" xfId="0" applyFont="1" applyBorder="1" applyAlignment="1">
      <alignment horizontal="left" vertical="center"/>
      <protection locked="0"/>
    </xf>
    <xf numFmtId="0" fontId="41" fillId="0" borderId="34" xfId="0" applyFont="1" applyBorder="1" applyAlignment="1">
      <alignment horizontal="center" vertical="center"/>
      <protection locked="0"/>
    </xf>
    <xf numFmtId="0" fontId="44" fillId="0" borderId="34" xfId="0" applyFont="1" applyBorder="1" applyAlignment="1">
      <alignment horizontal="left" vertical="center"/>
      <protection locked="0"/>
    </xf>
    <xf numFmtId="0" fontId="45" fillId="0" borderId="1" xfId="0" applyFont="1" applyBorder="1" applyAlignment="1">
      <alignment horizontal="left" vertical="center"/>
      <protection locked="0"/>
    </xf>
    <xf numFmtId="0" fontId="42" fillId="0" borderId="0" xfId="0" applyFont="1" applyAlignment="1">
      <alignment horizontal="left" vertical="center"/>
      <protection locked="0"/>
    </xf>
    <xf numFmtId="0" fontId="42" fillId="0" borderId="1" xfId="0" applyFont="1" applyBorder="1" applyAlignment="1">
      <alignment horizontal="center" vertical="center"/>
      <protection locked="0"/>
    </xf>
    <xf numFmtId="0" fontId="42" fillId="0" borderId="32" xfId="0" applyFont="1" applyBorder="1" applyAlignment="1">
      <alignment horizontal="left" vertical="center"/>
      <protection locked="0"/>
    </xf>
    <xf numFmtId="0" fontId="42" fillId="0" borderId="1" xfId="0" applyFont="1" applyFill="1" applyBorder="1" applyAlignment="1">
      <alignment horizontal="left" vertical="center"/>
      <protection locked="0"/>
    </xf>
    <xf numFmtId="0" fontId="42" fillId="0" borderId="1" xfId="0" applyFont="1" applyFill="1" applyBorder="1" applyAlignment="1">
      <alignment horizontal="center" vertical="center"/>
      <protection locked="0"/>
    </xf>
    <xf numFmtId="0" fontId="39" fillId="0" borderId="35" xfId="0" applyFont="1" applyBorder="1" applyAlignment="1">
      <alignment horizontal="left" vertical="center"/>
      <protection locked="0"/>
    </xf>
    <xf numFmtId="0" fontId="43" fillId="0" borderId="34" xfId="0" applyFont="1" applyBorder="1" applyAlignment="1">
      <alignment horizontal="left" vertical="center"/>
      <protection locked="0"/>
    </xf>
    <xf numFmtId="0" fontId="39" fillId="0" borderId="36" xfId="0" applyFont="1" applyBorder="1" applyAlignment="1">
      <alignment horizontal="left" vertical="center"/>
      <protection locked="0"/>
    </xf>
    <xf numFmtId="0" fontId="39" fillId="0" borderId="1" xfId="0" applyFont="1" applyBorder="1" applyAlignment="1">
      <alignment horizontal="left" vertical="center"/>
      <protection locked="0"/>
    </xf>
    <xf numFmtId="0" fontId="43" fillId="0" borderId="1" xfId="0" applyFont="1" applyBorder="1" applyAlignment="1">
      <alignment horizontal="left" vertical="center"/>
      <protection locked="0"/>
    </xf>
    <xf numFmtId="0" fontId="44" fillId="0" borderId="1" xfId="0" applyFont="1" applyBorder="1" applyAlignment="1">
      <alignment horizontal="left" vertical="center"/>
      <protection locked="0"/>
    </xf>
    <xf numFmtId="0" fontId="42" fillId="0" borderId="34" xfId="0" applyFont="1" applyBorder="1" applyAlignment="1">
      <alignment horizontal="left" vertical="center"/>
      <protection locked="0"/>
    </xf>
    <xf numFmtId="0" fontId="39" fillId="0" borderId="1" xfId="0" applyFont="1" applyBorder="1" applyAlignment="1">
      <alignment horizontal="left" vertical="center" wrapText="1"/>
      <protection locked="0"/>
    </xf>
    <xf numFmtId="0" fontId="42" fillId="0" borderId="1" xfId="0" applyFont="1" applyBorder="1" applyAlignment="1">
      <alignment horizontal="center" vertical="center" wrapText="1"/>
      <protection locked="0"/>
    </xf>
    <xf numFmtId="0" fontId="39" fillId="0" borderId="29" xfId="0" applyFont="1" applyBorder="1" applyAlignment="1">
      <alignment horizontal="left" vertical="center" wrapText="1"/>
      <protection locked="0"/>
    </xf>
    <xf numFmtId="0" fontId="39" fillId="0" borderId="30" xfId="0" applyFont="1" applyBorder="1" applyAlignment="1">
      <alignment horizontal="left" vertical="center" wrapText="1"/>
      <protection locked="0"/>
    </xf>
    <xf numFmtId="0" fontId="39" fillId="0" borderId="31" xfId="0" applyFont="1" applyBorder="1" applyAlignment="1">
      <alignment horizontal="left" vertical="center" wrapText="1"/>
      <protection locked="0"/>
    </xf>
    <xf numFmtId="0" fontId="39" fillId="0" borderId="32" xfId="0" applyFont="1" applyBorder="1" applyAlignment="1">
      <alignment horizontal="left" vertical="center" wrapText="1"/>
      <protection locked="0"/>
    </xf>
    <xf numFmtId="0" fontId="39" fillId="0" borderId="33" xfId="0" applyFont="1" applyBorder="1" applyAlignment="1">
      <alignment horizontal="left" vertical="center" wrapText="1"/>
      <protection locked="0"/>
    </xf>
    <xf numFmtId="0" fontId="44" fillId="0" borderId="32" xfId="0" applyFont="1" applyBorder="1" applyAlignment="1">
      <alignment horizontal="left" vertical="center" wrapText="1"/>
      <protection locked="0"/>
    </xf>
    <xf numFmtId="0" fontId="44" fillId="0" borderId="33" xfId="0" applyFont="1" applyBorder="1" applyAlignment="1">
      <alignment horizontal="left" vertical="center" wrapText="1"/>
      <protection locked="0"/>
    </xf>
    <xf numFmtId="0" fontId="42" fillId="0" borderId="32" xfId="0" applyFont="1" applyBorder="1" applyAlignment="1">
      <alignment horizontal="left" vertical="center" wrapText="1"/>
      <protection locked="0"/>
    </xf>
    <xf numFmtId="0" fontId="42" fillId="0" borderId="33" xfId="0" applyFont="1" applyBorder="1" applyAlignment="1">
      <alignment horizontal="left" vertical="center" wrapText="1"/>
      <protection locked="0"/>
    </xf>
    <xf numFmtId="0" fontId="42" fillId="0" borderId="33" xfId="0" applyFont="1" applyBorder="1" applyAlignment="1">
      <alignment horizontal="left" vertical="center"/>
      <protection locked="0"/>
    </xf>
    <xf numFmtId="0" fontId="42" fillId="0" borderId="35" xfId="0" applyFont="1" applyBorder="1" applyAlignment="1">
      <alignment horizontal="left" vertical="center" wrapText="1"/>
      <protection locked="0"/>
    </xf>
    <xf numFmtId="0" fontId="42" fillId="0" borderId="34" xfId="0" applyFont="1" applyBorder="1" applyAlignment="1">
      <alignment horizontal="left" vertical="center" wrapText="1"/>
      <protection locked="0"/>
    </xf>
    <xf numFmtId="0" fontId="42" fillId="0" borderId="36" xfId="0" applyFont="1" applyBorder="1" applyAlignment="1">
      <alignment horizontal="left" vertical="center" wrapText="1"/>
      <protection locked="0"/>
    </xf>
    <xf numFmtId="0" fontId="42" fillId="0" borderId="1" xfId="0" applyFont="1" applyBorder="1" applyAlignment="1">
      <alignment horizontal="left" vertical="top"/>
      <protection locked="0"/>
    </xf>
    <xf numFmtId="0" fontId="42" fillId="0" borderId="1" xfId="0" applyFont="1" applyBorder="1" applyAlignment="1">
      <alignment horizontal="center" vertical="top"/>
      <protection locked="0"/>
    </xf>
    <xf numFmtId="0" fontId="42" fillId="0" borderId="35" xfId="0" applyFont="1" applyBorder="1" applyAlignment="1">
      <alignment horizontal="left" vertical="center"/>
      <protection locked="0"/>
    </xf>
    <xf numFmtId="0" fontId="42" fillId="0" borderId="36" xfId="0" applyFont="1" applyBorder="1" applyAlignment="1">
      <alignment horizontal="left" vertical="center"/>
      <protection locked="0"/>
    </xf>
    <xf numFmtId="0" fontId="44" fillId="0" borderId="0" xfId="0" applyFont="1" applyAlignment="1">
      <alignment vertical="center"/>
      <protection locked="0"/>
    </xf>
    <xf numFmtId="0" fontId="41" fillId="0" borderId="1" xfId="0" applyFont="1" applyBorder="1" applyAlignment="1">
      <alignment vertical="center"/>
      <protection locked="0"/>
    </xf>
    <xf numFmtId="0" fontId="44" fillId="0" borderId="34" xfId="0" applyFont="1" applyBorder="1" applyAlignment="1">
      <alignment vertical="center"/>
      <protection locked="0"/>
    </xf>
    <xf numFmtId="0" fontId="41" fillId="0" borderId="34" xfId="0" applyFont="1" applyBorder="1" applyAlignment="1">
      <alignment vertical="center"/>
      <protection locked="0"/>
    </xf>
    <xf numFmtId="0" fontId="0" fillId="0" borderId="1" xfId="0" applyBorder="1" applyAlignment="1">
      <alignment vertical="top"/>
      <protection locked="0"/>
    </xf>
    <xf numFmtId="49" fontId="42" fillId="0" borderId="1" xfId="0" applyNumberFormat="1" applyFont="1" applyBorder="1" applyAlignment="1">
      <alignment horizontal="left" vertical="center"/>
      <protection locked="0"/>
    </xf>
    <xf numFmtId="0" fontId="0" fillId="0" borderId="34" xfId="0" applyBorder="1" applyAlignment="1">
      <alignment vertical="top"/>
      <protection locked="0"/>
    </xf>
    <xf numFmtId="0" fontId="41" fillId="0" borderId="34" xfId="0" applyFont="1" applyBorder="1" applyAlignment="1">
      <alignment horizontal="left"/>
      <protection locked="0"/>
    </xf>
    <xf numFmtId="0" fontId="44" fillId="0" borderId="34" xfId="0" applyFont="1" applyBorder="1" applyAlignment="1">
      <protection locked="0"/>
    </xf>
    <xf numFmtId="0" fontId="39" fillId="0" borderId="32" xfId="0" applyFont="1" applyBorder="1" applyAlignment="1">
      <alignment vertical="top"/>
      <protection locked="0"/>
    </xf>
    <xf numFmtId="0" fontId="39" fillId="0" borderId="33" xfId="0" applyFont="1" applyBorder="1" applyAlignment="1">
      <alignment vertical="top"/>
      <protection locked="0"/>
    </xf>
    <xf numFmtId="0" fontId="39" fillId="0" borderId="1" xfId="0" applyFont="1" applyBorder="1" applyAlignment="1">
      <alignment horizontal="center" vertical="center"/>
      <protection locked="0"/>
    </xf>
    <xf numFmtId="0" fontId="39" fillId="0" borderId="1" xfId="0" applyFont="1" applyBorder="1" applyAlignment="1">
      <alignment horizontal="left" vertical="top"/>
      <protection locked="0"/>
    </xf>
    <xf numFmtId="0" fontId="39" fillId="0" borderId="35" xfId="0" applyFont="1" applyBorder="1" applyAlignment="1">
      <alignment vertical="top"/>
      <protection locked="0"/>
    </xf>
    <xf numFmtId="0" fontId="39" fillId="0" borderId="34" xfId="0" applyFont="1" applyBorder="1" applyAlignment="1">
      <alignment vertical="top"/>
      <protection locked="0"/>
    </xf>
    <xf numFmtId="0" fontId="39" fillId="0" borderId="36" xfId="0" applyFont="1" applyBorder="1" applyAlignment="1">
      <alignment vertical="top"/>
      <protection locked="0"/>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theme" Target="theme/theme1.xml" /><Relationship Id="rId11" Type="http://schemas.openxmlformats.org/officeDocument/2006/relationships/calcChain" Target="calcChain.xml" /><Relationship Id="rId12"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pane activePane="bottomLeft" state="frozen" topLeftCell="A2" ySplit="1"/>
    </sheetView>
  </sheetViews>
  <cols>
    <col min="1" max="1" width="8.33" customWidth="1"/>
    <col min="2" max="2" width="1.67" customWidth="1"/>
    <col min="3" max="3" width="4.17" customWidth="1"/>
    <col min="4" max="4" width="2.67" customWidth="1"/>
    <col min="5" max="5" width="2.67" customWidth="1"/>
    <col min="6" max="6" width="2.67" customWidth="1"/>
    <col min="7" max="7" width="2.67" customWidth="1"/>
    <col min="8" max="8" width="2.67" customWidth="1"/>
    <col min="9" max="9" width="2.67" customWidth="1"/>
    <col min="10" max="10" width="2.67" customWidth="1"/>
    <col min="11" max="11" width="2.67" customWidth="1"/>
    <col min="12" max="12" width="2.67" customWidth="1"/>
    <col min="13" max="13" width="2.67" customWidth="1"/>
    <col min="14" max="14" width="2.67" customWidth="1"/>
    <col min="15" max="15" width="2.67" customWidth="1"/>
    <col min="16" max="16" width="2.67" customWidth="1"/>
    <col min="17" max="17" width="2.67" customWidth="1"/>
    <col min="18" max="18" width="2.67" customWidth="1"/>
    <col min="19" max="19" width="2.67" customWidth="1"/>
    <col min="20" max="20" width="2.67" customWidth="1"/>
    <col min="21" max="21" width="2.67" customWidth="1"/>
    <col min="22" max="22" width="2.67" customWidth="1"/>
    <col min="23" max="23" width="2.67" customWidth="1"/>
    <col min="24" max="24" width="2.67" customWidth="1"/>
    <col min="25" max="25" width="2.67" customWidth="1"/>
    <col min="26" max="26" width="2.67" customWidth="1"/>
    <col min="27" max="27" width="2.67" customWidth="1"/>
    <col min="28" max="28" width="2.67" customWidth="1"/>
    <col min="29" max="29" width="2.67" customWidth="1"/>
    <col min="30" max="30" width="2.67" customWidth="1"/>
    <col min="31" max="31" width="2.67" customWidth="1"/>
    <col min="32" max="32" width="2.67" customWidth="1"/>
    <col min="33" max="33" width="2.67" customWidth="1"/>
    <col min="34" max="34" width="3.33" customWidth="1"/>
    <col min="35" max="35" width="31.67" customWidth="1"/>
    <col min="36" max="36" width="2.5" customWidth="1"/>
    <col min="37" max="37" width="2.5" customWidth="1"/>
    <col min="38" max="38" width="8.33" customWidth="1"/>
    <col min="39" max="39" width="3.33" customWidth="1"/>
    <col min="40" max="40" width="13.33" customWidth="1"/>
    <col min="41" max="41" width="7.5" customWidth="1"/>
    <col min="42" max="42" width="4.17" customWidth="1"/>
    <col min="43" max="43" width="15.67" customWidth="1"/>
    <col min="44" max="44" width="13.67" customWidth="1"/>
    <col min="45" max="45" width="25.83" hidden="1" customWidth="1"/>
    <col min="46" max="46" width="25.83" hidden="1" customWidth="1"/>
    <col min="47" max="47" width="25.83" hidden="1" customWidth="1"/>
    <col min="48" max="48" width="21.67" hidden="1" customWidth="1"/>
    <col min="49" max="49" width="21.67" hidden="1" customWidth="1"/>
    <col min="50" max="50" width="21.67" hidden="1" customWidth="1"/>
    <col min="51" max="51" width="21.67" hidden="1" customWidth="1"/>
    <col min="52" max="52" width="21.67" hidden="1" customWidth="1"/>
    <col min="53" max="53" width="19.17" hidden="1" customWidth="1"/>
    <col min="54" max="54" width="25" hidden="1" customWidth="1"/>
    <col min="55" max="55" width="19.17" hidden="1" customWidth="1"/>
    <col min="56" max="56" width="19.17" hidden="1" customWidth="1"/>
    <col min="57" max="57" width="66.5" customWidth="1"/>
    <col min="71" max="71" width="9.33" hidden="1"/>
    <col min="72" max="72" width="9.33" hidden="1"/>
    <col min="73" max="73" width="9.33" hidden="1"/>
    <col min="74" max="74" width="9.33" hidden="1"/>
    <col min="75" max="75" width="9.33" hidden="1"/>
    <col min="76" max="76" width="9.33" hidden="1"/>
    <col min="77" max="77" width="9.33" hidden="1"/>
    <col min="78" max="78" width="9.33" hidden="1"/>
    <col min="79" max="79" width="9.33" hidden="1"/>
    <col min="80" max="80" width="9.33" hidden="1"/>
    <col min="81" max="81" width="9.33" hidden="1"/>
    <col min="82" max="82" width="9.33" hidden="1"/>
    <col min="83" max="83" width="9.33" hidden="1"/>
    <col min="84" max="84" width="9.33" hidden="1"/>
    <col min="85" max="85" width="9.33" hidden="1"/>
    <col min="86" max="86" width="9.33" hidden="1"/>
    <col min="87" max="87" width="9.33" hidden="1"/>
    <col min="88" max="88" width="9.33" hidden="1"/>
    <col min="89" max="89" width="9.33" hidden="1"/>
    <col min="90" max="90" width="9.33" hidden="1"/>
    <col min="91" max="91" width="9.33" hidden="1"/>
  </cols>
  <sheetData>
    <row r="1" ht="21.36" customHeight="1">
      <c r="A1" s="16" t="s">
        <v>0</v>
      </c>
      <c r="B1" s="17"/>
      <c r="C1" s="17"/>
      <c r="D1" s="18" t="s">
        <v>1</v>
      </c>
      <c r="E1" s="17"/>
      <c r="F1" s="17"/>
      <c r="G1" s="17"/>
      <c r="H1" s="17"/>
      <c r="I1" s="17"/>
      <c r="J1" s="17"/>
      <c r="K1" s="19" t="s">
        <v>2</v>
      </c>
      <c r="L1" s="19"/>
      <c r="M1" s="19"/>
      <c r="N1" s="19"/>
      <c r="O1" s="19"/>
      <c r="P1" s="19"/>
      <c r="Q1" s="19"/>
      <c r="R1" s="19"/>
      <c r="S1" s="19"/>
      <c r="T1" s="17"/>
      <c r="U1" s="17"/>
      <c r="V1" s="17"/>
      <c r="W1" s="19" t="s">
        <v>3</v>
      </c>
      <c r="X1" s="19"/>
      <c r="Y1" s="19"/>
      <c r="Z1" s="19"/>
      <c r="AA1" s="19"/>
      <c r="AB1" s="19"/>
      <c r="AC1" s="19"/>
      <c r="AD1" s="19"/>
      <c r="AE1" s="19"/>
      <c r="AF1" s="19"/>
      <c r="AG1" s="19"/>
      <c r="AH1" s="19"/>
      <c r="AI1" s="20"/>
      <c r="AJ1" s="21"/>
      <c r="AK1" s="21"/>
      <c r="AL1" s="21"/>
      <c r="AM1" s="21"/>
      <c r="AN1" s="21"/>
      <c r="AO1" s="21"/>
      <c r="AP1" s="21"/>
      <c r="AQ1" s="21"/>
      <c r="AR1" s="21"/>
      <c r="AS1" s="21"/>
      <c r="AT1" s="21"/>
      <c r="AU1" s="21"/>
      <c r="AV1" s="21"/>
      <c r="AW1" s="21"/>
      <c r="AX1" s="21"/>
      <c r="AY1" s="21"/>
      <c r="AZ1" s="21"/>
      <c r="BA1" s="22" t="s">
        <v>4</v>
      </c>
      <c r="BB1" s="22" t="s">
        <v>5</v>
      </c>
      <c r="BC1" s="21"/>
      <c r="BD1" s="21"/>
      <c r="BE1" s="21"/>
      <c r="BF1" s="21"/>
      <c r="BG1" s="21"/>
      <c r="BH1" s="21"/>
      <c r="BI1" s="21"/>
      <c r="BJ1" s="21"/>
      <c r="BK1" s="21"/>
      <c r="BL1" s="21"/>
      <c r="BM1" s="21"/>
      <c r="BN1" s="21"/>
      <c r="BO1" s="21"/>
      <c r="BP1" s="21"/>
      <c r="BQ1" s="21"/>
      <c r="BR1" s="21"/>
      <c r="BT1" s="23" t="s">
        <v>6</v>
      </c>
      <c r="BU1" s="23" t="s">
        <v>6</v>
      </c>
      <c r="BV1" s="23" t="s">
        <v>7</v>
      </c>
    </row>
    <row r="2" ht="36.96" customHeight="1">
      <c r="AR2"/>
      <c r="BS2" s="24" t="s">
        <v>8</v>
      </c>
      <c r="BT2" s="24" t="s">
        <v>9</v>
      </c>
    </row>
    <row r="3" ht="6.96" customHeight="1">
      <c r="B3" s="25"/>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7"/>
      <c r="BS3" s="24" t="s">
        <v>8</v>
      </c>
      <c r="BT3" s="24" t="s">
        <v>10</v>
      </c>
    </row>
    <row r="4" ht="36.96" customHeight="1">
      <c r="B4" s="28"/>
      <c r="C4" s="29"/>
      <c r="D4" s="30" t="s">
        <v>11</v>
      </c>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31"/>
      <c r="AS4" s="32" t="s">
        <v>12</v>
      </c>
      <c r="BE4" s="33" t="s">
        <v>13</v>
      </c>
      <c r="BS4" s="24" t="s">
        <v>14</v>
      </c>
    </row>
    <row r="5" ht="14.4" customHeight="1">
      <c r="B5" s="28"/>
      <c r="C5" s="29"/>
      <c r="D5" s="34" t="s">
        <v>15</v>
      </c>
      <c r="E5" s="29"/>
      <c r="F5" s="29"/>
      <c r="G5" s="29"/>
      <c r="H5" s="29"/>
      <c r="I5" s="29"/>
      <c r="J5" s="29"/>
      <c r="K5" s="35" t="s">
        <v>16</v>
      </c>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31"/>
      <c r="BE5" s="36" t="s">
        <v>17</v>
      </c>
      <c r="BS5" s="24" t="s">
        <v>8</v>
      </c>
    </row>
    <row r="6" ht="36.96" customHeight="1">
      <c r="B6" s="28"/>
      <c r="C6" s="29"/>
      <c r="D6" s="37" t="s">
        <v>18</v>
      </c>
      <c r="E6" s="29"/>
      <c r="F6" s="29"/>
      <c r="G6" s="29"/>
      <c r="H6" s="29"/>
      <c r="I6" s="29"/>
      <c r="J6" s="29"/>
      <c r="K6" s="38" t="s">
        <v>19</v>
      </c>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31"/>
      <c r="BE6" s="39"/>
      <c r="BS6" s="24" t="s">
        <v>8</v>
      </c>
    </row>
    <row r="7" ht="14.4" customHeight="1">
      <c r="B7" s="28"/>
      <c r="C7" s="29"/>
      <c r="D7" s="40" t="s">
        <v>20</v>
      </c>
      <c r="E7" s="29"/>
      <c r="F7" s="29"/>
      <c r="G7" s="29"/>
      <c r="H7" s="29"/>
      <c r="I7" s="29"/>
      <c r="J7" s="29"/>
      <c r="K7" s="35" t="s">
        <v>21</v>
      </c>
      <c r="L7" s="29"/>
      <c r="M7" s="29"/>
      <c r="N7" s="29"/>
      <c r="O7" s="29"/>
      <c r="P7" s="29"/>
      <c r="Q7" s="29"/>
      <c r="R7" s="29"/>
      <c r="S7" s="29"/>
      <c r="T7" s="29"/>
      <c r="U7" s="29"/>
      <c r="V7" s="29"/>
      <c r="W7" s="29"/>
      <c r="X7" s="29"/>
      <c r="Y7" s="29"/>
      <c r="Z7" s="29"/>
      <c r="AA7" s="29"/>
      <c r="AB7" s="29"/>
      <c r="AC7" s="29"/>
      <c r="AD7" s="29"/>
      <c r="AE7" s="29"/>
      <c r="AF7" s="29"/>
      <c r="AG7" s="29"/>
      <c r="AH7" s="29"/>
      <c r="AI7" s="29"/>
      <c r="AJ7" s="29"/>
      <c r="AK7" s="40" t="s">
        <v>22</v>
      </c>
      <c r="AL7" s="29"/>
      <c r="AM7" s="29"/>
      <c r="AN7" s="35" t="s">
        <v>21</v>
      </c>
      <c r="AO7" s="29"/>
      <c r="AP7" s="29"/>
      <c r="AQ7" s="31"/>
      <c r="BE7" s="39"/>
      <c r="BS7" s="24" t="s">
        <v>8</v>
      </c>
    </row>
    <row r="8" ht="14.4" customHeight="1">
      <c r="B8" s="28"/>
      <c r="C8" s="29"/>
      <c r="D8" s="40" t="s">
        <v>23</v>
      </c>
      <c r="E8" s="29"/>
      <c r="F8" s="29"/>
      <c r="G8" s="29"/>
      <c r="H8" s="29"/>
      <c r="I8" s="29"/>
      <c r="J8" s="29"/>
      <c r="K8" s="35" t="s">
        <v>24</v>
      </c>
      <c r="L8" s="29"/>
      <c r="M8" s="29"/>
      <c r="N8" s="29"/>
      <c r="O8" s="29"/>
      <c r="P8" s="29"/>
      <c r="Q8" s="29"/>
      <c r="R8" s="29"/>
      <c r="S8" s="29"/>
      <c r="T8" s="29"/>
      <c r="U8" s="29"/>
      <c r="V8" s="29"/>
      <c r="W8" s="29"/>
      <c r="X8" s="29"/>
      <c r="Y8" s="29"/>
      <c r="Z8" s="29"/>
      <c r="AA8" s="29"/>
      <c r="AB8" s="29"/>
      <c r="AC8" s="29"/>
      <c r="AD8" s="29"/>
      <c r="AE8" s="29"/>
      <c r="AF8" s="29"/>
      <c r="AG8" s="29"/>
      <c r="AH8" s="29"/>
      <c r="AI8" s="29"/>
      <c r="AJ8" s="29"/>
      <c r="AK8" s="40" t="s">
        <v>25</v>
      </c>
      <c r="AL8" s="29"/>
      <c r="AM8" s="29"/>
      <c r="AN8" s="41" t="s">
        <v>26</v>
      </c>
      <c r="AO8" s="29"/>
      <c r="AP8" s="29"/>
      <c r="AQ8" s="31"/>
      <c r="BE8" s="39"/>
      <c r="BS8" s="24" t="s">
        <v>8</v>
      </c>
    </row>
    <row r="9" ht="14.4" customHeight="1">
      <c r="B9" s="28"/>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31"/>
      <c r="BE9" s="39"/>
      <c r="BS9" s="24" t="s">
        <v>8</v>
      </c>
    </row>
    <row r="10" ht="14.4" customHeight="1">
      <c r="B10" s="28"/>
      <c r="C10" s="29"/>
      <c r="D10" s="40" t="s">
        <v>27</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40" t="s">
        <v>28</v>
      </c>
      <c r="AL10" s="29"/>
      <c r="AM10" s="29"/>
      <c r="AN10" s="35" t="s">
        <v>21</v>
      </c>
      <c r="AO10" s="29"/>
      <c r="AP10" s="29"/>
      <c r="AQ10" s="31"/>
      <c r="BE10" s="39"/>
      <c r="BS10" s="24" t="s">
        <v>8</v>
      </c>
    </row>
    <row r="11" ht="18.48" customHeight="1">
      <c r="B11" s="28"/>
      <c r="C11" s="29"/>
      <c r="D11" s="29"/>
      <c r="E11" s="35" t="s">
        <v>29</v>
      </c>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40" t="s">
        <v>30</v>
      </c>
      <c r="AL11" s="29"/>
      <c r="AM11" s="29"/>
      <c r="AN11" s="35" t="s">
        <v>21</v>
      </c>
      <c r="AO11" s="29"/>
      <c r="AP11" s="29"/>
      <c r="AQ11" s="31"/>
      <c r="BE11" s="39"/>
      <c r="BS11" s="24" t="s">
        <v>8</v>
      </c>
    </row>
    <row r="12" ht="6.96" customHeight="1">
      <c r="B12" s="2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31"/>
      <c r="BE12" s="39"/>
      <c r="BS12" s="24" t="s">
        <v>8</v>
      </c>
    </row>
    <row r="13" ht="14.4" customHeight="1">
      <c r="B13" s="28"/>
      <c r="C13" s="29"/>
      <c r="D13" s="40" t="s">
        <v>31</v>
      </c>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40" t="s">
        <v>28</v>
      </c>
      <c r="AL13" s="29"/>
      <c r="AM13" s="29"/>
      <c r="AN13" s="42" t="s">
        <v>32</v>
      </c>
      <c r="AO13" s="29"/>
      <c r="AP13" s="29"/>
      <c r="AQ13" s="31"/>
      <c r="BE13" s="39"/>
      <c r="BS13" s="24" t="s">
        <v>8</v>
      </c>
    </row>
    <row r="14">
      <c r="B14" s="28"/>
      <c r="C14" s="29"/>
      <c r="D14" s="29"/>
      <c r="E14" s="42" t="s">
        <v>32</v>
      </c>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0" t="s">
        <v>30</v>
      </c>
      <c r="AL14" s="29"/>
      <c r="AM14" s="29"/>
      <c r="AN14" s="42" t="s">
        <v>32</v>
      </c>
      <c r="AO14" s="29"/>
      <c r="AP14" s="29"/>
      <c r="AQ14" s="31"/>
      <c r="BE14" s="39"/>
      <c r="BS14" s="24" t="s">
        <v>8</v>
      </c>
    </row>
    <row r="15" ht="6.96" customHeight="1">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31"/>
      <c r="BE15" s="39"/>
      <c r="BS15" s="24" t="s">
        <v>6</v>
      </c>
    </row>
    <row r="16" ht="14.4" customHeight="1">
      <c r="B16" s="28"/>
      <c r="C16" s="29"/>
      <c r="D16" s="40" t="s">
        <v>33</v>
      </c>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40" t="s">
        <v>28</v>
      </c>
      <c r="AL16" s="29"/>
      <c r="AM16" s="29"/>
      <c r="AN16" s="35" t="s">
        <v>21</v>
      </c>
      <c r="AO16" s="29"/>
      <c r="AP16" s="29"/>
      <c r="AQ16" s="31"/>
      <c r="BE16" s="39"/>
      <c r="BS16" s="24" t="s">
        <v>6</v>
      </c>
    </row>
    <row r="17" ht="18.48" customHeight="1">
      <c r="B17" s="28"/>
      <c r="C17" s="29"/>
      <c r="D17" s="29"/>
      <c r="E17" s="35" t="s">
        <v>34</v>
      </c>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40" t="s">
        <v>30</v>
      </c>
      <c r="AL17" s="29"/>
      <c r="AM17" s="29"/>
      <c r="AN17" s="35" t="s">
        <v>21</v>
      </c>
      <c r="AO17" s="29"/>
      <c r="AP17" s="29"/>
      <c r="AQ17" s="31"/>
      <c r="BE17" s="39"/>
      <c r="BS17" s="24" t="s">
        <v>35</v>
      </c>
    </row>
    <row r="18" ht="6.96" customHeight="1">
      <c r="B18" s="28"/>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31"/>
      <c r="BE18" s="39"/>
      <c r="BS18" s="24" t="s">
        <v>8</v>
      </c>
    </row>
    <row r="19" ht="14.4" customHeight="1">
      <c r="B19" s="28"/>
      <c r="C19" s="29"/>
      <c r="D19" s="40" t="s">
        <v>36</v>
      </c>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31"/>
      <c r="BE19" s="39"/>
      <c r="BS19" s="24" t="s">
        <v>8</v>
      </c>
    </row>
    <row r="20" ht="16.5" customHeight="1">
      <c r="B20" s="28"/>
      <c r="C20" s="29"/>
      <c r="D20" s="29"/>
      <c r="E20" s="44" t="s">
        <v>21</v>
      </c>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29"/>
      <c r="AP20" s="29"/>
      <c r="AQ20" s="31"/>
      <c r="BE20" s="39"/>
      <c r="BS20" s="24" t="s">
        <v>6</v>
      </c>
    </row>
    <row r="21" ht="6.96" customHeight="1">
      <c r="B21" s="28"/>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31"/>
      <c r="BE21" s="39"/>
    </row>
    <row r="22" ht="6.96" customHeight="1">
      <c r="B22" s="28"/>
      <c r="C22" s="29"/>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29"/>
      <c r="AQ22" s="31"/>
      <c r="BE22" s="39"/>
    </row>
    <row r="23" s="1" customFormat="1" ht="25.92" customHeight="1">
      <c r="B23" s="46"/>
      <c r="C23" s="47"/>
      <c r="D23" s="48" t="s">
        <v>37</v>
      </c>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50">
        <f>ROUND(AG51,2)</f>
        <v>0</v>
      </c>
      <c r="AL23" s="49"/>
      <c r="AM23" s="49"/>
      <c r="AN23" s="49"/>
      <c r="AO23" s="49"/>
      <c r="AP23" s="47"/>
      <c r="AQ23" s="51"/>
      <c r="BE23" s="39"/>
    </row>
    <row r="24" s="1" customFormat="1" ht="6.96" customHeight="1">
      <c r="B24" s="46"/>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51"/>
      <c r="BE24" s="39"/>
    </row>
    <row r="25" s="1" customFormat="1">
      <c r="B25" s="46"/>
      <c r="C25" s="47"/>
      <c r="D25" s="47"/>
      <c r="E25" s="47"/>
      <c r="F25" s="47"/>
      <c r="G25" s="47"/>
      <c r="H25" s="47"/>
      <c r="I25" s="47"/>
      <c r="J25" s="47"/>
      <c r="K25" s="47"/>
      <c r="L25" s="52" t="s">
        <v>38</v>
      </c>
      <c r="M25" s="52"/>
      <c r="N25" s="52"/>
      <c r="O25" s="52"/>
      <c r="P25" s="47"/>
      <c r="Q25" s="47"/>
      <c r="R25" s="47"/>
      <c r="S25" s="47"/>
      <c r="T25" s="47"/>
      <c r="U25" s="47"/>
      <c r="V25" s="47"/>
      <c r="W25" s="52" t="s">
        <v>39</v>
      </c>
      <c r="X25" s="52"/>
      <c r="Y25" s="52"/>
      <c r="Z25" s="52"/>
      <c r="AA25" s="52"/>
      <c r="AB25" s="52"/>
      <c r="AC25" s="52"/>
      <c r="AD25" s="52"/>
      <c r="AE25" s="52"/>
      <c r="AF25" s="47"/>
      <c r="AG25" s="47"/>
      <c r="AH25" s="47"/>
      <c r="AI25" s="47"/>
      <c r="AJ25" s="47"/>
      <c r="AK25" s="52" t="s">
        <v>40</v>
      </c>
      <c r="AL25" s="52"/>
      <c r="AM25" s="52"/>
      <c r="AN25" s="52"/>
      <c r="AO25" s="52"/>
      <c r="AP25" s="47"/>
      <c r="AQ25" s="51"/>
      <c r="BE25" s="39"/>
    </row>
    <row r="26" s="2" customFormat="1" ht="14.4" customHeight="1">
      <c r="B26" s="53"/>
      <c r="C26" s="54"/>
      <c r="D26" s="55" t="s">
        <v>41</v>
      </c>
      <c r="E26" s="54"/>
      <c r="F26" s="55" t="s">
        <v>42</v>
      </c>
      <c r="G26" s="54"/>
      <c r="H26" s="54"/>
      <c r="I26" s="54"/>
      <c r="J26" s="54"/>
      <c r="K26" s="54"/>
      <c r="L26" s="56">
        <v>0.20999999999999999</v>
      </c>
      <c r="M26" s="54"/>
      <c r="N26" s="54"/>
      <c r="O26" s="54"/>
      <c r="P26" s="54"/>
      <c r="Q26" s="54"/>
      <c r="R26" s="54"/>
      <c r="S26" s="54"/>
      <c r="T26" s="54"/>
      <c r="U26" s="54"/>
      <c r="V26" s="54"/>
      <c r="W26" s="57">
        <f>ROUND(AZ51,2)</f>
        <v>0</v>
      </c>
      <c r="X26" s="54"/>
      <c r="Y26" s="54"/>
      <c r="Z26" s="54"/>
      <c r="AA26" s="54"/>
      <c r="AB26" s="54"/>
      <c r="AC26" s="54"/>
      <c r="AD26" s="54"/>
      <c r="AE26" s="54"/>
      <c r="AF26" s="54"/>
      <c r="AG26" s="54"/>
      <c r="AH26" s="54"/>
      <c r="AI26" s="54"/>
      <c r="AJ26" s="54"/>
      <c r="AK26" s="57">
        <f>ROUND(AV51,2)</f>
        <v>0</v>
      </c>
      <c r="AL26" s="54"/>
      <c r="AM26" s="54"/>
      <c r="AN26" s="54"/>
      <c r="AO26" s="54"/>
      <c r="AP26" s="54"/>
      <c r="AQ26" s="58"/>
      <c r="BE26" s="39"/>
    </row>
    <row r="27" s="2" customFormat="1" ht="14.4" customHeight="1">
      <c r="B27" s="53"/>
      <c r="C27" s="54"/>
      <c r="D27" s="54"/>
      <c r="E27" s="54"/>
      <c r="F27" s="55" t="s">
        <v>43</v>
      </c>
      <c r="G27" s="54"/>
      <c r="H27" s="54"/>
      <c r="I27" s="54"/>
      <c r="J27" s="54"/>
      <c r="K27" s="54"/>
      <c r="L27" s="56">
        <v>0.14999999999999999</v>
      </c>
      <c r="M27" s="54"/>
      <c r="N27" s="54"/>
      <c r="O27" s="54"/>
      <c r="P27" s="54"/>
      <c r="Q27" s="54"/>
      <c r="R27" s="54"/>
      <c r="S27" s="54"/>
      <c r="T27" s="54"/>
      <c r="U27" s="54"/>
      <c r="V27" s="54"/>
      <c r="W27" s="57">
        <f>ROUND(BA51,2)</f>
        <v>0</v>
      </c>
      <c r="X27" s="54"/>
      <c r="Y27" s="54"/>
      <c r="Z27" s="54"/>
      <c r="AA27" s="54"/>
      <c r="AB27" s="54"/>
      <c r="AC27" s="54"/>
      <c r="AD27" s="54"/>
      <c r="AE27" s="54"/>
      <c r="AF27" s="54"/>
      <c r="AG27" s="54"/>
      <c r="AH27" s="54"/>
      <c r="AI27" s="54"/>
      <c r="AJ27" s="54"/>
      <c r="AK27" s="57">
        <f>ROUND(AW51,2)</f>
        <v>0</v>
      </c>
      <c r="AL27" s="54"/>
      <c r="AM27" s="54"/>
      <c r="AN27" s="54"/>
      <c r="AO27" s="54"/>
      <c r="AP27" s="54"/>
      <c r="AQ27" s="58"/>
      <c r="BE27" s="39"/>
    </row>
    <row r="28" hidden="1" s="2" customFormat="1" ht="14.4" customHeight="1">
      <c r="B28" s="53"/>
      <c r="C28" s="54"/>
      <c r="D28" s="54"/>
      <c r="E28" s="54"/>
      <c r="F28" s="55" t="s">
        <v>44</v>
      </c>
      <c r="G28" s="54"/>
      <c r="H28" s="54"/>
      <c r="I28" s="54"/>
      <c r="J28" s="54"/>
      <c r="K28" s="54"/>
      <c r="L28" s="56">
        <v>0.20999999999999999</v>
      </c>
      <c r="M28" s="54"/>
      <c r="N28" s="54"/>
      <c r="O28" s="54"/>
      <c r="P28" s="54"/>
      <c r="Q28" s="54"/>
      <c r="R28" s="54"/>
      <c r="S28" s="54"/>
      <c r="T28" s="54"/>
      <c r="U28" s="54"/>
      <c r="V28" s="54"/>
      <c r="W28" s="57">
        <f>ROUND(BB51,2)</f>
        <v>0</v>
      </c>
      <c r="X28" s="54"/>
      <c r="Y28" s="54"/>
      <c r="Z28" s="54"/>
      <c r="AA28" s="54"/>
      <c r="AB28" s="54"/>
      <c r="AC28" s="54"/>
      <c r="AD28" s="54"/>
      <c r="AE28" s="54"/>
      <c r="AF28" s="54"/>
      <c r="AG28" s="54"/>
      <c r="AH28" s="54"/>
      <c r="AI28" s="54"/>
      <c r="AJ28" s="54"/>
      <c r="AK28" s="57">
        <v>0</v>
      </c>
      <c r="AL28" s="54"/>
      <c r="AM28" s="54"/>
      <c r="AN28" s="54"/>
      <c r="AO28" s="54"/>
      <c r="AP28" s="54"/>
      <c r="AQ28" s="58"/>
      <c r="BE28" s="39"/>
    </row>
    <row r="29" hidden="1" s="2" customFormat="1" ht="14.4" customHeight="1">
      <c r="B29" s="53"/>
      <c r="C29" s="54"/>
      <c r="D29" s="54"/>
      <c r="E29" s="54"/>
      <c r="F29" s="55" t="s">
        <v>45</v>
      </c>
      <c r="G29" s="54"/>
      <c r="H29" s="54"/>
      <c r="I29" s="54"/>
      <c r="J29" s="54"/>
      <c r="K29" s="54"/>
      <c r="L29" s="56">
        <v>0.14999999999999999</v>
      </c>
      <c r="M29" s="54"/>
      <c r="N29" s="54"/>
      <c r="O29" s="54"/>
      <c r="P29" s="54"/>
      <c r="Q29" s="54"/>
      <c r="R29" s="54"/>
      <c r="S29" s="54"/>
      <c r="T29" s="54"/>
      <c r="U29" s="54"/>
      <c r="V29" s="54"/>
      <c r="W29" s="57">
        <f>ROUND(BC51,2)</f>
        <v>0</v>
      </c>
      <c r="X29" s="54"/>
      <c r="Y29" s="54"/>
      <c r="Z29" s="54"/>
      <c r="AA29" s="54"/>
      <c r="AB29" s="54"/>
      <c r="AC29" s="54"/>
      <c r="AD29" s="54"/>
      <c r="AE29" s="54"/>
      <c r="AF29" s="54"/>
      <c r="AG29" s="54"/>
      <c r="AH29" s="54"/>
      <c r="AI29" s="54"/>
      <c r="AJ29" s="54"/>
      <c r="AK29" s="57">
        <v>0</v>
      </c>
      <c r="AL29" s="54"/>
      <c r="AM29" s="54"/>
      <c r="AN29" s="54"/>
      <c r="AO29" s="54"/>
      <c r="AP29" s="54"/>
      <c r="AQ29" s="58"/>
      <c r="BE29" s="39"/>
    </row>
    <row r="30" hidden="1" s="2" customFormat="1" ht="14.4" customHeight="1">
      <c r="B30" s="53"/>
      <c r="C30" s="54"/>
      <c r="D30" s="54"/>
      <c r="E30" s="54"/>
      <c r="F30" s="55" t="s">
        <v>46</v>
      </c>
      <c r="G30" s="54"/>
      <c r="H30" s="54"/>
      <c r="I30" s="54"/>
      <c r="J30" s="54"/>
      <c r="K30" s="54"/>
      <c r="L30" s="56">
        <v>0</v>
      </c>
      <c r="M30" s="54"/>
      <c r="N30" s="54"/>
      <c r="O30" s="54"/>
      <c r="P30" s="54"/>
      <c r="Q30" s="54"/>
      <c r="R30" s="54"/>
      <c r="S30" s="54"/>
      <c r="T30" s="54"/>
      <c r="U30" s="54"/>
      <c r="V30" s="54"/>
      <c r="W30" s="57">
        <f>ROUND(BD51,2)</f>
        <v>0</v>
      </c>
      <c r="X30" s="54"/>
      <c r="Y30" s="54"/>
      <c r="Z30" s="54"/>
      <c r="AA30" s="54"/>
      <c r="AB30" s="54"/>
      <c r="AC30" s="54"/>
      <c r="AD30" s="54"/>
      <c r="AE30" s="54"/>
      <c r="AF30" s="54"/>
      <c r="AG30" s="54"/>
      <c r="AH30" s="54"/>
      <c r="AI30" s="54"/>
      <c r="AJ30" s="54"/>
      <c r="AK30" s="57">
        <v>0</v>
      </c>
      <c r="AL30" s="54"/>
      <c r="AM30" s="54"/>
      <c r="AN30" s="54"/>
      <c r="AO30" s="54"/>
      <c r="AP30" s="54"/>
      <c r="AQ30" s="58"/>
      <c r="BE30" s="39"/>
    </row>
    <row r="31" s="1" customFormat="1" ht="6.96" customHeight="1">
      <c r="B31" s="46"/>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51"/>
      <c r="BE31" s="39"/>
    </row>
    <row r="32" s="1" customFormat="1" ht="25.92" customHeight="1">
      <c r="B32" s="46"/>
      <c r="C32" s="59"/>
      <c r="D32" s="60" t="s">
        <v>47</v>
      </c>
      <c r="E32" s="61"/>
      <c r="F32" s="61"/>
      <c r="G32" s="61"/>
      <c r="H32" s="61"/>
      <c r="I32" s="61"/>
      <c r="J32" s="61"/>
      <c r="K32" s="61"/>
      <c r="L32" s="61"/>
      <c r="M32" s="61"/>
      <c r="N32" s="61"/>
      <c r="O32" s="61"/>
      <c r="P32" s="61"/>
      <c r="Q32" s="61"/>
      <c r="R32" s="61"/>
      <c r="S32" s="61"/>
      <c r="T32" s="62" t="s">
        <v>48</v>
      </c>
      <c r="U32" s="61"/>
      <c r="V32" s="61"/>
      <c r="W32" s="61"/>
      <c r="X32" s="63" t="s">
        <v>49</v>
      </c>
      <c r="Y32" s="61"/>
      <c r="Z32" s="61"/>
      <c r="AA32" s="61"/>
      <c r="AB32" s="61"/>
      <c r="AC32" s="61"/>
      <c r="AD32" s="61"/>
      <c r="AE32" s="61"/>
      <c r="AF32" s="61"/>
      <c r="AG32" s="61"/>
      <c r="AH32" s="61"/>
      <c r="AI32" s="61"/>
      <c r="AJ32" s="61"/>
      <c r="AK32" s="64">
        <f>SUM(AK23:AK30)</f>
        <v>0</v>
      </c>
      <c r="AL32" s="61"/>
      <c r="AM32" s="61"/>
      <c r="AN32" s="61"/>
      <c r="AO32" s="65"/>
      <c r="AP32" s="59"/>
      <c r="AQ32" s="66"/>
      <c r="BE32" s="39"/>
    </row>
    <row r="33" s="1" customFormat="1" ht="6.96" customHeight="1">
      <c r="B33" s="46"/>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51"/>
    </row>
    <row r="34" s="1" customFormat="1" ht="6.96" customHeight="1">
      <c r="B34" s="67"/>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9"/>
    </row>
    <row r="38" s="1" customFormat="1" ht="6.96" customHeight="1">
      <c r="B38" s="70"/>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2"/>
    </row>
    <row r="39" s="1" customFormat="1" ht="36.96" customHeight="1">
      <c r="B39" s="46"/>
      <c r="C39" s="73" t="s">
        <v>50</v>
      </c>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2"/>
    </row>
    <row r="40" s="1" customFormat="1" ht="6.96" customHeight="1">
      <c r="B40" s="46"/>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2"/>
    </row>
    <row r="41" s="3" customFormat="1" ht="14.4" customHeight="1">
      <c r="B41" s="75"/>
      <c r="C41" s="76" t="s">
        <v>15</v>
      </c>
      <c r="D41" s="77"/>
      <c r="E41" s="77"/>
      <c r="F41" s="77"/>
      <c r="G41" s="77"/>
      <c r="H41" s="77"/>
      <c r="I41" s="77"/>
      <c r="J41" s="77"/>
      <c r="K41" s="77"/>
      <c r="L41" s="77" t="str">
        <f>K5</f>
        <v>18018</v>
      </c>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8"/>
    </row>
    <row r="42" s="4" customFormat="1" ht="36.96" customHeight="1">
      <c r="B42" s="79"/>
      <c r="C42" s="80" t="s">
        <v>18</v>
      </c>
      <c r="D42" s="81"/>
      <c r="E42" s="81"/>
      <c r="F42" s="81"/>
      <c r="G42" s="81"/>
      <c r="H42" s="81"/>
      <c r="I42" s="81"/>
      <c r="J42" s="81"/>
      <c r="K42" s="81"/>
      <c r="L42" s="82" t="str">
        <f>K6</f>
        <v>Hasičská zbrojnice kat.území Nechvalice,p.č.420/14,420/61,523,524,525 st.82</v>
      </c>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3"/>
    </row>
    <row r="43" s="1" customFormat="1" ht="6.96" customHeight="1">
      <c r="B43" s="46"/>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2"/>
    </row>
    <row r="44" s="1" customFormat="1">
      <c r="B44" s="46"/>
      <c r="C44" s="76" t="s">
        <v>23</v>
      </c>
      <c r="D44" s="74"/>
      <c r="E44" s="74"/>
      <c r="F44" s="74"/>
      <c r="G44" s="74"/>
      <c r="H44" s="74"/>
      <c r="I44" s="74"/>
      <c r="J44" s="74"/>
      <c r="K44" s="74"/>
      <c r="L44" s="84" t="str">
        <f>IF(K8="","",K8)</f>
        <v>Nechvalice</v>
      </c>
      <c r="M44" s="74"/>
      <c r="N44" s="74"/>
      <c r="O44" s="74"/>
      <c r="P44" s="74"/>
      <c r="Q44" s="74"/>
      <c r="R44" s="74"/>
      <c r="S44" s="74"/>
      <c r="T44" s="74"/>
      <c r="U44" s="74"/>
      <c r="V44" s="74"/>
      <c r="W44" s="74"/>
      <c r="X44" s="74"/>
      <c r="Y44" s="74"/>
      <c r="Z44" s="74"/>
      <c r="AA44" s="74"/>
      <c r="AB44" s="74"/>
      <c r="AC44" s="74"/>
      <c r="AD44" s="74"/>
      <c r="AE44" s="74"/>
      <c r="AF44" s="74"/>
      <c r="AG44" s="74"/>
      <c r="AH44" s="74"/>
      <c r="AI44" s="76" t="s">
        <v>25</v>
      </c>
      <c r="AJ44" s="74"/>
      <c r="AK44" s="74"/>
      <c r="AL44" s="74"/>
      <c r="AM44" s="85" t="str">
        <f>IF(AN8= "","",AN8)</f>
        <v>9. 3. 2018</v>
      </c>
      <c r="AN44" s="85"/>
      <c r="AO44" s="74"/>
      <c r="AP44" s="74"/>
      <c r="AQ44" s="74"/>
      <c r="AR44" s="72"/>
    </row>
    <row r="45" s="1" customFormat="1" ht="6.96" customHeight="1">
      <c r="B45" s="46"/>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2"/>
    </row>
    <row r="46" s="1" customFormat="1">
      <c r="B46" s="46"/>
      <c r="C46" s="76" t="s">
        <v>27</v>
      </c>
      <c r="D46" s="74"/>
      <c r="E46" s="74"/>
      <c r="F46" s="74"/>
      <c r="G46" s="74"/>
      <c r="H46" s="74"/>
      <c r="I46" s="74"/>
      <c r="J46" s="74"/>
      <c r="K46" s="74"/>
      <c r="L46" s="77" t="str">
        <f>IF(E11= "","",E11)</f>
        <v>Obec Nechvalice, Nechvalice 62, 26401</v>
      </c>
      <c r="M46" s="74"/>
      <c r="N46" s="74"/>
      <c r="O46" s="74"/>
      <c r="P46" s="74"/>
      <c r="Q46" s="74"/>
      <c r="R46" s="74"/>
      <c r="S46" s="74"/>
      <c r="T46" s="74"/>
      <c r="U46" s="74"/>
      <c r="V46" s="74"/>
      <c r="W46" s="74"/>
      <c r="X46" s="74"/>
      <c r="Y46" s="74"/>
      <c r="Z46" s="74"/>
      <c r="AA46" s="74"/>
      <c r="AB46" s="74"/>
      <c r="AC46" s="74"/>
      <c r="AD46" s="74"/>
      <c r="AE46" s="74"/>
      <c r="AF46" s="74"/>
      <c r="AG46" s="74"/>
      <c r="AH46" s="74"/>
      <c r="AI46" s="76" t="s">
        <v>33</v>
      </c>
      <c r="AJ46" s="74"/>
      <c r="AK46" s="74"/>
      <c r="AL46" s="74"/>
      <c r="AM46" s="77" t="str">
        <f>IF(E17="","",E17)</f>
        <v>Ing. Štefan Stiskala</v>
      </c>
      <c r="AN46" s="77"/>
      <c r="AO46" s="77"/>
      <c r="AP46" s="77"/>
      <c r="AQ46" s="74"/>
      <c r="AR46" s="72"/>
      <c r="AS46" s="86" t="s">
        <v>51</v>
      </c>
      <c r="AT46" s="87"/>
      <c r="AU46" s="88"/>
      <c r="AV46" s="88"/>
      <c r="AW46" s="88"/>
      <c r="AX46" s="88"/>
      <c r="AY46" s="88"/>
      <c r="AZ46" s="88"/>
      <c r="BA46" s="88"/>
      <c r="BB46" s="88"/>
      <c r="BC46" s="88"/>
      <c r="BD46" s="89"/>
    </row>
    <row r="47" s="1" customFormat="1">
      <c r="B47" s="46"/>
      <c r="C47" s="76" t="s">
        <v>31</v>
      </c>
      <c r="D47" s="74"/>
      <c r="E47" s="74"/>
      <c r="F47" s="74"/>
      <c r="G47" s="74"/>
      <c r="H47" s="74"/>
      <c r="I47" s="74"/>
      <c r="J47" s="74"/>
      <c r="K47" s="74"/>
      <c r="L47" s="77" t="str">
        <f>IF(E14= "Vyplň údaj","",E14)</f>
        <v/>
      </c>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2"/>
      <c r="AS47" s="90"/>
      <c r="AT47" s="91"/>
      <c r="AU47" s="92"/>
      <c r="AV47" s="92"/>
      <c r="AW47" s="92"/>
      <c r="AX47" s="92"/>
      <c r="AY47" s="92"/>
      <c r="AZ47" s="92"/>
      <c r="BA47" s="92"/>
      <c r="BB47" s="92"/>
      <c r="BC47" s="92"/>
      <c r="BD47" s="93"/>
    </row>
    <row r="48" s="1" customFormat="1" ht="10.8" customHeight="1">
      <c r="B48" s="46"/>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2"/>
      <c r="AS48" s="94"/>
      <c r="AT48" s="55"/>
      <c r="AU48" s="47"/>
      <c r="AV48" s="47"/>
      <c r="AW48" s="47"/>
      <c r="AX48" s="47"/>
      <c r="AY48" s="47"/>
      <c r="AZ48" s="47"/>
      <c r="BA48" s="47"/>
      <c r="BB48" s="47"/>
      <c r="BC48" s="47"/>
      <c r="BD48" s="95"/>
    </row>
    <row r="49" s="1" customFormat="1" ht="29.28" customHeight="1">
      <c r="B49" s="46"/>
      <c r="C49" s="96" t="s">
        <v>52</v>
      </c>
      <c r="D49" s="97"/>
      <c r="E49" s="97"/>
      <c r="F49" s="97"/>
      <c r="G49" s="97"/>
      <c r="H49" s="98"/>
      <c r="I49" s="99" t="s">
        <v>53</v>
      </c>
      <c r="J49" s="97"/>
      <c r="K49" s="97"/>
      <c r="L49" s="97"/>
      <c r="M49" s="97"/>
      <c r="N49" s="97"/>
      <c r="O49" s="97"/>
      <c r="P49" s="97"/>
      <c r="Q49" s="97"/>
      <c r="R49" s="97"/>
      <c r="S49" s="97"/>
      <c r="T49" s="97"/>
      <c r="U49" s="97"/>
      <c r="V49" s="97"/>
      <c r="W49" s="97"/>
      <c r="X49" s="97"/>
      <c r="Y49" s="97"/>
      <c r="Z49" s="97"/>
      <c r="AA49" s="97"/>
      <c r="AB49" s="97"/>
      <c r="AC49" s="97"/>
      <c r="AD49" s="97"/>
      <c r="AE49" s="97"/>
      <c r="AF49" s="97"/>
      <c r="AG49" s="100" t="s">
        <v>54</v>
      </c>
      <c r="AH49" s="97"/>
      <c r="AI49" s="97"/>
      <c r="AJ49" s="97"/>
      <c r="AK49" s="97"/>
      <c r="AL49" s="97"/>
      <c r="AM49" s="97"/>
      <c r="AN49" s="99" t="s">
        <v>55</v>
      </c>
      <c r="AO49" s="97"/>
      <c r="AP49" s="97"/>
      <c r="AQ49" s="101" t="s">
        <v>56</v>
      </c>
      <c r="AR49" s="72"/>
      <c r="AS49" s="102" t="s">
        <v>57</v>
      </c>
      <c r="AT49" s="103" t="s">
        <v>58</v>
      </c>
      <c r="AU49" s="103" t="s">
        <v>59</v>
      </c>
      <c r="AV49" s="103" t="s">
        <v>60</v>
      </c>
      <c r="AW49" s="103" t="s">
        <v>61</v>
      </c>
      <c r="AX49" s="103" t="s">
        <v>62</v>
      </c>
      <c r="AY49" s="103" t="s">
        <v>63</v>
      </c>
      <c r="AZ49" s="103" t="s">
        <v>64</v>
      </c>
      <c r="BA49" s="103" t="s">
        <v>65</v>
      </c>
      <c r="BB49" s="103" t="s">
        <v>66</v>
      </c>
      <c r="BC49" s="103" t="s">
        <v>67</v>
      </c>
      <c r="BD49" s="104" t="s">
        <v>68</v>
      </c>
    </row>
    <row r="50" s="1" customFormat="1" ht="10.8" customHeight="1">
      <c r="B50" s="46"/>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2"/>
      <c r="AS50" s="105"/>
      <c r="AT50" s="106"/>
      <c r="AU50" s="106"/>
      <c r="AV50" s="106"/>
      <c r="AW50" s="106"/>
      <c r="AX50" s="106"/>
      <c r="AY50" s="106"/>
      <c r="AZ50" s="106"/>
      <c r="BA50" s="106"/>
      <c r="BB50" s="106"/>
      <c r="BC50" s="106"/>
      <c r="BD50" s="107"/>
    </row>
    <row r="51" s="4" customFormat="1" ht="32.4" customHeight="1">
      <c r="B51" s="79"/>
      <c r="C51" s="108" t="s">
        <v>69</v>
      </c>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10">
        <f>ROUND(SUM(AG52:AG57),2)</f>
        <v>0</v>
      </c>
      <c r="AH51" s="110"/>
      <c r="AI51" s="110"/>
      <c r="AJ51" s="110"/>
      <c r="AK51" s="110"/>
      <c r="AL51" s="110"/>
      <c r="AM51" s="110"/>
      <c r="AN51" s="111">
        <f>SUM(AG51,AT51)</f>
        <v>0</v>
      </c>
      <c r="AO51" s="111"/>
      <c r="AP51" s="111"/>
      <c r="AQ51" s="112" t="s">
        <v>21</v>
      </c>
      <c r="AR51" s="83"/>
      <c r="AS51" s="113">
        <f>ROUND(SUM(AS52:AS57),2)</f>
        <v>0</v>
      </c>
      <c r="AT51" s="114">
        <f>ROUND(SUM(AV51:AW51),2)</f>
        <v>0</v>
      </c>
      <c r="AU51" s="115">
        <f>ROUND(SUM(AU52:AU57),5)</f>
        <v>0</v>
      </c>
      <c r="AV51" s="114">
        <f>ROUND(AZ51*L26,2)</f>
        <v>0</v>
      </c>
      <c r="AW51" s="114">
        <f>ROUND(BA51*L27,2)</f>
        <v>0</v>
      </c>
      <c r="AX51" s="114">
        <f>ROUND(BB51*L26,2)</f>
        <v>0</v>
      </c>
      <c r="AY51" s="114">
        <f>ROUND(BC51*L27,2)</f>
        <v>0</v>
      </c>
      <c r="AZ51" s="114">
        <f>ROUND(SUM(AZ52:AZ57),2)</f>
        <v>0</v>
      </c>
      <c r="BA51" s="114">
        <f>ROUND(SUM(BA52:BA57),2)</f>
        <v>0</v>
      </c>
      <c r="BB51" s="114">
        <f>ROUND(SUM(BB52:BB57),2)</f>
        <v>0</v>
      </c>
      <c r="BC51" s="114">
        <f>ROUND(SUM(BC52:BC57),2)</f>
        <v>0</v>
      </c>
      <c r="BD51" s="116">
        <f>ROUND(SUM(BD52:BD57),2)</f>
        <v>0</v>
      </c>
      <c r="BS51" s="117" t="s">
        <v>70</v>
      </c>
      <c r="BT51" s="117" t="s">
        <v>71</v>
      </c>
      <c r="BU51" s="118" t="s">
        <v>72</v>
      </c>
      <c r="BV51" s="117" t="s">
        <v>73</v>
      </c>
      <c r="BW51" s="117" t="s">
        <v>7</v>
      </c>
      <c r="BX51" s="117" t="s">
        <v>74</v>
      </c>
      <c r="CL51" s="117" t="s">
        <v>21</v>
      </c>
    </row>
    <row r="52" s="5" customFormat="1" ht="16.5" customHeight="1">
      <c r="A52" s="119" t="s">
        <v>75</v>
      </c>
      <c r="B52" s="120"/>
      <c r="C52" s="121"/>
      <c r="D52" s="122" t="s">
        <v>76</v>
      </c>
      <c r="E52" s="122"/>
      <c r="F52" s="122"/>
      <c r="G52" s="122"/>
      <c r="H52" s="122"/>
      <c r="I52" s="123"/>
      <c r="J52" s="122" t="s">
        <v>77</v>
      </c>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4">
        <f>'SO_01 - Architektonicko s...'!J27</f>
        <v>0</v>
      </c>
      <c r="AH52" s="123"/>
      <c r="AI52" s="123"/>
      <c r="AJ52" s="123"/>
      <c r="AK52" s="123"/>
      <c r="AL52" s="123"/>
      <c r="AM52" s="123"/>
      <c r="AN52" s="124">
        <f>SUM(AG52,AT52)</f>
        <v>0</v>
      </c>
      <c r="AO52" s="123"/>
      <c r="AP52" s="123"/>
      <c r="AQ52" s="125" t="s">
        <v>78</v>
      </c>
      <c r="AR52" s="126"/>
      <c r="AS52" s="127">
        <v>0</v>
      </c>
      <c r="AT52" s="128">
        <f>ROUND(SUM(AV52:AW52),2)</f>
        <v>0</v>
      </c>
      <c r="AU52" s="129">
        <f>'SO_01 - Architektonicko s...'!P101</f>
        <v>0</v>
      </c>
      <c r="AV52" s="128">
        <f>'SO_01 - Architektonicko s...'!J30</f>
        <v>0</v>
      </c>
      <c r="AW52" s="128">
        <f>'SO_01 - Architektonicko s...'!J31</f>
        <v>0</v>
      </c>
      <c r="AX52" s="128">
        <f>'SO_01 - Architektonicko s...'!J32</f>
        <v>0</v>
      </c>
      <c r="AY52" s="128">
        <f>'SO_01 - Architektonicko s...'!J33</f>
        <v>0</v>
      </c>
      <c r="AZ52" s="128">
        <f>'SO_01 - Architektonicko s...'!F30</f>
        <v>0</v>
      </c>
      <c r="BA52" s="128">
        <f>'SO_01 - Architektonicko s...'!F31</f>
        <v>0</v>
      </c>
      <c r="BB52" s="128">
        <f>'SO_01 - Architektonicko s...'!F32</f>
        <v>0</v>
      </c>
      <c r="BC52" s="128">
        <f>'SO_01 - Architektonicko s...'!F33</f>
        <v>0</v>
      </c>
      <c r="BD52" s="130">
        <f>'SO_01 - Architektonicko s...'!F34</f>
        <v>0</v>
      </c>
      <c r="BT52" s="131" t="s">
        <v>79</v>
      </c>
      <c r="BV52" s="131" t="s">
        <v>73</v>
      </c>
      <c r="BW52" s="131" t="s">
        <v>80</v>
      </c>
      <c r="BX52" s="131" t="s">
        <v>7</v>
      </c>
      <c r="CL52" s="131" t="s">
        <v>21</v>
      </c>
      <c r="CM52" s="131" t="s">
        <v>81</v>
      </c>
    </row>
    <row r="53" s="5" customFormat="1" ht="31.5" customHeight="1">
      <c r="A53" s="119" t="s">
        <v>75</v>
      </c>
      <c r="B53" s="120"/>
      <c r="C53" s="121"/>
      <c r="D53" s="122" t="s">
        <v>82</v>
      </c>
      <c r="E53" s="122"/>
      <c r="F53" s="122"/>
      <c r="G53" s="122"/>
      <c r="H53" s="122"/>
      <c r="I53" s="123"/>
      <c r="J53" s="122" t="s">
        <v>83</v>
      </c>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4">
        <f>'SO_02 - Zdravotechnické i...'!J27</f>
        <v>0</v>
      </c>
      <c r="AH53" s="123"/>
      <c r="AI53" s="123"/>
      <c r="AJ53" s="123"/>
      <c r="AK53" s="123"/>
      <c r="AL53" s="123"/>
      <c r="AM53" s="123"/>
      <c r="AN53" s="124">
        <f>SUM(AG53,AT53)</f>
        <v>0</v>
      </c>
      <c r="AO53" s="123"/>
      <c r="AP53" s="123"/>
      <c r="AQ53" s="125" t="s">
        <v>78</v>
      </c>
      <c r="AR53" s="126"/>
      <c r="AS53" s="127">
        <v>0</v>
      </c>
      <c r="AT53" s="128">
        <f>ROUND(SUM(AV53:AW53),2)</f>
        <v>0</v>
      </c>
      <c r="AU53" s="129">
        <f>'SO_02 - Zdravotechnické i...'!P91</f>
        <v>0</v>
      </c>
      <c r="AV53" s="128">
        <f>'SO_02 - Zdravotechnické i...'!J30</f>
        <v>0</v>
      </c>
      <c r="AW53" s="128">
        <f>'SO_02 - Zdravotechnické i...'!J31</f>
        <v>0</v>
      </c>
      <c r="AX53" s="128">
        <f>'SO_02 - Zdravotechnické i...'!J32</f>
        <v>0</v>
      </c>
      <c r="AY53" s="128">
        <f>'SO_02 - Zdravotechnické i...'!J33</f>
        <v>0</v>
      </c>
      <c r="AZ53" s="128">
        <f>'SO_02 - Zdravotechnické i...'!F30</f>
        <v>0</v>
      </c>
      <c r="BA53" s="128">
        <f>'SO_02 - Zdravotechnické i...'!F31</f>
        <v>0</v>
      </c>
      <c r="BB53" s="128">
        <f>'SO_02 - Zdravotechnické i...'!F32</f>
        <v>0</v>
      </c>
      <c r="BC53" s="128">
        <f>'SO_02 - Zdravotechnické i...'!F33</f>
        <v>0</v>
      </c>
      <c r="BD53" s="130">
        <f>'SO_02 - Zdravotechnické i...'!F34</f>
        <v>0</v>
      </c>
      <c r="BT53" s="131" t="s">
        <v>79</v>
      </c>
      <c r="BV53" s="131" t="s">
        <v>73</v>
      </c>
      <c r="BW53" s="131" t="s">
        <v>84</v>
      </c>
      <c r="BX53" s="131" t="s">
        <v>7</v>
      </c>
      <c r="CL53" s="131" t="s">
        <v>21</v>
      </c>
      <c r="CM53" s="131" t="s">
        <v>81</v>
      </c>
    </row>
    <row r="54" s="5" customFormat="1" ht="16.5" customHeight="1">
      <c r="A54" s="119" t="s">
        <v>75</v>
      </c>
      <c r="B54" s="120"/>
      <c r="C54" s="121"/>
      <c r="D54" s="122" t="s">
        <v>85</v>
      </c>
      <c r="E54" s="122"/>
      <c r="F54" s="122"/>
      <c r="G54" s="122"/>
      <c r="H54" s="122"/>
      <c r="I54" s="123"/>
      <c r="J54" s="122" t="s">
        <v>86</v>
      </c>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4">
        <f>'SO_03 - Ústřední vytápění...'!J27</f>
        <v>0</v>
      </c>
      <c r="AH54" s="123"/>
      <c r="AI54" s="123"/>
      <c r="AJ54" s="123"/>
      <c r="AK54" s="123"/>
      <c r="AL54" s="123"/>
      <c r="AM54" s="123"/>
      <c r="AN54" s="124">
        <f>SUM(AG54,AT54)</f>
        <v>0</v>
      </c>
      <c r="AO54" s="123"/>
      <c r="AP54" s="123"/>
      <c r="AQ54" s="125" t="s">
        <v>78</v>
      </c>
      <c r="AR54" s="126"/>
      <c r="AS54" s="127">
        <v>0</v>
      </c>
      <c r="AT54" s="128">
        <f>ROUND(SUM(AV54:AW54),2)</f>
        <v>0</v>
      </c>
      <c r="AU54" s="129">
        <f>'SO_03 - Ústřední vytápění...'!P92</f>
        <v>0</v>
      </c>
      <c r="AV54" s="128">
        <f>'SO_03 - Ústřední vytápění...'!J30</f>
        <v>0</v>
      </c>
      <c r="AW54" s="128">
        <f>'SO_03 - Ústřední vytápění...'!J31</f>
        <v>0</v>
      </c>
      <c r="AX54" s="128">
        <f>'SO_03 - Ústřední vytápění...'!J32</f>
        <v>0</v>
      </c>
      <c r="AY54" s="128">
        <f>'SO_03 - Ústřední vytápění...'!J33</f>
        <v>0</v>
      </c>
      <c r="AZ54" s="128">
        <f>'SO_03 - Ústřední vytápění...'!F30</f>
        <v>0</v>
      </c>
      <c r="BA54" s="128">
        <f>'SO_03 - Ústřední vytápění...'!F31</f>
        <v>0</v>
      </c>
      <c r="BB54" s="128">
        <f>'SO_03 - Ústřední vytápění...'!F32</f>
        <v>0</v>
      </c>
      <c r="BC54" s="128">
        <f>'SO_03 - Ústřední vytápění...'!F33</f>
        <v>0</v>
      </c>
      <c r="BD54" s="130">
        <f>'SO_03 - Ústřední vytápění...'!F34</f>
        <v>0</v>
      </c>
      <c r="BT54" s="131" t="s">
        <v>79</v>
      </c>
      <c r="BV54" s="131" t="s">
        <v>73</v>
      </c>
      <c r="BW54" s="131" t="s">
        <v>87</v>
      </c>
      <c r="BX54" s="131" t="s">
        <v>7</v>
      </c>
      <c r="CL54" s="131" t="s">
        <v>21</v>
      </c>
      <c r="CM54" s="131" t="s">
        <v>81</v>
      </c>
    </row>
    <row r="55" s="5" customFormat="1" ht="31.5" customHeight="1">
      <c r="A55" s="119" t="s">
        <v>75</v>
      </c>
      <c r="B55" s="120"/>
      <c r="C55" s="121"/>
      <c r="D55" s="122" t="s">
        <v>88</v>
      </c>
      <c r="E55" s="122"/>
      <c r="F55" s="122"/>
      <c r="G55" s="122"/>
      <c r="H55" s="122"/>
      <c r="I55" s="123"/>
      <c r="J55" s="122" t="s">
        <v>89</v>
      </c>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4">
        <f>'SO_04 - Elektroinstalace,...'!J27</f>
        <v>0</v>
      </c>
      <c r="AH55" s="123"/>
      <c r="AI55" s="123"/>
      <c r="AJ55" s="123"/>
      <c r="AK55" s="123"/>
      <c r="AL55" s="123"/>
      <c r="AM55" s="123"/>
      <c r="AN55" s="124">
        <f>SUM(AG55,AT55)</f>
        <v>0</v>
      </c>
      <c r="AO55" s="123"/>
      <c r="AP55" s="123"/>
      <c r="AQ55" s="125" t="s">
        <v>78</v>
      </c>
      <c r="AR55" s="126"/>
      <c r="AS55" s="127">
        <v>0</v>
      </c>
      <c r="AT55" s="128">
        <f>ROUND(SUM(AV55:AW55),2)</f>
        <v>0</v>
      </c>
      <c r="AU55" s="129">
        <f>'SO_04 - Elektroinstalace,...'!P84</f>
        <v>0</v>
      </c>
      <c r="AV55" s="128">
        <f>'SO_04 - Elektroinstalace,...'!J30</f>
        <v>0</v>
      </c>
      <c r="AW55" s="128">
        <f>'SO_04 - Elektroinstalace,...'!J31</f>
        <v>0</v>
      </c>
      <c r="AX55" s="128">
        <f>'SO_04 - Elektroinstalace,...'!J32</f>
        <v>0</v>
      </c>
      <c r="AY55" s="128">
        <f>'SO_04 - Elektroinstalace,...'!J33</f>
        <v>0</v>
      </c>
      <c r="AZ55" s="128">
        <f>'SO_04 - Elektroinstalace,...'!F30</f>
        <v>0</v>
      </c>
      <c r="BA55" s="128">
        <f>'SO_04 - Elektroinstalace,...'!F31</f>
        <v>0</v>
      </c>
      <c r="BB55" s="128">
        <f>'SO_04 - Elektroinstalace,...'!F32</f>
        <v>0</v>
      </c>
      <c r="BC55" s="128">
        <f>'SO_04 - Elektroinstalace,...'!F33</f>
        <v>0</v>
      </c>
      <c r="BD55" s="130">
        <f>'SO_04 - Elektroinstalace,...'!F34</f>
        <v>0</v>
      </c>
      <c r="BT55" s="131" t="s">
        <v>79</v>
      </c>
      <c r="BV55" s="131" t="s">
        <v>73</v>
      </c>
      <c r="BW55" s="131" t="s">
        <v>90</v>
      </c>
      <c r="BX55" s="131" t="s">
        <v>7</v>
      </c>
      <c r="CL55" s="131" t="s">
        <v>21</v>
      </c>
      <c r="CM55" s="131" t="s">
        <v>81</v>
      </c>
    </row>
    <row r="56" s="5" customFormat="1" ht="16.5" customHeight="1">
      <c r="A56" s="119" t="s">
        <v>75</v>
      </c>
      <c r="B56" s="120"/>
      <c r="C56" s="121"/>
      <c r="D56" s="122" t="s">
        <v>91</v>
      </c>
      <c r="E56" s="122"/>
      <c r="F56" s="122"/>
      <c r="G56" s="122"/>
      <c r="H56" s="122"/>
      <c r="I56" s="123"/>
      <c r="J56" s="122" t="s">
        <v>92</v>
      </c>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4">
        <f>'SO_05 - Vzduchotechnika'!J27</f>
        <v>0</v>
      </c>
      <c r="AH56" s="123"/>
      <c r="AI56" s="123"/>
      <c r="AJ56" s="123"/>
      <c r="AK56" s="123"/>
      <c r="AL56" s="123"/>
      <c r="AM56" s="123"/>
      <c r="AN56" s="124">
        <f>SUM(AG56,AT56)</f>
        <v>0</v>
      </c>
      <c r="AO56" s="123"/>
      <c r="AP56" s="123"/>
      <c r="AQ56" s="125" t="s">
        <v>78</v>
      </c>
      <c r="AR56" s="126"/>
      <c r="AS56" s="127">
        <v>0</v>
      </c>
      <c r="AT56" s="128">
        <f>ROUND(SUM(AV56:AW56),2)</f>
        <v>0</v>
      </c>
      <c r="AU56" s="129">
        <f>'SO_05 - Vzduchotechnika'!P78</f>
        <v>0</v>
      </c>
      <c r="AV56" s="128">
        <f>'SO_05 - Vzduchotechnika'!J30</f>
        <v>0</v>
      </c>
      <c r="AW56" s="128">
        <f>'SO_05 - Vzduchotechnika'!J31</f>
        <v>0</v>
      </c>
      <c r="AX56" s="128">
        <f>'SO_05 - Vzduchotechnika'!J32</f>
        <v>0</v>
      </c>
      <c r="AY56" s="128">
        <f>'SO_05 - Vzduchotechnika'!J33</f>
        <v>0</v>
      </c>
      <c r="AZ56" s="128">
        <f>'SO_05 - Vzduchotechnika'!F30</f>
        <v>0</v>
      </c>
      <c r="BA56" s="128">
        <f>'SO_05 - Vzduchotechnika'!F31</f>
        <v>0</v>
      </c>
      <c r="BB56" s="128">
        <f>'SO_05 - Vzduchotechnika'!F32</f>
        <v>0</v>
      </c>
      <c r="BC56" s="128">
        <f>'SO_05 - Vzduchotechnika'!F33</f>
        <v>0</v>
      </c>
      <c r="BD56" s="130">
        <f>'SO_05 - Vzduchotechnika'!F34</f>
        <v>0</v>
      </c>
      <c r="BT56" s="131" t="s">
        <v>79</v>
      </c>
      <c r="BV56" s="131" t="s">
        <v>73</v>
      </c>
      <c r="BW56" s="131" t="s">
        <v>93</v>
      </c>
      <c r="BX56" s="131" t="s">
        <v>7</v>
      </c>
      <c r="CL56" s="131" t="s">
        <v>21</v>
      </c>
      <c r="CM56" s="131" t="s">
        <v>81</v>
      </c>
    </row>
    <row r="57" s="5" customFormat="1" ht="16.5" customHeight="1">
      <c r="A57" s="119" t="s">
        <v>75</v>
      </c>
      <c r="B57" s="120"/>
      <c r="C57" s="121"/>
      <c r="D57" s="122" t="s">
        <v>94</v>
      </c>
      <c r="E57" s="122"/>
      <c r="F57" s="122"/>
      <c r="G57" s="122"/>
      <c r="H57" s="122"/>
      <c r="I57" s="123"/>
      <c r="J57" s="122" t="s">
        <v>95</v>
      </c>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4">
        <f>'SO_06 - Vedlejší rozpočto...'!J27</f>
        <v>0</v>
      </c>
      <c r="AH57" s="123"/>
      <c r="AI57" s="123"/>
      <c r="AJ57" s="123"/>
      <c r="AK57" s="123"/>
      <c r="AL57" s="123"/>
      <c r="AM57" s="123"/>
      <c r="AN57" s="124">
        <f>SUM(AG57,AT57)</f>
        <v>0</v>
      </c>
      <c r="AO57" s="123"/>
      <c r="AP57" s="123"/>
      <c r="AQ57" s="125" t="s">
        <v>78</v>
      </c>
      <c r="AR57" s="126"/>
      <c r="AS57" s="132">
        <v>0</v>
      </c>
      <c r="AT57" s="133">
        <f>ROUND(SUM(AV57:AW57),2)</f>
        <v>0</v>
      </c>
      <c r="AU57" s="134">
        <f>'SO_06 - Vedlejší rozpočto...'!P84</f>
        <v>0</v>
      </c>
      <c r="AV57" s="133">
        <f>'SO_06 - Vedlejší rozpočto...'!J30</f>
        <v>0</v>
      </c>
      <c r="AW57" s="133">
        <f>'SO_06 - Vedlejší rozpočto...'!J31</f>
        <v>0</v>
      </c>
      <c r="AX57" s="133">
        <f>'SO_06 - Vedlejší rozpočto...'!J32</f>
        <v>0</v>
      </c>
      <c r="AY57" s="133">
        <f>'SO_06 - Vedlejší rozpočto...'!J33</f>
        <v>0</v>
      </c>
      <c r="AZ57" s="133">
        <f>'SO_06 - Vedlejší rozpočto...'!F30</f>
        <v>0</v>
      </c>
      <c r="BA57" s="133">
        <f>'SO_06 - Vedlejší rozpočto...'!F31</f>
        <v>0</v>
      </c>
      <c r="BB57" s="133">
        <f>'SO_06 - Vedlejší rozpočto...'!F32</f>
        <v>0</v>
      </c>
      <c r="BC57" s="133">
        <f>'SO_06 - Vedlejší rozpočto...'!F33</f>
        <v>0</v>
      </c>
      <c r="BD57" s="135">
        <f>'SO_06 - Vedlejší rozpočto...'!F34</f>
        <v>0</v>
      </c>
      <c r="BT57" s="131" t="s">
        <v>79</v>
      </c>
      <c r="BV57" s="131" t="s">
        <v>73</v>
      </c>
      <c r="BW57" s="131" t="s">
        <v>96</v>
      </c>
      <c r="BX57" s="131" t="s">
        <v>7</v>
      </c>
      <c r="CL57" s="131" t="s">
        <v>21</v>
      </c>
      <c r="CM57" s="131" t="s">
        <v>81</v>
      </c>
    </row>
    <row r="58" s="1" customFormat="1" ht="30" customHeight="1">
      <c r="B58" s="46"/>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2"/>
    </row>
    <row r="59" s="1" customFormat="1" ht="6.96" customHeight="1">
      <c r="B59" s="67"/>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72"/>
    </row>
  </sheetData>
  <sheetProtection sheet="1" formatColumns="0" formatRows="0" objects="1" scenarios="1" spinCount="100000" saltValue="+l5VNV9Uq75H9DyyMoRFtZ6ltHL4KcZk+W8gDZVcXy1ZoKsCklmzVqQGPsuogKkqbb2DEZiiTvOs2tCeOd7k8g==" hashValue="1mNof2UQ8BUncZLE2X669IIH5ybVEolISWOWV2DMmgWyHGxVPK3lGG24DA8xaajbSLUYeoFenAzed9axU4GIwQ==" algorithmName="SHA-512" password="CC35"/>
  <mergeCells count="61">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 ref="W28:AE28"/>
    <mergeCell ref="AK28:AO28"/>
    <mergeCell ref="L29:O29"/>
    <mergeCell ref="W29:AE29"/>
    <mergeCell ref="AK29:AO29"/>
    <mergeCell ref="L30:O30"/>
    <mergeCell ref="W30:AE30"/>
    <mergeCell ref="AK30:AO30"/>
    <mergeCell ref="X32:AB32"/>
    <mergeCell ref="AK32:AO32"/>
    <mergeCell ref="L42:AO42"/>
    <mergeCell ref="AM44:AN44"/>
    <mergeCell ref="AM46:AP46"/>
    <mergeCell ref="AS46:AT48"/>
    <mergeCell ref="C49:G49"/>
    <mergeCell ref="I49:AF49"/>
    <mergeCell ref="AG49:AM49"/>
    <mergeCell ref="AN49:AP49"/>
    <mergeCell ref="AN52:AP52"/>
    <mergeCell ref="AG52:AM52"/>
    <mergeCell ref="D52:H52"/>
    <mergeCell ref="J52:AF52"/>
    <mergeCell ref="AN53:AP53"/>
    <mergeCell ref="AG53:AM53"/>
    <mergeCell ref="D53:H53"/>
    <mergeCell ref="J53:AF53"/>
    <mergeCell ref="AN54:AP54"/>
    <mergeCell ref="AG54:AM54"/>
    <mergeCell ref="D54:H54"/>
    <mergeCell ref="J54:AF54"/>
    <mergeCell ref="AN55:AP55"/>
    <mergeCell ref="AG55:AM55"/>
    <mergeCell ref="D55:H55"/>
    <mergeCell ref="J55:AF55"/>
    <mergeCell ref="AN56:AP56"/>
    <mergeCell ref="AG56:AM56"/>
    <mergeCell ref="D56:H56"/>
    <mergeCell ref="J56:AF56"/>
    <mergeCell ref="AN57:AP57"/>
    <mergeCell ref="AG57:AM57"/>
    <mergeCell ref="D57:H57"/>
    <mergeCell ref="J57:AF57"/>
    <mergeCell ref="AG51:AM51"/>
    <mergeCell ref="AN51:AP51"/>
    <mergeCell ref="AR2:BE2"/>
  </mergeCells>
  <hyperlinks>
    <hyperlink ref="K1:S1" location="C2" display="1) Rekapitulace stavby"/>
    <hyperlink ref="W1:AI1" location="C51" display="2) Rekapitulace objektů stavby a soupisů prací"/>
    <hyperlink ref="A52" location="'SO_01 - Architektonicko s...'!C2" display="/"/>
    <hyperlink ref="A53" location="'SO_02 - Zdravotechnické i...'!C2" display="/"/>
    <hyperlink ref="A54" location="'SO_03 - Ústřední vytápění...'!C2" display="/"/>
    <hyperlink ref="A55" location="'SO_04 - Elektroinstalace,...'!C2" display="/"/>
    <hyperlink ref="A56" location="'SO_05 - Vzduchotechnika'!C2" display="/"/>
    <hyperlink ref="A57" location="'SO_06 - Vedlejší rozpočto...'!C2" displa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6"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21"/>
      <c r="B1" s="137"/>
      <c r="C1" s="137"/>
      <c r="D1" s="138" t="s">
        <v>1</v>
      </c>
      <c r="E1" s="137"/>
      <c r="F1" s="139" t="s">
        <v>97</v>
      </c>
      <c r="G1" s="139" t="s">
        <v>98</v>
      </c>
      <c r="H1" s="139"/>
      <c r="I1" s="140"/>
      <c r="J1" s="139" t="s">
        <v>99</v>
      </c>
      <c r="K1" s="138" t="s">
        <v>100</v>
      </c>
      <c r="L1" s="139" t="s">
        <v>101</v>
      </c>
      <c r="M1" s="139"/>
      <c r="N1" s="139"/>
      <c r="O1" s="139"/>
      <c r="P1" s="139"/>
      <c r="Q1" s="139"/>
      <c r="R1" s="139"/>
      <c r="S1" s="139"/>
      <c r="T1" s="139"/>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ht="36.96" customHeight="1">
      <c r="L2"/>
      <c r="AT2" s="24" t="s">
        <v>80</v>
      </c>
    </row>
    <row r="3" ht="6.96" customHeight="1">
      <c r="B3" s="25"/>
      <c r="C3" s="26"/>
      <c r="D3" s="26"/>
      <c r="E3" s="26"/>
      <c r="F3" s="26"/>
      <c r="G3" s="26"/>
      <c r="H3" s="26"/>
      <c r="I3" s="141"/>
      <c r="J3" s="26"/>
      <c r="K3" s="27"/>
      <c r="AT3" s="24" t="s">
        <v>81</v>
      </c>
    </row>
    <row r="4" ht="36.96" customHeight="1">
      <c r="B4" s="28"/>
      <c r="C4" s="29"/>
      <c r="D4" s="30" t="s">
        <v>102</v>
      </c>
      <c r="E4" s="29"/>
      <c r="F4" s="29"/>
      <c r="G4" s="29"/>
      <c r="H4" s="29"/>
      <c r="I4" s="142"/>
      <c r="J4" s="29"/>
      <c r="K4" s="31"/>
      <c r="M4" s="32" t="s">
        <v>12</v>
      </c>
      <c r="AT4" s="24" t="s">
        <v>6</v>
      </c>
    </row>
    <row r="5" ht="6.96" customHeight="1">
      <c r="B5" s="28"/>
      <c r="C5" s="29"/>
      <c r="D5" s="29"/>
      <c r="E5" s="29"/>
      <c r="F5" s="29"/>
      <c r="G5" s="29"/>
      <c r="H5" s="29"/>
      <c r="I5" s="142"/>
      <c r="J5" s="29"/>
      <c r="K5" s="31"/>
    </row>
    <row r="6">
      <c r="B6" s="28"/>
      <c r="C6" s="29"/>
      <c r="D6" s="40" t="s">
        <v>18</v>
      </c>
      <c r="E6" s="29"/>
      <c r="F6" s="29"/>
      <c r="G6" s="29"/>
      <c r="H6" s="29"/>
      <c r="I6" s="142"/>
      <c r="J6" s="29"/>
      <c r="K6" s="31"/>
    </row>
    <row r="7" ht="16.5" customHeight="1">
      <c r="B7" s="28"/>
      <c r="C7" s="29"/>
      <c r="D7" s="29"/>
      <c r="E7" s="143" t="str">
        <f>'Rekapitulace stavby'!K6</f>
        <v>Hasičská zbrojnice kat.území Nechvalice,p.č.420/14,420/61,523,524,525 st.82</v>
      </c>
      <c r="F7" s="40"/>
      <c r="G7" s="40"/>
      <c r="H7" s="40"/>
      <c r="I7" s="142"/>
      <c r="J7" s="29"/>
      <c r="K7" s="31"/>
    </row>
    <row r="8" s="1" customFormat="1">
      <c r="B8" s="46"/>
      <c r="C8" s="47"/>
      <c r="D8" s="40" t="s">
        <v>103</v>
      </c>
      <c r="E8" s="47"/>
      <c r="F8" s="47"/>
      <c r="G8" s="47"/>
      <c r="H8" s="47"/>
      <c r="I8" s="144"/>
      <c r="J8" s="47"/>
      <c r="K8" s="51"/>
    </row>
    <row r="9" s="1" customFormat="1" ht="36.96" customHeight="1">
      <c r="B9" s="46"/>
      <c r="C9" s="47"/>
      <c r="D9" s="47"/>
      <c r="E9" s="145" t="s">
        <v>104</v>
      </c>
      <c r="F9" s="47"/>
      <c r="G9" s="47"/>
      <c r="H9" s="47"/>
      <c r="I9" s="144"/>
      <c r="J9" s="47"/>
      <c r="K9" s="51"/>
    </row>
    <row r="10" s="1" customFormat="1">
      <c r="B10" s="46"/>
      <c r="C10" s="47"/>
      <c r="D10" s="47"/>
      <c r="E10" s="47"/>
      <c r="F10" s="47"/>
      <c r="G10" s="47"/>
      <c r="H10" s="47"/>
      <c r="I10" s="144"/>
      <c r="J10" s="47"/>
      <c r="K10" s="51"/>
    </row>
    <row r="11" s="1" customFormat="1" ht="14.4" customHeight="1">
      <c r="B11" s="46"/>
      <c r="C11" s="47"/>
      <c r="D11" s="40" t="s">
        <v>20</v>
      </c>
      <c r="E11" s="47"/>
      <c r="F11" s="35" t="s">
        <v>21</v>
      </c>
      <c r="G11" s="47"/>
      <c r="H11" s="47"/>
      <c r="I11" s="146" t="s">
        <v>22</v>
      </c>
      <c r="J11" s="35" t="s">
        <v>21</v>
      </c>
      <c r="K11" s="51"/>
    </row>
    <row r="12" s="1" customFormat="1" ht="14.4" customHeight="1">
      <c r="B12" s="46"/>
      <c r="C12" s="47"/>
      <c r="D12" s="40" t="s">
        <v>23</v>
      </c>
      <c r="E12" s="47"/>
      <c r="F12" s="35" t="s">
        <v>24</v>
      </c>
      <c r="G12" s="47"/>
      <c r="H12" s="47"/>
      <c r="I12" s="146" t="s">
        <v>25</v>
      </c>
      <c r="J12" s="147" t="str">
        <f>'Rekapitulace stavby'!AN8</f>
        <v>9. 3. 2018</v>
      </c>
      <c r="K12" s="51"/>
    </row>
    <row r="13" s="1" customFormat="1" ht="10.8" customHeight="1">
      <c r="B13" s="46"/>
      <c r="C13" s="47"/>
      <c r="D13" s="47"/>
      <c r="E13" s="47"/>
      <c r="F13" s="47"/>
      <c r="G13" s="47"/>
      <c r="H13" s="47"/>
      <c r="I13" s="144"/>
      <c r="J13" s="47"/>
      <c r="K13" s="51"/>
    </row>
    <row r="14" s="1" customFormat="1" ht="14.4" customHeight="1">
      <c r="B14" s="46"/>
      <c r="C14" s="47"/>
      <c r="D14" s="40" t="s">
        <v>27</v>
      </c>
      <c r="E14" s="47"/>
      <c r="F14" s="47"/>
      <c r="G14" s="47"/>
      <c r="H14" s="47"/>
      <c r="I14" s="146" t="s">
        <v>28</v>
      </c>
      <c r="J14" s="35" t="s">
        <v>21</v>
      </c>
      <c r="K14" s="51"/>
    </row>
    <row r="15" s="1" customFormat="1" ht="18" customHeight="1">
      <c r="B15" s="46"/>
      <c r="C15" s="47"/>
      <c r="D15" s="47"/>
      <c r="E15" s="35" t="s">
        <v>105</v>
      </c>
      <c r="F15" s="47"/>
      <c r="G15" s="47"/>
      <c r="H15" s="47"/>
      <c r="I15" s="146" t="s">
        <v>30</v>
      </c>
      <c r="J15" s="35" t="s">
        <v>21</v>
      </c>
      <c r="K15" s="51"/>
    </row>
    <row r="16" s="1" customFormat="1" ht="6.96" customHeight="1">
      <c r="B16" s="46"/>
      <c r="C16" s="47"/>
      <c r="D16" s="47"/>
      <c r="E16" s="47"/>
      <c r="F16" s="47"/>
      <c r="G16" s="47"/>
      <c r="H16" s="47"/>
      <c r="I16" s="144"/>
      <c r="J16" s="47"/>
      <c r="K16" s="51"/>
    </row>
    <row r="17" s="1" customFormat="1" ht="14.4" customHeight="1">
      <c r="B17" s="46"/>
      <c r="C17" s="47"/>
      <c r="D17" s="40" t="s">
        <v>31</v>
      </c>
      <c r="E17" s="47"/>
      <c r="F17" s="47"/>
      <c r="G17" s="47"/>
      <c r="H17" s="47"/>
      <c r="I17" s="146" t="s">
        <v>28</v>
      </c>
      <c r="J17" s="35" t="str">
        <f>IF('Rekapitulace stavby'!AN13="Vyplň údaj","",IF('Rekapitulace stavby'!AN13="","",'Rekapitulace stavby'!AN13))</f>
        <v/>
      </c>
      <c r="K17" s="51"/>
    </row>
    <row r="18" s="1" customFormat="1" ht="18" customHeight="1">
      <c r="B18" s="46"/>
      <c r="C18" s="47"/>
      <c r="D18" s="47"/>
      <c r="E18" s="35" t="str">
        <f>IF('Rekapitulace stavby'!E14="Vyplň údaj","",IF('Rekapitulace stavby'!E14="","",'Rekapitulace stavby'!E14))</f>
        <v/>
      </c>
      <c r="F18" s="47"/>
      <c r="G18" s="47"/>
      <c r="H18" s="47"/>
      <c r="I18" s="146" t="s">
        <v>30</v>
      </c>
      <c r="J18" s="35" t="str">
        <f>IF('Rekapitulace stavby'!AN14="Vyplň údaj","",IF('Rekapitulace stavby'!AN14="","",'Rekapitulace stavby'!AN14))</f>
        <v/>
      </c>
      <c r="K18" s="51"/>
    </row>
    <row r="19" s="1" customFormat="1" ht="6.96" customHeight="1">
      <c r="B19" s="46"/>
      <c r="C19" s="47"/>
      <c r="D19" s="47"/>
      <c r="E19" s="47"/>
      <c r="F19" s="47"/>
      <c r="G19" s="47"/>
      <c r="H19" s="47"/>
      <c r="I19" s="144"/>
      <c r="J19" s="47"/>
      <c r="K19" s="51"/>
    </row>
    <row r="20" s="1" customFormat="1" ht="14.4" customHeight="1">
      <c r="B20" s="46"/>
      <c r="C20" s="47"/>
      <c r="D20" s="40" t="s">
        <v>33</v>
      </c>
      <c r="E20" s="47"/>
      <c r="F20" s="47"/>
      <c r="G20" s="47"/>
      <c r="H20" s="47"/>
      <c r="I20" s="146" t="s">
        <v>28</v>
      </c>
      <c r="J20" s="35" t="s">
        <v>21</v>
      </c>
      <c r="K20" s="51"/>
    </row>
    <row r="21" s="1" customFormat="1" ht="18" customHeight="1">
      <c r="B21" s="46"/>
      <c r="C21" s="47"/>
      <c r="D21" s="47"/>
      <c r="E21" s="35" t="s">
        <v>34</v>
      </c>
      <c r="F21" s="47"/>
      <c r="G21" s="47"/>
      <c r="H21" s="47"/>
      <c r="I21" s="146" t="s">
        <v>30</v>
      </c>
      <c r="J21" s="35" t="s">
        <v>21</v>
      </c>
      <c r="K21" s="51"/>
    </row>
    <row r="22" s="1" customFormat="1" ht="6.96" customHeight="1">
      <c r="B22" s="46"/>
      <c r="C22" s="47"/>
      <c r="D22" s="47"/>
      <c r="E22" s="47"/>
      <c r="F22" s="47"/>
      <c r="G22" s="47"/>
      <c r="H22" s="47"/>
      <c r="I22" s="144"/>
      <c r="J22" s="47"/>
      <c r="K22" s="51"/>
    </row>
    <row r="23" s="1" customFormat="1" ht="14.4" customHeight="1">
      <c r="B23" s="46"/>
      <c r="C23" s="47"/>
      <c r="D23" s="40" t="s">
        <v>36</v>
      </c>
      <c r="E23" s="47"/>
      <c r="F23" s="47"/>
      <c r="G23" s="47"/>
      <c r="H23" s="47"/>
      <c r="I23" s="144"/>
      <c r="J23" s="47"/>
      <c r="K23" s="51"/>
    </row>
    <row r="24" s="6" customFormat="1" ht="16.5" customHeight="1">
      <c r="B24" s="148"/>
      <c r="C24" s="149"/>
      <c r="D24" s="149"/>
      <c r="E24" s="44" t="s">
        <v>21</v>
      </c>
      <c r="F24" s="44"/>
      <c r="G24" s="44"/>
      <c r="H24" s="44"/>
      <c r="I24" s="150"/>
      <c r="J24" s="149"/>
      <c r="K24" s="151"/>
    </row>
    <row r="25" s="1" customFormat="1" ht="6.96" customHeight="1">
      <c r="B25" s="46"/>
      <c r="C25" s="47"/>
      <c r="D25" s="47"/>
      <c r="E25" s="47"/>
      <c r="F25" s="47"/>
      <c r="G25" s="47"/>
      <c r="H25" s="47"/>
      <c r="I25" s="144"/>
      <c r="J25" s="47"/>
      <c r="K25" s="51"/>
    </row>
    <row r="26" s="1" customFormat="1" ht="6.96" customHeight="1">
      <c r="B26" s="46"/>
      <c r="C26" s="47"/>
      <c r="D26" s="106"/>
      <c r="E26" s="106"/>
      <c r="F26" s="106"/>
      <c r="G26" s="106"/>
      <c r="H26" s="106"/>
      <c r="I26" s="152"/>
      <c r="J26" s="106"/>
      <c r="K26" s="153"/>
    </row>
    <row r="27" s="1" customFormat="1" ht="25.44" customHeight="1">
      <c r="B27" s="46"/>
      <c r="C27" s="47"/>
      <c r="D27" s="154" t="s">
        <v>37</v>
      </c>
      <c r="E27" s="47"/>
      <c r="F27" s="47"/>
      <c r="G27" s="47"/>
      <c r="H27" s="47"/>
      <c r="I27" s="144"/>
      <c r="J27" s="155">
        <f>ROUND(J101,2)</f>
        <v>0</v>
      </c>
      <c r="K27" s="51"/>
    </row>
    <row r="28" s="1" customFormat="1" ht="6.96" customHeight="1">
      <c r="B28" s="46"/>
      <c r="C28" s="47"/>
      <c r="D28" s="106"/>
      <c r="E28" s="106"/>
      <c r="F28" s="106"/>
      <c r="G28" s="106"/>
      <c r="H28" s="106"/>
      <c r="I28" s="152"/>
      <c r="J28" s="106"/>
      <c r="K28" s="153"/>
    </row>
    <row r="29" s="1" customFormat="1" ht="14.4" customHeight="1">
      <c r="B29" s="46"/>
      <c r="C29" s="47"/>
      <c r="D29" s="47"/>
      <c r="E29" s="47"/>
      <c r="F29" s="52" t="s">
        <v>39</v>
      </c>
      <c r="G29" s="47"/>
      <c r="H29" s="47"/>
      <c r="I29" s="156" t="s">
        <v>38</v>
      </c>
      <c r="J29" s="52" t="s">
        <v>40</v>
      </c>
      <c r="K29" s="51"/>
    </row>
    <row r="30" s="1" customFormat="1" ht="14.4" customHeight="1">
      <c r="B30" s="46"/>
      <c r="C30" s="47"/>
      <c r="D30" s="55" t="s">
        <v>41</v>
      </c>
      <c r="E30" s="55" t="s">
        <v>42</v>
      </c>
      <c r="F30" s="157">
        <f>ROUND(SUM(BE101:BE1098), 2)</f>
        <v>0</v>
      </c>
      <c r="G30" s="47"/>
      <c r="H30" s="47"/>
      <c r="I30" s="158">
        <v>0.20999999999999999</v>
      </c>
      <c r="J30" s="157">
        <f>ROUND(ROUND((SUM(BE101:BE1098)), 2)*I30, 2)</f>
        <v>0</v>
      </c>
      <c r="K30" s="51"/>
    </row>
    <row r="31" s="1" customFormat="1" ht="14.4" customHeight="1">
      <c r="B31" s="46"/>
      <c r="C31" s="47"/>
      <c r="D31" s="47"/>
      <c r="E31" s="55" t="s">
        <v>43</v>
      </c>
      <c r="F31" s="157">
        <f>ROUND(SUM(BF101:BF1098), 2)</f>
        <v>0</v>
      </c>
      <c r="G31" s="47"/>
      <c r="H31" s="47"/>
      <c r="I31" s="158">
        <v>0.14999999999999999</v>
      </c>
      <c r="J31" s="157">
        <f>ROUND(ROUND((SUM(BF101:BF1098)), 2)*I31, 2)</f>
        <v>0</v>
      </c>
      <c r="K31" s="51"/>
    </row>
    <row r="32" hidden="1" s="1" customFormat="1" ht="14.4" customHeight="1">
      <c r="B32" s="46"/>
      <c r="C32" s="47"/>
      <c r="D32" s="47"/>
      <c r="E32" s="55" t="s">
        <v>44</v>
      </c>
      <c r="F32" s="157">
        <f>ROUND(SUM(BG101:BG1098), 2)</f>
        <v>0</v>
      </c>
      <c r="G32" s="47"/>
      <c r="H32" s="47"/>
      <c r="I32" s="158">
        <v>0.20999999999999999</v>
      </c>
      <c r="J32" s="157">
        <v>0</v>
      </c>
      <c r="K32" s="51"/>
    </row>
    <row r="33" hidden="1" s="1" customFormat="1" ht="14.4" customHeight="1">
      <c r="B33" s="46"/>
      <c r="C33" s="47"/>
      <c r="D33" s="47"/>
      <c r="E33" s="55" t="s">
        <v>45</v>
      </c>
      <c r="F33" s="157">
        <f>ROUND(SUM(BH101:BH1098), 2)</f>
        <v>0</v>
      </c>
      <c r="G33" s="47"/>
      <c r="H33" s="47"/>
      <c r="I33" s="158">
        <v>0.14999999999999999</v>
      </c>
      <c r="J33" s="157">
        <v>0</v>
      </c>
      <c r="K33" s="51"/>
    </row>
    <row r="34" hidden="1" s="1" customFormat="1" ht="14.4" customHeight="1">
      <c r="B34" s="46"/>
      <c r="C34" s="47"/>
      <c r="D34" s="47"/>
      <c r="E34" s="55" t="s">
        <v>46</v>
      </c>
      <c r="F34" s="157">
        <f>ROUND(SUM(BI101:BI1098), 2)</f>
        <v>0</v>
      </c>
      <c r="G34" s="47"/>
      <c r="H34" s="47"/>
      <c r="I34" s="158">
        <v>0</v>
      </c>
      <c r="J34" s="157">
        <v>0</v>
      </c>
      <c r="K34" s="51"/>
    </row>
    <row r="35" s="1" customFormat="1" ht="6.96" customHeight="1">
      <c r="B35" s="46"/>
      <c r="C35" s="47"/>
      <c r="D35" s="47"/>
      <c r="E35" s="47"/>
      <c r="F35" s="47"/>
      <c r="G35" s="47"/>
      <c r="H35" s="47"/>
      <c r="I35" s="144"/>
      <c r="J35" s="47"/>
      <c r="K35" s="51"/>
    </row>
    <row r="36" s="1" customFormat="1" ht="25.44" customHeight="1">
      <c r="B36" s="46"/>
      <c r="C36" s="159"/>
      <c r="D36" s="160" t="s">
        <v>47</v>
      </c>
      <c r="E36" s="98"/>
      <c r="F36" s="98"/>
      <c r="G36" s="161" t="s">
        <v>48</v>
      </c>
      <c r="H36" s="162" t="s">
        <v>49</v>
      </c>
      <c r="I36" s="163"/>
      <c r="J36" s="164">
        <f>SUM(J27:J34)</f>
        <v>0</v>
      </c>
      <c r="K36" s="165"/>
    </row>
    <row r="37" s="1" customFormat="1" ht="14.4" customHeight="1">
      <c r="B37" s="67"/>
      <c r="C37" s="68"/>
      <c r="D37" s="68"/>
      <c r="E37" s="68"/>
      <c r="F37" s="68"/>
      <c r="G37" s="68"/>
      <c r="H37" s="68"/>
      <c r="I37" s="166"/>
      <c r="J37" s="68"/>
      <c r="K37" s="69"/>
    </row>
    <row r="41" s="1" customFormat="1" ht="6.96" customHeight="1">
      <c r="B41" s="167"/>
      <c r="C41" s="168"/>
      <c r="D41" s="168"/>
      <c r="E41" s="168"/>
      <c r="F41" s="168"/>
      <c r="G41" s="168"/>
      <c r="H41" s="168"/>
      <c r="I41" s="169"/>
      <c r="J41" s="168"/>
      <c r="K41" s="170"/>
    </row>
    <row r="42" s="1" customFormat="1" ht="36.96" customHeight="1">
      <c r="B42" s="46"/>
      <c r="C42" s="30" t="s">
        <v>106</v>
      </c>
      <c r="D42" s="47"/>
      <c r="E42" s="47"/>
      <c r="F42" s="47"/>
      <c r="G42" s="47"/>
      <c r="H42" s="47"/>
      <c r="I42" s="144"/>
      <c r="J42" s="47"/>
      <c r="K42" s="51"/>
    </row>
    <row r="43" s="1" customFormat="1" ht="6.96" customHeight="1">
      <c r="B43" s="46"/>
      <c r="C43" s="47"/>
      <c r="D43" s="47"/>
      <c r="E43" s="47"/>
      <c r="F43" s="47"/>
      <c r="G43" s="47"/>
      <c r="H43" s="47"/>
      <c r="I43" s="144"/>
      <c r="J43" s="47"/>
      <c r="K43" s="51"/>
    </row>
    <row r="44" s="1" customFormat="1" ht="14.4" customHeight="1">
      <c r="B44" s="46"/>
      <c r="C44" s="40" t="s">
        <v>18</v>
      </c>
      <c r="D44" s="47"/>
      <c r="E44" s="47"/>
      <c r="F44" s="47"/>
      <c r="G44" s="47"/>
      <c r="H44" s="47"/>
      <c r="I44" s="144"/>
      <c r="J44" s="47"/>
      <c r="K44" s="51"/>
    </row>
    <row r="45" s="1" customFormat="1" ht="16.5" customHeight="1">
      <c r="B45" s="46"/>
      <c r="C45" s="47"/>
      <c r="D45" s="47"/>
      <c r="E45" s="143" t="str">
        <f>E7</f>
        <v>Hasičská zbrojnice kat.území Nechvalice,p.č.420/14,420/61,523,524,525 st.82</v>
      </c>
      <c r="F45" s="40"/>
      <c r="G45" s="40"/>
      <c r="H45" s="40"/>
      <c r="I45" s="144"/>
      <c r="J45" s="47"/>
      <c r="K45" s="51"/>
    </row>
    <row r="46" s="1" customFormat="1" ht="14.4" customHeight="1">
      <c r="B46" s="46"/>
      <c r="C46" s="40" t="s">
        <v>103</v>
      </c>
      <c r="D46" s="47"/>
      <c r="E46" s="47"/>
      <c r="F46" s="47"/>
      <c r="G46" s="47"/>
      <c r="H46" s="47"/>
      <c r="I46" s="144"/>
      <c r="J46" s="47"/>
      <c r="K46" s="51"/>
    </row>
    <row r="47" s="1" customFormat="1" ht="17.25" customHeight="1">
      <c r="B47" s="46"/>
      <c r="C47" s="47"/>
      <c r="D47" s="47"/>
      <c r="E47" s="145" t="str">
        <f>E9</f>
        <v>SO_01 - Architektonicko stavební řešení</v>
      </c>
      <c r="F47" s="47"/>
      <c r="G47" s="47"/>
      <c r="H47" s="47"/>
      <c r="I47" s="144"/>
      <c r="J47" s="47"/>
      <c r="K47" s="51"/>
    </row>
    <row r="48" s="1" customFormat="1" ht="6.96" customHeight="1">
      <c r="B48" s="46"/>
      <c r="C48" s="47"/>
      <c r="D48" s="47"/>
      <c r="E48" s="47"/>
      <c r="F48" s="47"/>
      <c r="G48" s="47"/>
      <c r="H48" s="47"/>
      <c r="I48" s="144"/>
      <c r="J48" s="47"/>
      <c r="K48" s="51"/>
    </row>
    <row r="49" s="1" customFormat="1" ht="18" customHeight="1">
      <c r="B49" s="46"/>
      <c r="C49" s="40" t="s">
        <v>23</v>
      </c>
      <c r="D49" s="47"/>
      <c r="E49" s="47"/>
      <c r="F49" s="35" t="str">
        <f>F12</f>
        <v>Nechvalice</v>
      </c>
      <c r="G49" s="47"/>
      <c r="H49" s="47"/>
      <c r="I49" s="146" t="s">
        <v>25</v>
      </c>
      <c r="J49" s="147" t="str">
        <f>IF(J12="","",J12)</f>
        <v>9. 3. 2018</v>
      </c>
      <c r="K49" s="51"/>
    </row>
    <row r="50" s="1" customFormat="1" ht="6.96" customHeight="1">
      <c r="B50" s="46"/>
      <c r="C50" s="47"/>
      <c r="D50" s="47"/>
      <c r="E50" s="47"/>
      <c r="F50" s="47"/>
      <c r="G50" s="47"/>
      <c r="H50" s="47"/>
      <c r="I50" s="144"/>
      <c r="J50" s="47"/>
      <c r="K50" s="51"/>
    </row>
    <row r="51" s="1" customFormat="1">
      <c r="B51" s="46"/>
      <c r="C51" s="40" t="s">
        <v>27</v>
      </c>
      <c r="D51" s="47"/>
      <c r="E51" s="47"/>
      <c r="F51" s="35" t="str">
        <f>E15</f>
        <v>Obec Nechvalice, Nechvalice 62 264 01</v>
      </c>
      <c r="G51" s="47"/>
      <c r="H51" s="47"/>
      <c r="I51" s="146" t="s">
        <v>33</v>
      </c>
      <c r="J51" s="44" t="str">
        <f>E21</f>
        <v>Ing. Štefan Stiskala</v>
      </c>
      <c r="K51" s="51"/>
    </row>
    <row r="52" s="1" customFormat="1" ht="14.4" customHeight="1">
      <c r="B52" s="46"/>
      <c r="C52" s="40" t="s">
        <v>31</v>
      </c>
      <c r="D52" s="47"/>
      <c r="E52" s="47"/>
      <c r="F52" s="35" t="str">
        <f>IF(E18="","",E18)</f>
        <v/>
      </c>
      <c r="G52" s="47"/>
      <c r="H52" s="47"/>
      <c r="I52" s="144"/>
      <c r="J52" s="171"/>
      <c r="K52" s="51"/>
    </row>
    <row r="53" s="1" customFormat="1" ht="10.32" customHeight="1">
      <c r="B53" s="46"/>
      <c r="C53" s="47"/>
      <c r="D53" s="47"/>
      <c r="E53" s="47"/>
      <c r="F53" s="47"/>
      <c r="G53" s="47"/>
      <c r="H53" s="47"/>
      <c r="I53" s="144"/>
      <c r="J53" s="47"/>
      <c r="K53" s="51"/>
    </row>
    <row r="54" s="1" customFormat="1" ht="29.28" customHeight="1">
      <c r="B54" s="46"/>
      <c r="C54" s="172" t="s">
        <v>107</v>
      </c>
      <c r="D54" s="159"/>
      <c r="E54" s="159"/>
      <c r="F54" s="159"/>
      <c r="G54" s="159"/>
      <c r="H54" s="159"/>
      <c r="I54" s="173"/>
      <c r="J54" s="174" t="s">
        <v>108</v>
      </c>
      <c r="K54" s="175"/>
    </row>
    <row r="55" s="1" customFormat="1" ht="10.32" customHeight="1">
      <c r="B55" s="46"/>
      <c r="C55" s="47"/>
      <c r="D55" s="47"/>
      <c r="E55" s="47"/>
      <c r="F55" s="47"/>
      <c r="G55" s="47"/>
      <c r="H55" s="47"/>
      <c r="I55" s="144"/>
      <c r="J55" s="47"/>
      <c r="K55" s="51"/>
    </row>
    <row r="56" s="1" customFormat="1" ht="29.28" customHeight="1">
      <c r="B56" s="46"/>
      <c r="C56" s="176" t="s">
        <v>109</v>
      </c>
      <c r="D56" s="47"/>
      <c r="E56" s="47"/>
      <c r="F56" s="47"/>
      <c r="G56" s="47"/>
      <c r="H56" s="47"/>
      <c r="I56" s="144"/>
      <c r="J56" s="155">
        <f>J101</f>
        <v>0</v>
      </c>
      <c r="K56" s="51"/>
      <c r="AU56" s="24" t="s">
        <v>110</v>
      </c>
    </row>
    <row r="57" s="7" customFormat="1" ht="24.96" customHeight="1">
      <c r="B57" s="177"/>
      <c r="C57" s="178"/>
      <c r="D57" s="179" t="s">
        <v>111</v>
      </c>
      <c r="E57" s="180"/>
      <c r="F57" s="180"/>
      <c r="G57" s="180"/>
      <c r="H57" s="180"/>
      <c r="I57" s="181"/>
      <c r="J57" s="182">
        <f>J102</f>
        <v>0</v>
      </c>
      <c r="K57" s="183"/>
    </row>
    <row r="58" s="8" customFormat="1" ht="19.92" customHeight="1">
      <c r="B58" s="184"/>
      <c r="C58" s="185"/>
      <c r="D58" s="186" t="s">
        <v>112</v>
      </c>
      <c r="E58" s="187"/>
      <c r="F58" s="187"/>
      <c r="G58" s="187"/>
      <c r="H58" s="187"/>
      <c r="I58" s="188"/>
      <c r="J58" s="189">
        <f>J103</f>
        <v>0</v>
      </c>
      <c r="K58" s="190"/>
    </row>
    <row r="59" s="8" customFormat="1" ht="19.92" customHeight="1">
      <c r="B59" s="184"/>
      <c r="C59" s="185"/>
      <c r="D59" s="186" t="s">
        <v>113</v>
      </c>
      <c r="E59" s="187"/>
      <c r="F59" s="187"/>
      <c r="G59" s="187"/>
      <c r="H59" s="187"/>
      <c r="I59" s="188"/>
      <c r="J59" s="189">
        <f>J175</f>
        <v>0</v>
      </c>
      <c r="K59" s="190"/>
    </row>
    <row r="60" s="8" customFormat="1" ht="19.92" customHeight="1">
      <c r="B60" s="184"/>
      <c r="C60" s="185"/>
      <c r="D60" s="186" t="s">
        <v>114</v>
      </c>
      <c r="E60" s="187"/>
      <c r="F60" s="187"/>
      <c r="G60" s="187"/>
      <c r="H60" s="187"/>
      <c r="I60" s="188"/>
      <c r="J60" s="189">
        <f>J256</f>
        <v>0</v>
      </c>
      <c r="K60" s="190"/>
    </row>
    <row r="61" s="8" customFormat="1" ht="19.92" customHeight="1">
      <c r="B61" s="184"/>
      <c r="C61" s="185"/>
      <c r="D61" s="186" t="s">
        <v>115</v>
      </c>
      <c r="E61" s="187"/>
      <c r="F61" s="187"/>
      <c r="G61" s="187"/>
      <c r="H61" s="187"/>
      <c r="I61" s="188"/>
      <c r="J61" s="189">
        <f>J332</f>
        <v>0</v>
      </c>
      <c r="K61" s="190"/>
    </row>
    <row r="62" s="8" customFormat="1" ht="19.92" customHeight="1">
      <c r="B62" s="184"/>
      <c r="C62" s="185"/>
      <c r="D62" s="186" t="s">
        <v>116</v>
      </c>
      <c r="E62" s="187"/>
      <c r="F62" s="187"/>
      <c r="G62" s="187"/>
      <c r="H62" s="187"/>
      <c r="I62" s="188"/>
      <c r="J62" s="189">
        <f>J398</f>
        <v>0</v>
      </c>
      <c r="K62" s="190"/>
    </row>
    <row r="63" s="8" customFormat="1" ht="19.92" customHeight="1">
      <c r="B63" s="184"/>
      <c r="C63" s="185"/>
      <c r="D63" s="186" t="s">
        <v>117</v>
      </c>
      <c r="E63" s="187"/>
      <c r="F63" s="187"/>
      <c r="G63" s="187"/>
      <c r="H63" s="187"/>
      <c r="I63" s="188"/>
      <c r="J63" s="189">
        <f>J413</f>
        <v>0</v>
      </c>
      <c r="K63" s="190"/>
    </row>
    <row r="64" s="8" customFormat="1" ht="19.92" customHeight="1">
      <c r="B64" s="184"/>
      <c r="C64" s="185"/>
      <c r="D64" s="186" t="s">
        <v>118</v>
      </c>
      <c r="E64" s="187"/>
      <c r="F64" s="187"/>
      <c r="G64" s="187"/>
      <c r="H64" s="187"/>
      <c r="I64" s="188"/>
      <c r="J64" s="189">
        <f>J546</f>
        <v>0</v>
      </c>
      <c r="K64" s="190"/>
    </row>
    <row r="65" s="8" customFormat="1" ht="19.92" customHeight="1">
      <c r="B65" s="184"/>
      <c r="C65" s="185"/>
      <c r="D65" s="186" t="s">
        <v>119</v>
      </c>
      <c r="E65" s="187"/>
      <c r="F65" s="187"/>
      <c r="G65" s="187"/>
      <c r="H65" s="187"/>
      <c r="I65" s="188"/>
      <c r="J65" s="189">
        <f>J605</f>
        <v>0</v>
      </c>
      <c r="K65" s="190"/>
    </row>
    <row r="66" s="8" customFormat="1" ht="19.92" customHeight="1">
      <c r="B66" s="184"/>
      <c r="C66" s="185"/>
      <c r="D66" s="186" t="s">
        <v>120</v>
      </c>
      <c r="E66" s="187"/>
      <c r="F66" s="187"/>
      <c r="G66" s="187"/>
      <c r="H66" s="187"/>
      <c r="I66" s="188"/>
      <c r="J66" s="189">
        <f>J611</f>
        <v>0</v>
      </c>
      <c r="K66" s="190"/>
    </row>
    <row r="67" s="7" customFormat="1" ht="24.96" customHeight="1">
      <c r="B67" s="177"/>
      <c r="C67" s="178"/>
      <c r="D67" s="179" t="s">
        <v>121</v>
      </c>
      <c r="E67" s="180"/>
      <c r="F67" s="180"/>
      <c r="G67" s="180"/>
      <c r="H67" s="180"/>
      <c r="I67" s="181"/>
      <c r="J67" s="182">
        <f>J613</f>
        <v>0</v>
      </c>
      <c r="K67" s="183"/>
    </row>
    <row r="68" s="8" customFormat="1" ht="19.92" customHeight="1">
      <c r="B68" s="184"/>
      <c r="C68" s="185"/>
      <c r="D68" s="186" t="s">
        <v>122</v>
      </c>
      <c r="E68" s="187"/>
      <c r="F68" s="187"/>
      <c r="G68" s="187"/>
      <c r="H68" s="187"/>
      <c r="I68" s="188"/>
      <c r="J68" s="189">
        <f>J614</f>
        <v>0</v>
      </c>
      <c r="K68" s="190"/>
    </row>
    <row r="69" s="8" customFormat="1" ht="19.92" customHeight="1">
      <c r="B69" s="184"/>
      <c r="C69" s="185"/>
      <c r="D69" s="186" t="s">
        <v>123</v>
      </c>
      <c r="E69" s="187"/>
      <c r="F69" s="187"/>
      <c r="G69" s="187"/>
      <c r="H69" s="187"/>
      <c r="I69" s="188"/>
      <c r="J69" s="189">
        <f>J659</f>
        <v>0</v>
      </c>
      <c r="K69" s="190"/>
    </row>
    <row r="70" s="8" customFormat="1" ht="19.92" customHeight="1">
      <c r="B70" s="184"/>
      <c r="C70" s="185"/>
      <c r="D70" s="186" t="s">
        <v>124</v>
      </c>
      <c r="E70" s="187"/>
      <c r="F70" s="187"/>
      <c r="G70" s="187"/>
      <c r="H70" s="187"/>
      <c r="I70" s="188"/>
      <c r="J70" s="189">
        <f>J715</f>
        <v>0</v>
      </c>
      <c r="K70" s="190"/>
    </row>
    <row r="71" s="8" customFormat="1" ht="19.92" customHeight="1">
      <c r="B71" s="184"/>
      <c r="C71" s="185"/>
      <c r="D71" s="186" t="s">
        <v>125</v>
      </c>
      <c r="E71" s="187"/>
      <c r="F71" s="187"/>
      <c r="G71" s="187"/>
      <c r="H71" s="187"/>
      <c r="I71" s="188"/>
      <c r="J71" s="189">
        <f>J744</f>
        <v>0</v>
      </c>
      <c r="K71" s="190"/>
    </row>
    <row r="72" s="8" customFormat="1" ht="19.92" customHeight="1">
      <c r="B72" s="184"/>
      <c r="C72" s="185"/>
      <c r="D72" s="186" t="s">
        <v>126</v>
      </c>
      <c r="E72" s="187"/>
      <c r="F72" s="187"/>
      <c r="G72" s="187"/>
      <c r="H72" s="187"/>
      <c r="I72" s="188"/>
      <c r="J72" s="189">
        <f>J803</f>
        <v>0</v>
      </c>
      <c r="K72" s="190"/>
    </row>
    <row r="73" s="8" customFormat="1" ht="19.92" customHeight="1">
      <c r="B73" s="184"/>
      <c r="C73" s="185"/>
      <c r="D73" s="186" t="s">
        <v>127</v>
      </c>
      <c r="E73" s="187"/>
      <c r="F73" s="187"/>
      <c r="G73" s="187"/>
      <c r="H73" s="187"/>
      <c r="I73" s="188"/>
      <c r="J73" s="189">
        <f>J832</f>
        <v>0</v>
      </c>
      <c r="K73" s="190"/>
    </row>
    <row r="74" s="8" customFormat="1" ht="19.92" customHeight="1">
      <c r="B74" s="184"/>
      <c r="C74" s="185"/>
      <c r="D74" s="186" t="s">
        <v>128</v>
      </c>
      <c r="E74" s="187"/>
      <c r="F74" s="187"/>
      <c r="G74" s="187"/>
      <c r="H74" s="187"/>
      <c r="I74" s="188"/>
      <c r="J74" s="189">
        <f>J848</f>
        <v>0</v>
      </c>
      <c r="K74" s="190"/>
    </row>
    <row r="75" s="8" customFormat="1" ht="19.92" customHeight="1">
      <c r="B75" s="184"/>
      <c r="C75" s="185"/>
      <c r="D75" s="186" t="s">
        <v>129</v>
      </c>
      <c r="E75" s="187"/>
      <c r="F75" s="187"/>
      <c r="G75" s="187"/>
      <c r="H75" s="187"/>
      <c r="I75" s="188"/>
      <c r="J75" s="189">
        <f>J914</f>
        <v>0</v>
      </c>
      <c r="K75" s="190"/>
    </row>
    <row r="76" s="8" customFormat="1" ht="19.92" customHeight="1">
      <c r="B76" s="184"/>
      <c r="C76" s="185"/>
      <c r="D76" s="186" t="s">
        <v>130</v>
      </c>
      <c r="E76" s="187"/>
      <c r="F76" s="187"/>
      <c r="G76" s="187"/>
      <c r="H76" s="187"/>
      <c r="I76" s="188"/>
      <c r="J76" s="189">
        <f>J941</f>
        <v>0</v>
      </c>
      <c r="K76" s="190"/>
    </row>
    <row r="77" s="8" customFormat="1" ht="19.92" customHeight="1">
      <c r="B77" s="184"/>
      <c r="C77" s="185"/>
      <c r="D77" s="186" t="s">
        <v>131</v>
      </c>
      <c r="E77" s="187"/>
      <c r="F77" s="187"/>
      <c r="G77" s="187"/>
      <c r="H77" s="187"/>
      <c r="I77" s="188"/>
      <c r="J77" s="189">
        <f>J977</f>
        <v>0</v>
      </c>
      <c r="K77" s="190"/>
    </row>
    <row r="78" s="8" customFormat="1" ht="19.92" customHeight="1">
      <c r="B78" s="184"/>
      <c r="C78" s="185"/>
      <c r="D78" s="186" t="s">
        <v>132</v>
      </c>
      <c r="E78" s="187"/>
      <c r="F78" s="187"/>
      <c r="G78" s="187"/>
      <c r="H78" s="187"/>
      <c r="I78" s="188"/>
      <c r="J78" s="189">
        <f>J996</f>
        <v>0</v>
      </c>
      <c r="K78" s="190"/>
    </row>
    <row r="79" s="8" customFormat="1" ht="19.92" customHeight="1">
      <c r="B79" s="184"/>
      <c r="C79" s="185"/>
      <c r="D79" s="186" t="s">
        <v>133</v>
      </c>
      <c r="E79" s="187"/>
      <c r="F79" s="187"/>
      <c r="G79" s="187"/>
      <c r="H79" s="187"/>
      <c r="I79" s="188"/>
      <c r="J79" s="189">
        <f>J1006</f>
        <v>0</v>
      </c>
      <c r="K79" s="190"/>
    </row>
    <row r="80" s="8" customFormat="1" ht="19.92" customHeight="1">
      <c r="B80" s="184"/>
      <c r="C80" s="185"/>
      <c r="D80" s="186" t="s">
        <v>134</v>
      </c>
      <c r="E80" s="187"/>
      <c r="F80" s="187"/>
      <c r="G80" s="187"/>
      <c r="H80" s="187"/>
      <c r="I80" s="188"/>
      <c r="J80" s="189">
        <f>J1029</f>
        <v>0</v>
      </c>
      <c r="K80" s="190"/>
    </row>
    <row r="81" s="8" customFormat="1" ht="19.92" customHeight="1">
      <c r="B81" s="184"/>
      <c r="C81" s="185"/>
      <c r="D81" s="186" t="s">
        <v>135</v>
      </c>
      <c r="E81" s="187"/>
      <c r="F81" s="187"/>
      <c r="G81" s="187"/>
      <c r="H81" s="187"/>
      <c r="I81" s="188"/>
      <c r="J81" s="189">
        <f>J1054</f>
        <v>0</v>
      </c>
      <c r="K81" s="190"/>
    </row>
    <row r="82" s="1" customFormat="1" ht="21.84" customHeight="1">
      <c r="B82" s="46"/>
      <c r="C82" s="47"/>
      <c r="D82" s="47"/>
      <c r="E82" s="47"/>
      <c r="F82" s="47"/>
      <c r="G82" s="47"/>
      <c r="H82" s="47"/>
      <c r="I82" s="144"/>
      <c r="J82" s="47"/>
      <c r="K82" s="51"/>
    </row>
    <row r="83" s="1" customFormat="1" ht="6.96" customHeight="1">
      <c r="B83" s="67"/>
      <c r="C83" s="68"/>
      <c r="D83" s="68"/>
      <c r="E83" s="68"/>
      <c r="F83" s="68"/>
      <c r="G83" s="68"/>
      <c r="H83" s="68"/>
      <c r="I83" s="166"/>
      <c r="J83" s="68"/>
      <c r="K83" s="69"/>
    </row>
    <row r="87" s="1" customFormat="1" ht="6.96" customHeight="1">
      <c r="B87" s="70"/>
      <c r="C87" s="71"/>
      <c r="D87" s="71"/>
      <c r="E87" s="71"/>
      <c r="F87" s="71"/>
      <c r="G87" s="71"/>
      <c r="H87" s="71"/>
      <c r="I87" s="169"/>
      <c r="J87" s="71"/>
      <c r="K87" s="71"/>
      <c r="L87" s="72"/>
    </row>
    <row r="88" s="1" customFormat="1" ht="36.96" customHeight="1">
      <c r="B88" s="46"/>
      <c r="C88" s="73" t="s">
        <v>136</v>
      </c>
      <c r="D88" s="74"/>
      <c r="E88" s="74"/>
      <c r="F88" s="74"/>
      <c r="G88" s="74"/>
      <c r="H88" s="74"/>
      <c r="I88" s="191"/>
      <c r="J88" s="74"/>
      <c r="K88" s="74"/>
      <c r="L88" s="72"/>
    </row>
    <row r="89" s="1" customFormat="1" ht="6.96" customHeight="1">
      <c r="B89" s="46"/>
      <c r="C89" s="74"/>
      <c r="D89" s="74"/>
      <c r="E89" s="74"/>
      <c r="F89" s="74"/>
      <c r="G89" s="74"/>
      <c r="H89" s="74"/>
      <c r="I89" s="191"/>
      <c r="J89" s="74"/>
      <c r="K89" s="74"/>
      <c r="L89" s="72"/>
    </row>
    <row r="90" s="1" customFormat="1" ht="14.4" customHeight="1">
      <c r="B90" s="46"/>
      <c r="C90" s="76" t="s">
        <v>18</v>
      </c>
      <c r="D90" s="74"/>
      <c r="E90" s="74"/>
      <c r="F90" s="74"/>
      <c r="G90" s="74"/>
      <c r="H90" s="74"/>
      <c r="I90" s="191"/>
      <c r="J90" s="74"/>
      <c r="K90" s="74"/>
      <c r="L90" s="72"/>
    </row>
    <row r="91" s="1" customFormat="1" ht="16.5" customHeight="1">
      <c r="B91" s="46"/>
      <c r="C91" s="74"/>
      <c r="D91" s="74"/>
      <c r="E91" s="192" t="str">
        <f>E7</f>
        <v>Hasičská zbrojnice kat.území Nechvalice,p.č.420/14,420/61,523,524,525 st.82</v>
      </c>
      <c r="F91" s="76"/>
      <c r="G91" s="76"/>
      <c r="H91" s="76"/>
      <c r="I91" s="191"/>
      <c r="J91" s="74"/>
      <c r="K91" s="74"/>
      <c r="L91" s="72"/>
    </row>
    <row r="92" s="1" customFormat="1" ht="14.4" customHeight="1">
      <c r="B92" s="46"/>
      <c r="C92" s="76" t="s">
        <v>103</v>
      </c>
      <c r="D92" s="74"/>
      <c r="E92" s="74"/>
      <c r="F92" s="74"/>
      <c r="G92" s="74"/>
      <c r="H92" s="74"/>
      <c r="I92" s="191"/>
      <c r="J92" s="74"/>
      <c r="K92" s="74"/>
      <c r="L92" s="72"/>
    </row>
    <row r="93" s="1" customFormat="1" ht="17.25" customHeight="1">
      <c r="B93" s="46"/>
      <c r="C93" s="74"/>
      <c r="D93" s="74"/>
      <c r="E93" s="82" t="str">
        <f>E9</f>
        <v>SO_01 - Architektonicko stavební řešení</v>
      </c>
      <c r="F93" s="74"/>
      <c r="G93" s="74"/>
      <c r="H93" s="74"/>
      <c r="I93" s="191"/>
      <c r="J93" s="74"/>
      <c r="K93" s="74"/>
      <c r="L93" s="72"/>
    </row>
    <row r="94" s="1" customFormat="1" ht="6.96" customHeight="1">
      <c r="B94" s="46"/>
      <c r="C94" s="74"/>
      <c r="D94" s="74"/>
      <c r="E94" s="74"/>
      <c r="F94" s="74"/>
      <c r="G94" s="74"/>
      <c r="H94" s="74"/>
      <c r="I94" s="191"/>
      <c r="J94" s="74"/>
      <c r="K94" s="74"/>
      <c r="L94" s="72"/>
    </row>
    <row r="95" s="1" customFormat="1" ht="18" customHeight="1">
      <c r="B95" s="46"/>
      <c r="C95" s="76" t="s">
        <v>23</v>
      </c>
      <c r="D95" s="74"/>
      <c r="E95" s="74"/>
      <c r="F95" s="193" t="str">
        <f>F12</f>
        <v>Nechvalice</v>
      </c>
      <c r="G95" s="74"/>
      <c r="H95" s="74"/>
      <c r="I95" s="194" t="s">
        <v>25</v>
      </c>
      <c r="J95" s="85" t="str">
        <f>IF(J12="","",J12)</f>
        <v>9. 3. 2018</v>
      </c>
      <c r="K95" s="74"/>
      <c r="L95" s="72"/>
    </row>
    <row r="96" s="1" customFormat="1" ht="6.96" customHeight="1">
      <c r="B96" s="46"/>
      <c r="C96" s="74"/>
      <c r="D96" s="74"/>
      <c r="E96" s="74"/>
      <c r="F96" s="74"/>
      <c r="G96" s="74"/>
      <c r="H96" s="74"/>
      <c r="I96" s="191"/>
      <c r="J96" s="74"/>
      <c r="K96" s="74"/>
      <c r="L96" s="72"/>
    </row>
    <row r="97" s="1" customFormat="1">
      <c r="B97" s="46"/>
      <c r="C97" s="76" t="s">
        <v>27</v>
      </c>
      <c r="D97" s="74"/>
      <c r="E97" s="74"/>
      <c r="F97" s="193" t="str">
        <f>E15</f>
        <v>Obec Nechvalice, Nechvalice 62 264 01</v>
      </c>
      <c r="G97" s="74"/>
      <c r="H97" s="74"/>
      <c r="I97" s="194" t="s">
        <v>33</v>
      </c>
      <c r="J97" s="193" t="str">
        <f>E21</f>
        <v>Ing. Štefan Stiskala</v>
      </c>
      <c r="K97" s="74"/>
      <c r="L97" s="72"/>
    </row>
    <row r="98" s="1" customFormat="1" ht="14.4" customHeight="1">
      <c r="B98" s="46"/>
      <c r="C98" s="76" t="s">
        <v>31</v>
      </c>
      <c r="D98" s="74"/>
      <c r="E98" s="74"/>
      <c r="F98" s="193" t="str">
        <f>IF(E18="","",E18)</f>
        <v/>
      </c>
      <c r="G98" s="74"/>
      <c r="H98" s="74"/>
      <c r="I98" s="191"/>
      <c r="J98" s="74"/>
      <c r="K98" s="74"/>
      <c r="L98" s="72"/>
    </row>
    <row r="99" s="1" customFormat="1" ht="10.32" customHeight="1">
      <c r="B99" s="46"/>
      <c r="C99" s="74"/>
      <c r="D99" s="74"/>
      <c r="E99" s="74"/>
      <c r="F99" s="74"/>
      <c r="G99" s="74"/>
      <c r="H99" s="74"/>
      <c r="I99" s="191"/>
      <c r="J99" s="74"/>
      <c r="K99" s="74"/>
      <c r="L99" s="72"/>
    </row>
    <row r="100" s="9" customFormat="1" ht="29.28" customHeight="1">
      <c r="B100" s="195"/>
      <c r="C100" s="196" t="s">
        <v>137</v>
      </c>
      <c r="D100" s="197" t="s">
        <v>56</v>
      </c>
      <c r="E100" s="197" t="s">
        <v>52</v>
      </c>
      <c r="F100" s="197" t="s">
        <v>138</v>
      </c>
      <c r="G100" s="197" t="s">
        <v>139</v>
      </c>
      <c r="H100" s="197" t="s">
        <v>140</v>
      </c>
      <c r="I100" s="198" t="s">
        <v>141</v>
      </c>
      <c r="J100" s="197" t="s">
        <v>108</v>
      </c>
      <c r="K100" s="199" t="s">
        <v>142</v>
      </c>
      <c r="L100" s="200"/>
      <c r="M100" s="102" t="s">
        <v>143</v>
      </c>
      <c r="N100" s="103" t="s">
        <v>41</v>
      </c>
      <c r="O100" s="103" t="s">
        <v>144</v>
      </c>
      <c r="P100" s="103" t="s">
        <v>145</v>
      </c>
      <c r="Q100" s="103" t="s">
        <v>146</v>
      </c>
      <c r="R100" s="103" t="s">
        <v>147</v>
      </c>
      <c r="S100" s="103" t="s">
        <v>148</v>
      </c>
      <c r="T100" s="104" t="s">
        <v>149</v>
      </c>
    </row>
    <row r="101" s="1" customFormat="1" ht="29.28" customHeight="1">
      <c r="B101" s="46"/>
      <c r="C101" s="108" t="s">
        <v>109</v>
      </c>
      <c r="D101" s="74"/>
      <c r="E101" s="74"/>
      <c r="F101" s="74"/>
      <c r="G101" s="74"/>
      <c r="H101" s="74"/>
      <c r="I101" s="191"/>
      <c r="J101" s="201">
        <f>BK101</f>
        <v>0</v>
      </c>
      <c r="K101" s="74"/>
      <c r="L101" s="72"/>
      <c r="M101" s="105"/>
      <c r="N101" s="106"/>
      <c r="O101" s="106"/>
      <c r="P101" s="202">
        <f>P102+P613</f>
        <v>0</v>
      </c>
      <c r="Q101" s="106"/>
      <c r="R101" s="202">
        <f>R102+R613</f>
        <v>654.999586098495</v>
      </c>
      <c r="S101" s="106"/>
      <c r="T101" s="203">
        <f>T102+T613</f>
        <v>0.31073000000000001</v>
      </c>
      <c r="AT101" s="24" t="s">
        <v>70</v>
      </c>
      <c r="AU101" s="24" t="s">
        <v>110</v>
      </c>
      <c r="BK101" s="204">
        <f>BK102+BK613</f>
        <v>0</v>
      </c>
    </row>
    <row r="102" s="10" customFormat="1" ht="37.44" customHeight="1">
      <c r="B102" s="205"/>
      <c r="C102" s="206"/>
      <c r="D102" s="207" t="s">
        <v>70</v>
      </c>
      <c r="E102" s="208" t="s">
        <v>150</v>
      </c>
      <c r="F102" s="208" t="s">
        <v>151</v>
      </c>
      <c r="G102" s="206"/>
      <c r="H102" s="206"/>
      <c r="I102" s="209"/>
      <c r="J102" s="210">
        <f>BK102</f>
        <v>0</v>
      </c>
      <c r="K102" s="206"/>
      <c r="L102" s="211"/>
      <c r="M102" s="212"/>
      <c r="N102" s="213"/>
      <c r="O102" s="213"/>
      <c r="P102" s="214">
        <f>P103+P175+P256+P332+P398+P413+P546+P605+P611</f>
        <v>0</v>
      </c>
      <c r="Q102" s="213"/>
      <c r="R102" s="214">
        <f>R103+R175+R256+R332+R398+R413+R546+R605+R611</f>
        <v>644.53976413323608</v>
      </c>
      <c r="S102" s="213"/>
      <c r="T102" s="215">
        <f>T103+T175+T256+T332+T398+T413+T546+T605+T611</f>
        <v>0.31073000000000001</v>
      </c>
      <c r="AR102" s="216" t="s">
        <v>79</v>
      </c>
      <c r="AT102" s="217" t="s">
        <v>70</v>
      </c>
      <c r="AU102" s="217" t="s">
        <v>71</v>
      </c>
      <c r="AY102" s="216" t="s">
        <v>152</v>
      </c>
      <c r="BK102" s="218">
        <f>BK103+BK175+BK256+BK332+BK398+BK413+BK546+BK605+BK611</f>
        <v>0</v>
      </c>
    </row>
    <row r="103" s="10" customFormat="1" ht="19.92" customHeight="1">
      <c r="B103" s="205"/>
      <c r="C103" s="206"/>
      <c r="D103" s="207" t="s">
        <v>70</v>
      </c>
      <c r="E103" s="219" t="s">
        <v>79</v>
      </c>
      <c r="F103" s="219" t="s">
        <v>153</v>
      </c>
      <c r="G103" s="206"/>
      <c r="H103" s="206"/>
      <c r="I103" s="209"/>
      <c r="J103" s="220">
        <f>BK103</f>
        <v>0</v>
      </c>
      <c r="K103" s="206"/>
      <c r="L103" s="211"/>
      <c r="M103" s="212"/>
      <c r="N103" s="213"/>
      <c r="O103" s="213"/>
      <c r="P103" s="214">
        <f>SUM(P104:P174)</f>
        <v>0</v>
      </c>
      <c r="Q103" s="213"/>
      <c r="R103" s="214">
        <f>SUM(R104:R174)</f>
        <v>0</v>
      </c>
      <c r="S103" s="213"/>
      <c r="T103" s="215">
        <f>SUM(T104:T174)</f>
        <v>0</v>
      </c>
      <c r="AR103" s="216" t="s">
        <v>79</v>
      </c>
      <c r="AT103" s="217" t="s">
        <v>70</v>
      </c>
      <c r="AU103" s="217" t="s">
        <v>79</v>
      </c>
      <c r="AY103" s="216" t="s">
        <v>152</v>
      </c>
      <c r="BK103" s="218">
        <f>SUM(BK104:BK174)</f>
        <v>0</v>
      </c>
    </row>
    <row r="104" s="1" customFormat="1" ht="16.5" customHeight="1">
      <c r="B104" s="46"/>
      <c r="C104" s="221" t="s">
        <v>79</v>
      </c>
      <c r="D104" s="221" t="s">
        <v>154</v>
      </c>
      <c r="E104" s="222" t="s">
        <v>155</v>
      </c>
      <c r="F104" s="223" t="s">
        <v>156</v>
      </c>
      <c r="G104" s="224" t="s">
        <v>157</v>
      </c>
      <c r="H104" s="225">
        <v>107.868</v>
      </c>
      <c r="I104" s="226"/>
      <c r="J104" s="227">
        <f>ROUND(I104*H104,2)</f>
        <v>0</v>
      </c>
      <c r="K104" s="223" t="s">
        <v>21</v>
      </c>
      <c r="L104" s="72"/>
      <c r="M104" s="228" t="s">
        <v>21</v>
      </c>
      <c r="N104" s="229" t="s">
        <v>42</v>
      </c>
      <c r="O104" s="47"/>
      <c r="P104" s="230">
        <f>O104*H104</f>
        <v>0</v>
      </c>
      <c r="Q104" s="230">
        <v>0</v>
      </c>
      <c r="R104" s="230">
        <f>Q104*H104</f>
        <v>0</v>
      </c>
      <c r="S104" s="230">
        <v>0</v>
      </c>
      <c r="T104" s="231">
        <f>S104*H104</f>
        <v>0</v>
      </c>
      <c r="AR104" s="24" t="s">
        <v>158</v>
      </c>
      <c r="AT104" s="24" t="s">
        <v>154</v>
      </c>
      <c r="AU104" s="24" t="s">
        <v>81</v>
      </c>
      <c r="AY104" s="24" t="s">
        <v>152</v>
      </c>
      <c r="BE104" s="232">
        <f>IF(N104="základní",J104,0)</f>
        <v>0</v>
      </c>
      <c r="BF104" s="232">
        <f>IF(N104="snížená",J104,0)</f>
        <v>0</v>
      </c>
      <c r="BG104" s="232">
        <f>IF(N104="zákl. přenesená",J104,0)</f>
        <v>0</v>
      </c>
      <c r="BH104" s="232">
        <f>IF(N104="sníž. přenesená",J104,0)</f>
        <v>0</v>
      </c>
      <c r="BI104" s="232">
        <f>IF(N104="nulová",J104,0)</f>
        <v>0</v>
      </c>
      <c r="BJ104" s="24" t="s">
        <v>79</v>
      </c>
      <c r="BK104" s="232">
        <f>ROUND(I104*H104,2)</f>
        <v>0</v>
      </c>
      <c r="BL104" s="24" t="s">
        <v>158</v>
      </c>
      <c r="BM104" s="24" t="s">
        <v>81</v>
      </c>
    </row>
    <row r="105" s="11" customFormat="1">
      <c r="B105" s="233"/>
      <c r="C105" s="234"/>
      <c r="D105" s="235" t="s">
        <v>159</v>
      </c>
      <c r="E105" s="236" t="s">
        <v>21</v>
      </c>
      <c r="F105" s="237" t="s">
        <v>160</v>
      </c>
      <c r="G105" s="234"/>
      <c r="H105" s="236" t="s">
        <v>21</v>
      </c>
      <c r="I105" s="238"/>
      <c r="J105" s="234"/>
      <c r="K105" s="234"/>
      <c r="L105" s="239"/>
      <c r="M105" s="240"/>
      <c r="N105" s="241"/>
      <c r="O105" s="241"/>
      <c r="P105" s="241"/>
      <c r="Q105" s="241"/>
      <c r="R105" s="241"/>
      <c r="S105" s="241"/>
      <c r="T105" s="242"/>
      <c r="AT105" s="243" t="s">
        <v>159</v>
      </c>
      <c r="AU105" s="243" t="s">
        <v>81</v>
      </c>
      <c r="AV105" s="11" t="s">
        <v>79</v>
      </c>
      <c r="AW105" s="11" t="s">
        <v>35</v>
      </c>
      <c r="AX105" s="11" t="s">
        <v>71</v>
      </c>
      <c r="AY105" s="243" t="s">
        <v>152</v>
      </c>
    </row>
    <row r="106" s="12" customFormat="1">
      <c r="B106" s="244"/>
      <c r="C106" s="245"/>
      <c r="D106" s="235" t="s">
        <v>159</v>
      </c>
      <c r="E106" s="246" t="s">
        <v>21</v>
      </c>
      <c r="F106" s="247" t="s">
        <v>161</v>
      </c>
      <c r="G106" s="245"/>
      <c r="H106" s="248">
        <v>41.023000000000003</v>
      </c>
      <c r="I106" s="249"/>
      <c r="J106" s="245"/>
      <c r="K106" s="245"/>
      <c r="L106" s="250"/>
      <c r="M106" s="251"/>
      <c r="N106" s="252"/>
      <c r="O106" s="252"/>
      <c r="P106" s="252"/>
      <c r="Q106" s="252"/>
      <c r="R106" s="252"/>
      <c r="S106" s="252"/>
      <c r="T106" s="253"/>
      <c r="AT106" s="254" t="s">
        <v>159</v>
      </c>
      <c r="AU106" s="254" t="s">
        <v>81</v>
      </c>
      <c r="AV106" s="12" t="s">
        <v>81</v>
      </c>
      <c r="AW106" s="12" t="s">
        <v>35</v>
      </c>
      <c r="AX106" s="12" t="s">
        <v>71</v>
      </c>
      <c r="AY106" s="254" t="s">
        <v>152</v>
      </c>
    </row>
    <row r="107" s="12" customFormat="1">
      <c r="B107" s="244"/>
      <c r="C107" s="245"/>
      <c r="D107" s="235" t="s">
        <v>159</v>
      </c>
      <c r="E107" s="246" t="s">
        <v>21</v>
      </c>
      <c r="F107" s="247" t="s">
        <v>162</v>
      </c>
      <c r="G107" s="245"/>
      <c r="H107" s="248">
        <v>6.5199999999999996</v>
      </c>
      <c r="I107" s="249"/>
      <c r="J107" s="245"/>
      <c r="K107" s="245"/>
      <c r="L107" s="250"/>
      <c r="M107" s="251"/>
      <c r="N107" s="252"/>
      <c r="O107" s="252"/>
      <c r="P107" s="252"/>
      <c r="Q107" s="252"/>
      <c r="R107" s="252"/>
      <c r="S107" s="252"/>
      <c r="T107" s="253"/>
      <c r="AT107" s="254" t="s">
        <v>159</v>
      </c>
      <c r="AU107" s="254" t="s">
        <v>81</v>
      </c>
      <c r="AV107" s="12" t="s">
        <v>81</v>
      </c>
      <c r="AW107" s="12" t="s">
        <v>35</v>
      </c>
      <c r="AX107" s="12" t="s">
        <v>71</v>
      </c>
      <c r="AY107" s="254" t="s">
        <v>152</v>
      </c>
    </row>
    <row r="108" s="12" customFormat="1">
      <c r="B108" s="244"/>
      <c r="C108" s="245"/>
      <c r="D108" s="235" t="s">
        <v>159</v>
      </c>
      <c r="E108" s="246" t="s">
        <v>21</v>
      </c>
      <c r="F108" s="247" t="s">
        <v>163</v>
      </c>
      <c r="G108" s="245"/>
      <c r="H108" s="248">
        <v>60.325000000000003</v>
      </c>
      <c r="I108" s="249"/>
      <c r="J108" s="245"/>
      <c r="K108" s="245"/>
      <c r="L108" s="250"/>
      <c r="M108" s="251"/>
      <c r="N108" s="252"/>
      <c r="O108" s="252"/>
      <c r="P108" s="252"/>
      <c r="Q108" s="252"/>
      <c r="R108" s="252"/>
      <c r="S108" s="252"/>
      <c r="T108" s="253"/>
      <c r="AT108" s="254" t="s">
        <v>159</v>
      </c>
      <c r="AU108" s="254" t="s">
        <v>81</v>
      </c>
      <c r="AV108" s="12" t="s">
        <v>81</v>
      </c>
      <c r="AW108" s="12" t="s">
        <v>35</v>
      </c>
      <c r="AX108" s="12" t="s">
        <v>71</v>
      </c>
      <c r="AY108" s="254" t="s">
        <v>152</v>
      </c>
    </row>
    <row r="109" s="13" customFormat="1">
      <c r="B109" s="255"/>
      <c r="C109" s="256"/>
      <c r="D109" s="235" t="s">
        <v>159</v>
      </c>
      <c r="E109" s="257" t="s">
        <v>21</v>
      </c>
      <c r="F109" s="258" t="s">
        <v>164</v>
      </c>
      <c r="G109" s="256"/>
      <c r="H109" s="259">
        <v>107.868</v>
      </c>
      <c r="I109" s="260"/>
      <c r="J109" s="256"/>
      <c r="K109" s="256"/>
      <c r="L109" s="261"/>
      <c r="M109" s="262"/>
      <c r="N109" s="263"/>
      <c r="O109" s="263"/>
      <c r="P109" s="263"/>
      <c r="Q109" s="263"/>
      <c r="R109" s="263"/>
      <c r="S109" s="263"/>
      <c r="T109" s="264"/>
      <c r="AT109" s="265" t="s">
        <v>159</v>
      </c>
      <c r="AU109" s="265" t="s">
        <v>81</v>
      </c>
      <c r="AV109" s="13" t="s">
        <v>158</v>
      </c>
      <c r="AW109" s="13" t="s">
        <v>35</v>
      </c>
      <c r="AX109" s="13" t="s">
        <v>79</v>
      </c>
      <c r="AY109" s="265" t="s">
        <v>152</v>
      </c>
    </row>
    <row r="110" s="1" customFormat="1" ht="16.5" customHeight="1">
      <c r="B110" s="46"/>
      <c r="C110" s="221" t="s">
        <v>81</v>
      </c>
      <c r="D110" s="221" t="s">
        <v>154</v>
      </c>
      <c r="E110" s="222" t="s">
        <v>165</v>
      </c>
      <c r="F110" s="223" t="s">
        <v>166</v>
      </c>
      <c r="G110" s="224" t="s">
        <v>157</v>
      </c>
      <c r="H110" s="225">
        <v>25.713000000000001</v>
      </c>
      <c r="I110" s="226"/>
      <c r="J110" s="227">
        <f>ROUND(I110*H110,2)</f>
        <v>0</v>
      </c>
      <c r="K110" s="223" t="s">
        <v>21</v>
      </c>
      <c r="L110" s="72"/>
      <c r="M110" s="228" t="s">
        <v>21</v>
      </c>
      <c r="N110" s="229" t="s">
        <v>42</v>
      </c>
      <c r="O110" s="47"/>
      <c r="P110" s="230">
        <f>O110*H110</f>
        <v>0</v>
      </c>
      <c r="Q110" s="230">
        <v>0</v>
      </c>
      <c r="R110" s="230">
        <f>Q110*H110</f>
        <v>0</v>
      </c>
      <c r="S110" s="230">
        <v>0</v>
      </c>
      <c r="T110" s="231">
        <f>S110*H110</f>
        <v>0</v>
      </c>
      <c r="AR110" s="24" t="s">
        <v>158</v>
      </c>
      <c r="AT110" s="24" t="s">
        <v>154</v>
      </c>
      <c r="AU110" s="24" t="s">
        <v>81</v>
      </c>
      <c r="AY110" s="24" t="s">
        <v>152</v>
      </c>
      <c r="BE110" s="232">
        <f>IF(N110="základní",J110,0)</f>
        <v>0</v>
      </c>
      <c r="BF110" s="232">
        <f>IF(N110="snížená",J110,0)</f>
        <v>0</v>
      </c>
      <c r="BG110" s="232">
        <f>IF(N110="zákl. přenesená",J110,0)</f>
        <v>0</v>
      </c>
      <c r="BH110" s="232">
        <f>IF(N110="sníž. přenesená",J110,0)</f>
        <v>0</v>
      </c>
      <c r="BI110" s="232">
        <f>IF(N110="nulová",J110,0)</f>
        <v>0</v>
      </c>
      <c r="BJ110" s="24" t="s">
        <v>79</v>
      </c>
      <c r="BK110" s="232">
        <f>ROUND(I110*H110,2)</f>
        <v>0</v>
      </c>
      <c r="BL110" s="24" t="s">
        <v>158</v>
      </c>
      <c r="BM110" s="24" t="s">
        <v>158</v>
      </c>
    </row>
    <row r="111" s="11" customFormat="1">
      <c r="B111" s="233"/>
      <c r="C111" s="234"/>
      <c r="D111" s="235" t="s">
        <v>159</v>
      </c>
      <c r="E111" s="236" t="s">
        <v>21</v>
      </c>
      <c r="F111" s="237" t="s">
        <v>167</v>
      </c>
      <c r="G111" s="234"/>
      <c r="H111" s="236" t="s">
        <v>21</v>
      </c>
      <c r="I111" s="238"/>
      <c r="J111" s="234"/>
      <c r="K111" s="234"/>
      <c r="L111" s="239"/>
      <c r="M111" s="240"/>
      <c r="N111" s="241"/>
      <c r="O111" s="241"/>
      <c r="P111" s="241"/>
      <c r="Q111" s="241"/>
      <c r="R111" s="241"/>
      <c r="S111" s="241"/>
      <c r="T111" s="242"/>
      <c r="AT111" s="243" t="s">
        <v>159</v>
      </c>
      <c r="AU111" s="243" t="s">
        <v>81</v>
      </c>
      <c r="AV111" s="11" t="s">
        <v>79</v>
      </c>
      <c r="AW111" s="11" t="s">
        <v>35</v>
      </c>
      <c r="AX111" s="11" t="s">
        <v>71</v>
      </c>
      <c r="AY111" s="243" t="s">
        <v>152</v>
      </c>
    </row>
    <row r="112" s="12" customFormat="1">
      <c r="B112" s="244"/>
      <c r="C112" s="245"/>
      <c r="D112" s="235" t="s">
        <v>159</v>
      </c>
      <c r="E112" s="246" t="s">
        <v>21</v>
      </c>
      <c r="F112" s="247" t="s">
        <v>168</v>
      </c>
      <c r="G112" s="245"/>
      <c r="H112" s="248">
        <v>25.713000000000001</v>
      </c>
      <c r="I112" s="249"/>
      <c r="J112" s="245"/>
      <c r="K112" s="245"/>
      <c r="L112" s="250"/>
      <c r="M112" s="251"/>
      <c r="N112" s="252"/>
      <c r="O112" s="252"/>
      <c r="P112" s="252"/>
      <c r="Q112" s="252"/>
      <c r="R112" s="252"/>
      <c r="S112" s="252"/>
      <c r="T112" s="253"/>
      <c r="AT112" s="254" t="s">
        <v>159</v>
      </c>
      <c r="AU112" s="254" t="s">
        <v>81</v>
      </c>
      <c r="AV112" s="12" t="s">
        <v>81</v>
      </c>
      <c r="AW112" s="12" t="s">
        <v>35</v>
      </c>
      <c r="AX112" s="12" t="s">
        <v>71</v>
      </c>
      <c r="AY112" s="254" t="s">
        <v>152</v>
      </c>
    </row>
    <row r="113" s="13" customFormat="1">
      <c r="B113" s="255"/>
      <c r="C113" s="256"/>
      <c r="D113" s="235" t="s">
        <v>159</v>
      </c>
      <c r="E113" s="257" t="s">
        <v>21</v>
      </c>
      <c r="F113" s="258" t="s">
        <v>164</v>
      </c>
      <c r="G113" s="256"/>
      <c r="H113" s="259">
        <v>25.713000000000001</v>
      </c>
      <c r="I113" s="260"/>
      <c r="J113" s="256"/>
      <c r="K113" s="256"/>
      <c r="L113" s="261"/>
      <c r="M113" s="262"/>
      <c r="N113" s="263"/>
      <c r="O113" s="263"/>
      <c r="P113" s="263"/>
      <c r="Q113" s="263"/>
      <c r="R113" s="263"/>
      <c r="S113" s="263"/>
      <c r="T113" s="264"/>
      <c r="AT113" s="265" t="s">
        <v>159</v>
      </c>
      <c r="AU113" s="265" t="s">
        <v>81</v>
      </c>
      <c r="AV113" s="13" t="s">
        <v>158</v>
      </c>
      <c r="AW113" s="13" t="s">
        <v>35</v>
      </c>
      <c r="AX113" s="13" t="s">
        <v>79</v>
      </c>
      <c r="AY113" s="265" t="s">
        <v>152</v>
      </c>
    </row>
    <row r="114" s="1" customFormat="1" ht="16.5" customHeight="1">
      <c r="B114" s="46"/>
      <c r="C114" s="221" t="s">
        <v>169</v>
      </c>
      <c r="D114" s="221" t="s">
        <v>154</v>
      </c>
      <c r="E114" s="222" t="s">
        <v>170</v>
      </c>
      <c r="F114" s="223" t="s">
        <v>171</v>
      </c>
      <c r="G114" s="224" t="s">
        <v>157</v>
      </c>
      <c r="H114" s="225">
        <v>131.08199999999999</v>
      </c>
      <c r="I114" s="226"/>
      <c r="J114" s="227">
        <f>ROUND(I114*H114,2)</f>
        <v>0</v>
      </c>
      <c r="K114" s="223" t="s">
        <v>21</v>
      </c>
      <c r="L114" s="72"/>
      <c r="M114" s="228" t="s">
        <v>21</v>
      </c>
      <c r="N114" s="229" t="s">
        <v>42</v>
      </c>
      <c r="O114" s="47"/>
      <c r="P114" s="230">
        <f>O114*H114</f>
        <v>0</v>
      </c>
      <c r="Q114" s="230">
        <v>0</v>
      </c>
      <c r="R114" s="230">
        <f>Q114*H114</f>
        <v>0</v>
      </c>
      <c r="S114" s="230">
        <v>0</v>
      </c>
      <c r="T114" s="231">
        <f>S114*H114</f>
        <v>0</v>
      </c>
      <c r="AR114" s="24" t="s">
        <v>158</v>
      </c>
      <c r="AT114" s="24" t="s">
        <v>154</v>
      </c>
      <c r="AU114" s="24" t="s">
        <v>81</v>
      </c>
      <c r="AY114" s="24" t="s">
        <v>152</v>
      </c>
      <c r="BE114" s="232">
        <f>IF(N114="základní",J114,0)</f>
        <v>0</v>
      </c>
      <c r="BF114" s="232">
        <f>IF(N114="snížená",J114,0)</f>
        <v>0</v>
      </c>
      <c r="BG114" s="232">
        <f>IF(N114="zákl. přenesená",J114,0)</f>
        <v>0</v>
      </c>
      <c r="BH114" s="232">
        <f>IF(N114="sníž. přenesená",J114,0)</f>
        <v>0</v>
      </c>
      <c r="BI114" s="232">
        <f>IF(N114="nulová",J114,0)</f>
        <v>0</v>
      </c>
      <c r="BJ114" s="24" t="s">
        <v>79</v>
      </c>
      <c r="BK114" s="232">
        <f>ROUND(I114*H114,2)</f>
        <v>0</v>
      </c>
      <c r="BL114" s="24" t="s">
        <v>158</v>
      </c>
      <c r="BM114" s="24" t="s">
        <v>172</v>
      </c>
    </row>
    <row r="115" s="12" customFormat="1">
      <c r="B115" s="244"/>
      <c r="C115" s="245"/>
      <c r="D115" s="235" t="s">
        <v>159</v>
      </c>
      <c r="E115" s="246" t="s">
        <v>21</v>
      </c>
      <c r="F115" s="247" t="s">
        <v>173</v>
      </c>
      <c r="G115" s="245"/>
      <c r="H115" s="248">
        <v>120.65000000000001</v>
      </c>
      <c r="I115" s="249"/>
      <c r="J115" s="245"/>
      <c r="K115" s="245"/>
      <c r="L115" s="250"/>
      <c r="M115" s="251"/>
      <c r="N115" s="252"/>
      <c r="O115" s="252"/>
      <c r="P115" s="252"/>
      <c r="Q115" s="252"/>
      <c r="R115" s="252"/>
      <c r="S115" s="252"/>
      <c r="T115" s="253"/>
      <c r="AT115" s="254" t="s">
        <v>159</v>
      </c>
      <c r="AU115" s="254" t="s">
        <v>81</v>
      </c>
      <c r="AV115" s="12" t="s">
        <v>81</v>
      </c>
      <c r="AW115" s="12" t="s">
        <v>35</v>
      </c>
      <c r="AX115" s="12" t="s">
        <v>71</v>
      </c>
      <c r="AY115" s="254" t="s">
        <v>152</v>
      </c>
    </row>
    <row r="116" s="12" customFormat="1">
      <c r="B116" s="244"/>
      <c r="C116" s="245"/>
      <c r="D116" s="235" t="s">
        <v>159</v>
      </c>
      <c r="E116" s="246" t="s">
        <v>21</v>
      </c>
      <c r="F116" s="247" t="s">
        <v>174</v>
      </c>
      <c r="G116" s="245"/>
      <c r="H116" s="248">
        <v>10.432</v>
      </c>
      <c r="I116" s="249"/>
      <c r="J116" s="245"/>
      <c r="K116" s="245"/>
      <c r="L116" s="250"/>
      <c r="M116" s="251"/>
      <c r="N116" s="252"/>
      <c r="O116" s="252"/>
      <c r="P116" s="252"/>
      <c r="Q116" s="252"/>
      <c r="R116" s="252"/>
      <c r="S116" s="252"/>
      <c r="T116" s="253"/>
      <c r="AT116" s="254" t="s">
        <v>159</v>
      </c>
      <c r="AU116" s="254" t="s">
        <v>81</v>
      </c>
      <c r="AV116" s="12" t="s">
        <v>81</v>
      </c>
      <c r="AW116" s="12" t="s">
        <v>35</v>
      </c>
      <c r="AX116" s="12" t="s">
        <v>71</v>
      </c>
      <c r="AY116" s="254" t="s">
        <v>152</v>
      </c>
    </row>
    <row r="117" s="13" customFormat="1">
      <c r="B117" s="255"/>
      <c r="C117" s="256"/>
      <c r="D117" s="235" t="s">
        <v>159</v>
      </c>
      <c r="E117" s="257" t="s">
        <v>21</v>
      </c>
      <c r="F117" s="258" t="s">
        <v>164</v>
      </c>
      <c r="G117" s="256"/>
      <c r="H117" s="259">
        <v>131.08199999999999</v>
      </c>
      <c r="I117" s="260"/>
      <c r="J117" s="256"/>
      <c r="K117" s="256"/>
      <c r="L117" s="261"/>
      <c r="M117" s="262"/>
      <c r="N117" s="263"/>
      <c r="O117" s="263"/>
      <c r="P117" s="263"/>
      <c r="Q117" s="263"/>
      <c r="R117" s="263"/>
      <c r="S117" s="263"/>
      <c r="T117" s="264"/>
      <c r="AT117" s="265" t="s">
        <v>159</v>
      </c>
      <c r="AU117" s="265" t="s">
        <v>81</v>
      </c>
      <c r="AV117" s="13" t="s">
        <v>158</v>
      </c>
      <c r="AW117" s="13" t="s">
        <v>35</v>
      </c>
      <c r="AX117" s="13" t="s">
        <v>79</v>
      </c>
      <c r="AY117" s="265" t="s">
        <v>152</v>
      </c>
    </row>
    <row r="118" s="1" customFormat="1" ht="16.5" customHeight="1">
      <c r="B118" s="46"/>
      <c r="C118" s="221" t="s">
        <v>158</v>
      </c>
      <c r="D118" s="221" t="s">
        <v>154</v>
      </c>
      <c r="E118" s="222" t="s">
        <v>175</v>
      </c>
      <c r="F118" s="223" t="s">
        <v>176</v>
      </c>
      <c r="G118" s="224" t="s">
        <v>157</v>
      </c>
      <c r="H118" s="225">
        <v>156.79499999999999</v>
      </c>
      <c r="I118" s="226"/>
      <c r="J118" s="227">
        <f>ROUND(I118*H118,2)</f>
        <v>0</v>
      </c>
      <c r="K118" s="223" t="s">
        <v>21</v>
      </c>
      <c r="L118" s="72"/>
      <c r="M118" s="228" t="s">
        <v>21</v>
      </c>
      <c r="N118" s="229" t="s">
        <v>42</v>
      </c>
      <c r="O118" s="47"/>
      <c r="P118" s="230">
        <f>O118*H118</f>
        <v>0</v>
      </c>
      <c r="Q118" s="230">
        <v>0</v>
      </c>
      <c r="R118" s="230">
        <f>Q118*H118</f>
        <v>0</v>
      </c>
      <c r="S118" s="230">
        <v>0</v>
      </c>
      <c r="T118" s="231">
        <f>S118*H118</f>
        <v>0</v>
      </c>
      <c r="AR118" s="24" t="s">
        <v>158</v>
      </c>
      <c r="AT118" s="24" t="s">
        <v>154</v>
      </c>
      <c r="AU118" s="24" t="s">
        <v>81</v>
      </c>
      <c r="AY118" s="24" t="s">
        <v>152</v>
      </c>
      <c r="BE118" s="232">
        <f>IF(N118="základní",J118,0)</f>
        <v>0</v>
      </c>
      <c r="BF118" s="232">
        <f>IF(N118="snížená",J118,0)</f>
        <v>0</v>
      </c>
      <c r="BG118" s="232">
        <f>IF(N118="zákl. přenesená",J118,0)</f>
        <v>0</v>
      </c>
      <c r="BH118" s="232">
        <f>IF(N118="sníž. přenesená",J118,0)</f>
        <v>0</v>
      </c>
      <c r="BI118" s="232">
        <f>IF(N118="nulová",J118,0)</f>
        <v>0</v>
      </c>
      <c r="BJ118" s="24" t="s">
        <v>79</v>
      </c>
      <c r="BK118" s="232">
        <f>ROUND(I118*H118,2)</f>
        <v>0</v>
      </c>
      <c r="BL118" s="24" t="s">
        <v>158</v>
      </c>
      <c r="BM118" s="24" t="s">
        <v>177</v>
      </c>
    </row>
    <row r="119" s="11" customFormat="1">
      <c r="B119" s="233"/>
      <c r="C119" s="234"/>
      <c r="D119" s="235" t="s">
        <v>159</v>
      </c>
      <c r="E119" s="236" t="s">
        <v>21</v>
      </c>
      <c r="F119" s="237" t="s">
        <v>167</v>
      </c>
      <c r="G119" s="234"/>
      <c r="H119" s="236" t="s">
        <v>21</v>
      </c>
      <c r="I119" s="238"/>
      <c r="J119" s="234"/>
      <c r="K119" s="234"/>
      <c r="L119" s="239"/>
      <c r="M119" s="240"/>
      <c r="N119" s="241"/>
      <c r="O119" s="241"/>
      <c r="P119" s="241"/>
      <c r="Q119" s="241"/>
      <c r="R119" s="241"/>
      <c r="S119" s="241"/>
      <c r="T119" s="242"/>
      <c r="AT119" s="243" t="s">
        <v>159</v>
      </c>
      <c r="AU119" s="243" t="s">
        <v>81</v>
      </c>
      <c r="AV119" s="11" t="s">
        <v>79</v>
      </c>
      <c r="AW119" s="11" t="s">
        <v>35</v>
      </c>
      <c r="AX119" s="11" t="s">
        <v>71</v>
      </c>
      <c r="AY119" s="243" t="s">
        <v>152</v>
      </c>
    </row>
    <row r="120" s="12" customFormat="1">
      <c r="B120" s="244"/>
      <c r="C120" s="245"/>
      <c r="D120" s="235" t="s">
        <v>159</v>
      </c>
      <c r="E120" s="246" t="s">
        <v>21</v>
      </c>
      <c r="F120" s="247" t="s">
        <v>168</v>
      </c>
      <c r="G120" s="245"/>
      <c r="H120" s="248">
        <v>25.713000000000001</v>
      </c>
      <c r="I120" s="249"/>
      <c r="J120" s="245"/>
      <c r="K120" s="245"/>
      <c r="L120" s="250"/>
      <c r="M120" s="251"/>
      <c r="N120" s="252"/>
      <c r="O120" s="252"/>
      <c r="P120" s="252"/>
      <c r="Q120" s="252"/>
      <c r="R120" s="252"/>
      <c r="S120" s="252"/>
      <c r="T120" s="253"/>
      <c r="AT120" s="254" t="s">
        <v>159</v>
      </c>
      <c r="AU120" s="254" t="s">
        <v>81</v>
      </c>
      <c r="AV120" s="12" t="s">
        <v>81</v>
      </c>
      <c r="AW120" s="12" t="s">
        <v>35</v>
      </c>
      <c r="AX120" s="12" t="s">
        <v>71</v>
      </c>
      <c r="AY120" s="254" t="s">
        <v>152</v>
      </c>
    </row>
    <row r="121" s="12" customFormat="1">
      <c r="B121" s="244"/>
      <c r="C121" s="245"/>
      <c r="D121" s="235" t="s">
        <v>159</v>
      </c>
      <c r="E121" s="246" t="s">
        <v>21</v>
      </c>
      <c r="F121" s="247" t="s">
        <v>173</v>
      </c>
      <c r="G121" s="245"/>
      <c r="H121" s="248">
        <v>120.65000000000001</v>
      </c>
      <c r="I121" s="249"/>
      <c r="J121" s="245"/>
      <c r="K121" s="245"/>
      <c r="L121" s="250"/>
      <c r="M121" s="251"/>
      <c r="N121" s="252"/>
      <c r="O121" s="252"/>
      <c r="P121" s="252"/>
      <c r="Q121" s="252"/>
      <c r="R121" s="252"/>
      <c r="S121" s="252"/>
      <c r="T121" s="253"/>
      <c r="AT121" s="254" t="s">
        <v>159</v>
      </c>
      <c r="AU121" s="254" t="s">
        <v>81</v>
      </c>
      <c r="AV121" s="12" t="s">
        <v>81</v>
      </c>
      <c r="AW121" s="12" t="s">
        <v>35</v>
      </c>
      <c r="AX121" s="12" t="s">
        <v>71</v>
      </c>
      <c r="AY121" s="254" t="s">
        <v>152</v>
      </c>
    </row>
    <row r="122" s="12" customFormat="1">
      <c r="B122" s="244"/>
      <c r="C122" s="245"/>
      <c r="D122" s="235" t="s">
        <v>159</v>
      </c>
      <c r="E122" s="246" t="s">
        <v>21</v>
      </c>
      <c r="F122" s="247" t="s">
        <v>174</v>
      </c>
      <c r="G122" s="245"/>
      <c r="H122" s="248">
        <v>10.432</v>
      </c>
      <c r="I122" s="249"/>
      <c r="J122" s="245"/>
      <c r="K122" s="245"/>
      <c r="L122" s="250"/>
      <c r="M122" s="251"/>
      <c r="N122" s="252"/>
      <c r="O122" s="252"/>
      <c r="P122" s="252"/>
      <c r="Q122" s="252"/>
      <c r="R122" s="252"/>
      <c r="S122" s="252"/>
      <c r="T122" s="253"/>
      <c r="AT122" s="254" t="s">
        <v>159</v>
      </c>
      <c r="AU122" s="254" t="s">
        <v>81</v>
      </c>
      <c r="AV122" s="12" t="s">
        <v>81</v>
      </c>
      <c r="AW122" s="12" t="s">
        <v>35</v>
      </c>
      <c r="AX122" s="12" t="s">
        <v>71</v>
      </c>
      <c r="AY122" s="254" t="s">
        <v>152</v>
      </c>
    </row>
    <row r="123" s="13" customFormat="1">
      <c r="B123" s="255"/>
      <c r="C123" s="256"/>
      <c r="D123" s="235" t="s">
        <v>159</v>
      </c>
      <c r="E123" s="257" t="s">
        <v>21</v>
      </c>
      <c r="F123" s="258" t="s">
        <v>164</v>
      </c>
      <c r="G123" s="256"/>
      <c r="H123" s="259">
        <v>156.79499999999999</v>
      </c>
      <c r="I123" s="260"/>
      <c r="J123" s="256"/>
      <c r="K123" s="256"/>
      <c r="L123" s="261"/>
      <c r="M123" s="262"/>
      <c r="N123" s="263"/>
      <c r="O123" s="263"/>
      <c r="P123" s="263"/>
      <c r="Q123" s="263"/>
      <c r="R123" s="263"/>
      <c r="S123" s="263"/>
      <c r="T123" s="264"/>
      <c r="AT123" s="265" t="s">
        <v>159</v>
      </c>
      <c r="AU123" s="265" t="s">
        <v>81</v>
      </c>
      <c r="AV123" s="13" t="s">
        <v>158</v>
      </c>
      <c r="AW123" s="13" t="s">
        <v>35</v>
      </c>
      <c r="AX123" s="13" t="s">
        <v>79</v>
      </c>
      <c r="AY123" s="265" t="s">
        <v>152</v>
      </c>
    </row>
    <row r="124" s="1" customFormat="1" ht="16.5" customHeight="1">
      <c r="B124" s="46"/>
      <c r="C124" s="221" t="s">
        <v>178</v>
      </c>
      <c r="D124" s="221" t="s">
        <v>154</v>
      </c>
      <c r="E124" s="222" t="s">
        <v>179</v>
      </c>
      <c r="F124" s="223" t="s">
        <v>180</v>
      </c>
      <c r="G124" s="224" t="s">
        <v>157</v>
      </c>
      <c r="H124" s="225">
        <v>7.194</v>
      </c>
      <c r="I124" s="226"/>
      <c r="J124" s="227">
        <f>ROUND(I124*H124,2)</f>
        <v>0</v>
      </c>
      <c r="K124" s="223" t="s">
        <v>21</v>
      </c>
      <c r="L124" s="72"/>
      <c r="M124" s="228" t="s">
        <v>21</v>
      </c>
      <c r="N124" s="229" t="s">
        <v>42</v>
      </c>
      <c r="O124" s="47"/>
      <c r="P124" s="230">
        <f>O124*H124</f>
        <v>0</v>
      </c>
      <c r="Q124" s="230">
        <v>0</v>
      </c>
      <c r="R124" s="230">
        <f>Q124*H124</f>
        <v>0</v>
      </c>
      <c r="S124" s="230">
        <v>0</v>
      </c>
      <c r="T124" s="231">
        <f>S124*H124</f>
        <v>0</v>
      </c>
      <c r="AR124" s="24" t="s">
        <v>158</v>
      </c>
      <c r="AT124" s="24" t="s">
        <v>154</v>
      </c>
      <c r="AU124" s="24" t="s">
        <v>81</v>
      </c>
      <c r="AY124" s="24" t="s">
        <v>152</v>
      </c>
      <c r="BE124" s="232">
        <f>IF(N124="základní",J124,0)</f>
        <v>0</v>
      </c>
      <c r="BF124" s="232">
        <f>IF(N124="snížená",J124,0)</f>
        <v>0</v>
      </c>
      <c r="BG124" s="232">
        <f>IF(N124="zákl. přenesená",J124,0)</f>
        <v>0</v>
      </c>
      <c r="BH124" s="232">
        <f>IF(N124="sníž. přenesená",J124,0)</f>
        <v>0</v>
      </c>
      <c r="BI124" s="232">
        <f>IF(N124="nulová",J124,0)</f>
        <v>0</v>
      </c>
      <c r="BJ124" s="24" t="s">
        <v>79</v>
      </c>
      <c r="BK124" s="232">
        <f>ROUND(I124*H124,2)</f>
        <v>0</v>
      </c>
      <c r="BL124" s="24" t="s">
        <v>158</v>
      </c>
      <c r="BM124" s="24" t="s">
        <v>181</v>
      </c>
    </row>
    <row r="125" s="11" customFormat="1">
      <c r="B125" s="233"/>
      <c r="C125" s="234"/>
      <c r="D125" s="235" t="s">
        <v>159</v>
      </c>
      <c r="E125" s="236" t="s">
        <v>21</v>
      </c>
      <c r="F125" s="237" t="s">
        <v>182</v>
      </c>
      <c r="G125" s="234"/>
      <c r="H125" s="236" t="s">
        <v>21</v>
      </c>
      <c r="I125" s="238"/>
      <c r="J125" s="234"/>
      <c r="K125" s="234"/>
      <c r="L125" s="239"/>
      <c r="M125" s="240"/>
      <c r="N125" s="241"/>
      <c r="O125" s="241"/>
      <c r="P125" s="241"/>
      <c r="Q125" s="241"/>
      <c r="R125" s="241"/>
      <c r="S125" s="241"/>
      <c r="T125" s="242"/>
      <c r="AT125" s="243" t="s">
        <v>159</v>
      </c>
      <c r="AU125" s="243" t="s">
        <v>81</v>
      </c>
      <c r="AV125" s="11" t="s">
        <v>79</v>
      </c>
      <c r="AW125" s="11" t="s">
        <v>35</v>
      </c>
      <c r="AX125" s="11" t="s">
        <v>71</v>
      </c>
      <c r="AY125" s="243" t="s">
        <v>152</v>
      </c>
    </row>
    <row r="126" s="12" customFormat="1">
      <c r="B126" s="244"/>
      <c r="C126" s="245"/>
      <c r="D126" s="235" t="s">
        <v>159</v>
      </c>
      <c r="E126" s="246" t="s">
        <v>21</v>
      </c>
      <c r="F126" s="247" t="s">
        <v>183</v>
      </c>
      <c r="G126" s="245"/>
      <c r="H126" s="248">
        <v>0.76800000000000002</v>
      </c>
      <c r="I126" s="249"/>
      <c r="J126" s="245"/>
      <c r="K126" s="245"/>
      <c r="L126" s="250"/>
      <c r="M126" s="251"/>
      <c r="N126" s="252"/>
      <c r="O126" s="252"/>
      <c r="P126" s="252"/>
      <c r="Q126" s="252"/>
      <c r="R126" s="252"/>
      <c r="S126" s="252"/>
      <c r="T126" s="253"/>
      <c r="AT126" s="254" t="s">
        <v>159</v>
      </c>
      <c r="AU126" s="254" t="s">
        <v>81</v>
      </c>
      <c r="AV126" s="12" t="s">
        <v>81</v>
      </c>
      <c r="AW126" s="12" t="s">
        <v>35</v>
      </c>
      <c r="AX126" s="12" t="s">
        <v>71</v>
      </c>
      <c r="AY126" s="254" t="s">
        <v>152</v>
      </c>
    </row>
    <row r="127" s="12" customFormat="1">
      <c r="B127" s="244"/>
      <c r="C127" s="245"/>
      <c r="D127" s="235" t="s">
        <v>159</v>
      </c>
      <c r="E127" s="246" t="s">
        <v>21</v>
      </c>
      <c r="F127" s="247" t="s">
        <v>184</v>
      </c>
      <c r="G127" s="245"/>
      <c r="H127" s="248">
        <v>1.2290000000000001</v>
      </c>
      <c r="I127" s="249"/>
      <c r="J127" s="245"/>
      <c r="K127" s="245"/>
      <c r="L127" s="250"/>
      <c r="M127" s="251"/>
      <c r="N127" s="252"/>
      <c r="O127" s="252"/>
      <c r="P127" s="252"/>
      <c r="Q127" s="252"/>
      <c r="R127" s="252"/>
      <c r="S127" s="252"/>
      <c r="T127" s="253"/>
      <c r="AT127" s="254" t="s">
        <v>159</v>
      </c>
      <c r="AU127" s="254" t="s">
        <v>81</v>
      </c>
      <c r="AV127" s="12" t="s">
        <v>81</v>
      </c>
      <c r="AW127" s="12" t="s">
        <v>35</v>
      </c>
      <c r="AX127" s="12" t="s">
        <v>71</v>
      </c>
      <c r="AY127" s="254" t="s">
        <v>152</v>
      </c>
    </row>
    <row r="128" s="12" customFormat="1">
      <c r="B128" s="244"/>
      <c r="C128" s="245"/>
      <c r="D128" s="235" t="s">
        <v>159</v>
      </c>
      <c r="E128" s="246" t="s">
        <v>21</v>
      </c>
      <c r="F128" s="247" t="s">
        <v>185</v>
      </c>
      <c r="G128" s="245"/>
      <c r="H128" s="248">
        <v>5.1970000000000001</v>
      </c>
      <c r="I128" s="249"/>
      <c r="J128" s="245"/>
      <c r="K128" s="245"/>
      <c r="L128" s="250"/>
      <c r="M128" s="251"/>
      <c r="N128" s="252"/>
      <c r="O128" s="252"/>
      <c r="P128" s="252"/>
      <c r="Q128" s="252"/>
      <c r="R128" s="252"/>
      <c r="S128" s="252"/>
      <c r="T128" s="253"/>
      <c r="AT128" s="254" t="s">
        <v>159</v>
      </c>
      <c r="AU128" s="254" t="s">
        <v>81</v>
      </c>
      <c r="AV128" s="12" t="s">
        <v>81</v>
      </c>
      <c r="AW128" s="12" t="s">
        <v>35</v>
      </c>
      <c r="AX128" s="12" t="s">
        <v>71</v>
      </c>
      <c r="AY128" s="254" t="s">
        <v>152</v>
      </c>
    </row>
    <row r="129" s="13" customFormat="1">
      <c r="B129" s="255"/>
      <c r="C129" s="256"/>
      <c r="D129" s="235" t="s">
        <v>159</v>
      </c>
      <c r="E129" s="257" t="s">
        <v>21</v>
      </c>
      <c r="F129" s="258" t="s">
        <v>164</v>
      </c>
      <c r="G129" s="256"/>
      <c r="H129" s="259">
        <v>7.194</v>
      </c>
      <c r="I129" s="260"/>
      <c r="J129" s="256"/>
      <c r="K129" s="256"/>
      <c r="L129" s="261"/>
      <c r="M129" s="262"/>
      <c r="N129" s="263"/>
      <c r="O129" s="263"/>
      <c r="P129" s="263"/>
      <c r="Q129" s="263"/>
      <c r="R129" s="263"/>
      <c r="S129" s="263"/>
      <c r="T129" s="264"/>
      <c r="AT129" s="265" t="s">
        <v>159</v>
      </c>
      <c r="AU129" s="265" t="s">
        <v>81</v>
      </c>
      <c r="AV129" s="13" t="s">
        <v>158</v>
      </c>
      <c r="AW129" s="13" t="s">
        <v>35</v>
      </c>
      <c r="AX129" s="13" t="s">
        <v>79</v>
      </c>
      <c r="AY129" s="265" t="s">
        <v>152</v>
      </c>
    </row>
    <row r="130" s="1" customFormat="1" ht="16.5" customHeight="1">
      <c r="B130" s="46"/>
      <c r="C130" s="221" t="s">
        <v>172</v>
      </c>
      <c r="D130" s="221" t="s">
        <v>154</v>
      </c>
      <c r="E130" s="222" t="s">
        <v>186</v>
      </c>
      <c r="F130" s="223" t="s">
        <v>187</v>
      </c>
      <c r="G130" s="224" t="s">
        <v>157</v>
      </c>
      <c r="H130" s="225">
        <v>7.194</v>
      </c>
      <c r="I130" s="226"/>
      <c r="J130" s="227">
        <f>ROUND(I130*H130,2)</f>
        <v>0</v>
      </c>
      <c r="K130" s="223" t="s">
        <v>21</v>
      </c>
      <c r="L130" s="72"/>
      <c r="M130" s="228" t="s">
        <v>21</v>
      </c>
      <c r="N130" s="229" t="s">
        <v>42</v>
      </c>
      <c r="O130" s="47"/>
      <c r="P130" s="230">
        <f>O130*H130</f>
        <v>0</v>
      </c>
      <c r="Q130" s="230">
        <v>0</v>
      </c>
      <c r="R130" s="230">
        <f>Q130*H130</f>
        <v>0</v>
      </c>
      <c r="S130" s="230">
        <v>0</v>
      </c>
      <c r="T130" s="231">
        <f>S130*H130</f>
        <v>0</v>
      </c>
      <c r="AR130" s="24" t="s">
        <v>158</v>
      </c>
      <c r="AT130" s="24" t="s">
        <v>154</v>
      </c>
      <c r="AU130" s="24" t="s">
        <v>81</v>
      </c>
      <c r="AY130" s="24" t="s">
        <v>152</v>
      </c>
      <c r="BE130" s="232">
        <f>IF(N130="základní",J130,0)</f>
        <v>0</v>
      </c>
      <c r="BF130" s="232">
        <f>IF(N130="snížená",J130,0)</f>
        <v>0</v>
      </c>
      <c r="BG130" s="232">
        <f>IF(N130="zákl. přenesená",J130,0)</f>
        <v>0</v>
      </c>
      <c r="BH130" s="232">
        <f>IF(N130="sníž. přenesená",J130,0)</f>
        <v>0</v>
      </c>
      <c r="BI130" s="232">
        <f>IF(N130="nulová",J130,0)</f>
        <v>0</v>
      </c>
      <c r="BJ130" s="24" t="s">
        <v>79</v>
      </c>
      <c r="BK130" s="232">
        <f>ROUND(I130*H130,2)</f>
        <v>0</v>
      </c>
      <c r="BL130" s="24" t="s">
        <v>158</v>
      </c>
      <c r="BM130" s="24" t="s">
        <v>188</v>
      </c>
    </row>
    <row r="131" s="11" customFormat="1">
      <c r="B131" s="233"/>
      <c r="C131" s="234"/>
      <c r="D131" s="235" t="s">
        <v>159</v>
      </c>
      <c r="E131" s="236" t="s">
        <v>21</v>
      </c>
      <c r="F131" s="237" t="s">
        <v>182</v>
      </c>
      <c r="G131" s="234"/>
      <c r="H131" s="236" t="s">
        <v>21</v>
      </c>
      <c r="I131" s="238"/>
      <c r="J131" s="234"/>
      <c r="K131" s="234"/>
      <c r="L131" s="239"/>
      <c r="M131" s="240"/>
      <c r="N131" s="241"/>
      <c r="O131" s="241"/>
      <c r="P131" s="241"/>
      <c r="Q131" s="241"/>
      <c r="R131" s="241"/>
      <c r="S131" s="241"/>
      <c r="T131" s="242"/>
      <c r="AT131" s="243" t="s">
        <v>159</v>
      </c>
      <c r="AU131" s="243" t="s">
        <v>81</v>
      </c>
      <c r="AV131" s="11" t="s">
        <v>79</v>
      </c>
      <c r="AW131" s="11" t="s">
        <v>35</v>
      </c>
      <c r="AX131" s="11" t="s">
        <v>71</v>
      </c>
      <c r="AY131" s="243" t="s">
        <v>152</v>
      </c>
    </row>
    <row r="132" s="12" customFormat="1">
      <c r="B132" s="244"/>
      <c r="C132" s="245"/>
      <c r="D132" s="235" t="s">
        <v>159</v>
      </c>
      <c r="E132" s="246" t="s">
        <v>21</v>
      </c>
      <c r="F132" s="247" t="s">
        <v>183</v>
      </c>
      <c r="G132" s="245"/>
      <c r="H132" s="248">
        <v>0.76800000000000002</v>
      </c>
      <c r="I132" s="249"/>
      <c r="J132" s="245"/>
      <c r="K132" s="245"/>
      <c r="L132" s="250"/>
      <c r="M132" s="251"/>
      <c r="N132" s="252"/>
      <c r="O132" s="252"/>
      <c r="P132" s="252"/>
      <c r="Q132" s="252"/>
      <c r="R132" s="252"/>
      <c r="S132" s="252"/>
      <c r="T132" s="253"/>
      <c r="AT132" s="254" t="s">
        <v>159</v>
      </c>
      <c r="AU132" s="254" t="s">
        <v>81</v>
      </c>
      <c r="AV132" s="12" t="s">
        <v>81</v>
      </c>
      <c r="AW132" s="12" t="s">
        <v>35</v>
      </c>
      <c r="AX132" s="12" t="s">
        <v>71</v>
      </c>
      <c r="AY132" s="254" t="s">
        <v>152</v>
      </c>
    </row>
    <row r="133" s="12" customFormat="1">
      <c r="B133" s="244"/>
      <c r="C133" s="245"/>
      <c r="D133" s="235" t="s">
        <v>159</v>
      </c>
      <c r="E133" s="246" t="s">
        <v>21</v>
      </c>
      <c r="F133" s="247" t="s">
        <v>184</v>
      </c>
      <c r="G133" s="245"/>
      <c r="H133" s="248">
        <v>1.2290000000000001</v>
      </c>
      <c r="I133" s="249"/>
      <c r="J133" s="245"/>
      <c r="K133" s="245"/>
      <c r="L133" s="250"/>
      <c r="M133" s="251"/>
      <c r="N133" s="252"/>
      <c r="O133" s="252"/>
      <c r="P133" s="252"/>
      <c r="Q133" s="252"/>
      <c r="R133" s="252"/>
      <c r="S133" s="252"/>
      <c r="T133" s="253"/>
      <c r="AT133" s="254" t="s">
        <v>159</v>
      </c>
      <c r="AU133" s="254" t="s">
        <v>81</v>
      </c>
      <c r="AV133" s="12" t="s">
        <v>81</v>
      </c>
      <c r="AW133" s="12" t="s">
        <v>35</v>
      </c>
      <c r="AX133" s="12" t="s">
        <v>71</v>
      </c>
      <c r="AY133" s="254" t="s">
        <v>152</v>
      </c>
    </row>
    <row r="134" s="12" customFormat="1">
      <c r="B134" s="244"/>
      <c r="C134" s="245"/>
      <c r="D134" s="235" t="s">
        <v>159</v>
      </c>
      <c r="E134" s="246" t="s">
        <v>21</v>
      </c>
      <c r="F134" s="247" t="s">
        <v>185</v>
      </c>
      <c r="G134" s="245"/>
      <c r="H134" s="248">
        <v>5.1970000000000001</v>
      </c>
      <c r="I134" s="249"/>
      <c r="J134" s="245"/>
      <c r="K134" s="245"/>
      <c r="L134" s="250"/>
      <c r="M134" s="251"/>
      <c r="N134" s="252"/>
      <c r="O134" s="252"/>
      <c r="P134" s="252"/>
      <c r="Q134" s="252"/>
      <c r="R134" s="252"/>
      <c r="S134" s="252"/>
      <c r="T134" s="253"/>
      <c r="AT134" s="254" t="s">
        <v>159</v>
      </c>
      <c r="AU134" s="254" t="s">
        <v>81</v>
      </c>
      <c r="AV134" s="12" t="s">
        <v>81</v>
      </c>
      <c r="AW134" s="12" t="s">
        <v>35</v>
      </c>
      <c r="AX134" s="12" t="s">
        <v>71</v>
      </c>
      <c r="AY134" s="254" t="s">
        <v>152</v>
      </c>
    </row>
    <row r="135" s="13" customFormat="1">
      <c r="B135" s="255"/>
      <c r="C135" s="256"/>
      <c r="D135" s="235" t="s">
        <v>159</v>
      </c>
      <c r="E135" s="257" t="s">
        <v>21</v>
      </c>
      <c r="F135" s="258" t="s">
        <v>164</v>
      </c>
      <c r="G135" s="256"/>
      <c r="H135" s="259">
        <v>7.194</v>
      </c>
      <c r="I135" s="260"/>
      <c r="J135" s="256"/>
      <c r="K135" s="256"/>
      <c r="L135" s="261"/>
      <c r="M135" s="262"/>
      <c r="N135" s="263"/>
      <c r="O135" s="263"/>
      <c r="P135" s="263"/>
      <c r="Q135" s="263"/>
      <c r="R135" s="263"/>
      <c r="S135" s="263"/>
      <c r="T135" s="264"/>
      <c r="AT135" s="265" t="s">
        <v>159</v>
      </c>
      <c r="AU135" s="265" t="s">
        <v>81</v>
      </c>
      <c r="AV135" s="13" t="s">
        <v>158</v>
      </c>
      <c r="AW135" s="13" t="s">
        <v>35</v>
      </c>
      <c r="AX135" s="13" t="s">
        <v>79</v>
      </c>
      <c r="AY135" s="265" t="s">
        <v>152</v>
      </c>
    </row>
    <row r="136" s="1" customFormat="1" ht="16.5" customHeight="1">
      <c r="B136" s="46"/>
      <c r="C136" s="221" t="s">
        <v>189</v>
      </c>
      <c r="D136" s="221" t="s">
        <v>154</v>
      </c>
      <c r="E136" s="222" t="s">
        <v>190</v>
      </c>
      <c r="F136" s="223" t="s">
        <v>191</v>
      </c>
      <c r="G136" s="224" t="s">
        <v>157</v>
      </c>
      <c r="H136" s="225">
        <v>44.179000000000002</v>
      </c>
      <c r="I136" s="226"/>
      <c r="J136" s="227">
        <f>ROUND(I136*H136,2)</f>
        <v>0</v>
      </c>
      <c r="K136" s="223" t="s">
        <v>21</v>
      </c>
      <c r="L136" s="72"/>
      <c r="M136" s="228" t="s">
        <v>21</v>
      </c>
      <c r="N136" s="229" t="s">
        <v>42</v>
      </c>
      <c r="O136" s="47"/>
      <c r="P136" s="230">
        <f>O136*H136</f>
        <v>0</v>
      </c>
      <c r="Q136" s="230">
        <v>0</v>
      </c>
      <c r="R136" s="230">
        <f>Q136*H136</f>
        <v>0</v>
      </c>
      <c r="S136" s="230">
        <v>0</v>
      </c>
      <c r="T136" s="231">
        <f>S136*H136</f>
        <v>0</v>
      </c>
      <c r="AR136" s="24" t="s">
        <v>158</v>
      </c>
      <c r="AT136" s="24" t="s">
        <v>154</v>
      </c>
      <c r="AU136" s="24" t="s">
        <v>81</v>
      </c>
      <c r="AY136" s="24" t="s">
        <v>152</v>
      </c>
      <c r="BE136" s="232">
        <f>IF(N136="základní",J136,0)</f>
        <v>0</v>
      </c>
      <c r="BF136" s="232">
        <f>IF(N136="snížená",J136,0)</f>
        <v>0</v>
      </c>
      <c r="BG136" s="232">
        <f>IF(N136="zákl. přenesená",J136,0)</f>
        <v>0</v>
      </c>
      <c r="BH136" s="232">
        <f>IF(N136="sníž. přenesená",J136,0)</f>
        <v>0</v>
      </c>
      <c r="BI136" s="232">
        <f>IF(N136="nulová",J136,0)</f>
        <v>0</v>
      </c>
      <c r="BJ136" s="24" t="s">
        <v>79</v>
      </c>
      <c r="BK136" s="232">
        <f>ROUND(I136*H136,2)</f>
        <v>0</v>
      </c>
      <c r="BL136" s="24" t="s">
        <v>158</v>
      </c>
      <c r="BM136" s="24" t="s">
        <v>192</v>
      </c>
    </row>
    <row r="137" s="11" customFormat="1">
      <c r="B137" s="233"/>
      <c r="C137" s="234"/>
      <c r="D137" s="235" t="s">
        <v>159</v>
      </c>
      <c r="E137" s="236" t="s">
        <v>21</v>
      </c>
      <c r="F137" s="237" t="s">
        <v>182</v>
      </c>
      <c r="G137" s="234"/>
      <c r="H137" s="236" t="s">
        <v>21</v>
      </c>
      <c r="I137" s="238"/>
      <c r="J137" s="234"/>
      <c r="K137" s="234"/>
      <c r="L137" s="239"/>
      <c r="M137" s="240"/>
      <c r="N137" s="241"/>
      <c r="O137" s="241"/>
      <c r="P137" s="241"/>
      <c r="Q137" s="241"/>
      <c r="R137" s="241"/>
      <c r="S137" s="241"/>
      <c r="T137" s="242"/>
      <c r="AT137" s="243" t="s">
        <v>159</v>
      </c>
      <c r="AU137" s="243" t="s">
        <v>81</v>
      </c>
      <c r="AV137" s="11" t="s">
        <v>79</v>
      </c>
      <c r="AW137" s="11" t="s">
        <v>35</v>
      </c>
      <c r="AX137" s="11" t="s">
        <v>71</v>
      </c>
      <c r="AY137" s="243" t="s">
        <v>152</v>
      </c>
    </row>
    <row r="138" s="12" customFormat="1">
      <c r="B138" s="244"/>
      <c r="C138" s="245"/>
      <c r="D138" s="235" t="s">
        <v>159</v>
      </c>
      <c r="E138" s="246" t="s">
        <v>21</v>
      </c>
      <c r="F138" s="247" t="s">
        <v>193</v>
      </c>
      <c r="G138" s="245"/>
      <c r="H138" s="248">
        <v>17.202999999999999</v>
      </c>
      <c r="I138" s="249"/>
      <c r="J138" s="245"/>
      <c r="K138" s="245"/>
      <c r="L138" s="250"/>
      <c r="M138" s="251"/>
      <c r="N138" s="252"/>
      <c r="O138" s="252"/>
      <c r="P138" s="252"/>
      <c r="Q138" s="252"/>
      <c r="R138" s="252"/>
      <c r="S138" s="252"/>
      <c r="T138" s="253"/>
      <c r="AT138" s="254" t="s">
        <v>159</v>
      </c>
      <c r="AU138" s="254" t="s">
        <v>81</v>
      </c>
      <c r="AV138" s="12" t="s">
        <v>81</v>
      </c>
      <c r="AW138" s="12" t="s">
        <v>35</v>
      </c>
      <c r="AX138" s="12" t="s">
        <v>71</v>
      </c>
      <c r="AY138" s="254" t="s">
        <v>152</v>
      </c>
    </row>
    <row r="139" s="12" customFormat="1">
      <c r="B139" s="244"/>
      <c r="C139" s="245"/>
      <c r="D139" s="235" t="s">
        <v>159</v>
      </c>
      <c r="E139" s="246" t="s">
        <v>21</v>
      </c>
      <c r="F139" s="247" t="s">
        <v>194</v>
      </c>
      <c r="G139" s="245"/>
      <c r="H139" s="248">
        <v>1.21</v>
      </c>
      <c r="I139" s="249"/>
      <c r="J139" s="245"/>
      <c r="K139" s="245"/>
      <c r="L139" s="250"/>
      <c r="M139" s="251"/>
      <c r="N139" s="252"/>
      <c r="O139" s="252"/>
      <c r="P139" s="252"/>
      <c r="Q139" s="252"/>
      <c r="R139" s="252"/>
      <c r="S139" s="252"/>
      <c r="T139" s="253"/>
      <c r="AT139" s="254" t="s">
        <v>159</v>
      </c>
      <c r="AU139" s="254" t="s">
        <v>81</v>
      </c>
      <c r="AV139" s="12" t="s">
        <v>81</v>
      </c>
      <c r="AW139" s="12" t="s">
        <v>35</v>
      </c>
      <c r="AX139" s="12" t="s">
        <v>71</v>
      </c>
      <c r="AY139" s="254" t="s">
        <v>152</v>
      </c>
    </row>
    <row r="140" s="12" customFormat="1">
      <c r="B140" s="244"/>
      <c r="C140" s="245"/>
      <c r="D140" s="235" t="s">
        <v>159</v>
      </c>
      <c r="E140" s="246" t="s">
        <v>21</v>
      </c>
      <c r="F140" s="247" t="s">
        <v>195</v>
      </c>
      <c r="G140" s="245"/>
      <c r="H140" s="248">
        <v>8.4860000000000007</v>
      </c>
      <c r="I140" s="249"/>
      <c r="J140" s="245"/>
      <c r="K140" s="245"/>
      <c r="L140" s="250"/>
      <c r="M140" s="251"/>
      <c r="N140" s="252"/>
      <c r="O140" s="252"/>
      <c r="P140" s="252"/>
      <c r="Q140" s="252"/>
      <c r="R140" s="252"/>
      <c r="S140" s="252"/>
      <c r="T140" s="253"/>
      <c r="AT140" s="254" t="s">
        <v>159</v>
      </c>
      <c r="AU140" s="254" t="s">
        <v>81</v>
      </c>
      <c r="AV140" s="12" t="s">
        <v>81</v>
      </c>
      <c r="AW140" s="12" t="s">
        <v>35</v>
      </c>
      <c r="AX140" s="12" t="s">
        <v>71</v>
      </c>
      <c r="AY140" s="254" t="s">
        <v>152</v>
      </c>
    </row>
    <row r="141" s="12" customFormat="1">
      <c r="B141" s="244"/>
      <c r="C141" s="245"/>
      <c r="D141" s="235" t="s">
        <v>159</v>
      </c>
      <c r="E141" s="246" t="s">
        <v>21</v>
      </c>
      <c r="F141" s="247" t="s">
        <v>196</v>
      </c>
      <c r="G141" s="245"/>
      <c r="H141" s="248">
        <v>15.744</v>
      </c>
      <c r="I141" s="249"/>
      <c r="J141" s="245"/>
      <c r="K141" s="245"/>
      <c r="L141" s="250"/>
      <c r="M141" s="251"/>
      <c r="N141" s="252"/>
      <c r="O141" s="252"/>
      <c r="P141" s="252"/>
      <c r="Q141" s="252"/>
      <c r="R141" s="252"/>
      <c r="S141" s="252"/>
      <c r="T141" s="253"/>
      <c r="AT141" s="254" t="s">
        <v>159</v>
      </c>
      <c r="AU141" s="254" t="s">
        <v>81</v>
      </c>
      <c r="AV141" s="12" t="s">
        <v>81</v>
      </c>
      <c r="AW141" s="12" t="s">
        <v>35</v>
      </c>
      <c r="AX141" s="12" t="s">
        <v>71</v>
      </c>
      <c r="AY141" s="254" t="s">
        <v>152</v>
      </c>
    </row>
    <row r="142" s="12" customFormat="1">
      <c r="B142" s="244"/>
      <c r="C142" s="245"/>
      <c r="D142" s="235" t="s">
        <v>159</v>
      </c>
      <c r="E142" s="246" t="s">
        <v>21</v>
      </c>
      <c r="F142" s="247" t="s">
        <v>197</v>
      </c>
      <c r="G142" s="245"/>
      <c r="H142" s="248">
        <v>1.536</v>
      </c>
      <c r="I142" s="249"/>
      <c r="J142" s="245"/>
      <c r="K142" s="245"/>
      <c r="L142" s="250"/>
      <c r="M142" s="251"/>
      <c r="N142" s="252"/>
      <c r="O142" s="252"/>
      <c r="P142" s="252"/>
      <c r="Q142" s="252"/>
      <c r="R142" s="252"/>
      <c r="S142" s="252"/>
      <c r="T142" s="253"/>
      <c r="AT142" s="254" t="s">
        <v>159</v>
      </c>
      <c r="AU142" s="254" t="s">
        <v>81</v>
      </c>
      <c r="AV142" s="12" t="s">
        <v>81</v>
      </c>
      <c r="AW142" s="12" t="s">
        <v>35</v>
      </c>
      <c r="AX142" s="12" t="s">
        <v>71</v>
      </c>
      <c r="AY142" s="254" t="s">
        <v>152</v>
      </c>
    </row>
    <row r="143" s="13" customFormat="1">
      <c r="B143" s="255"/>
      <c r="C143" s="256"/>
      <c r="D143" s="235" t="s">
        <v>159</v>
      </c>
      <c r="E143" s="257" t="s">
        <v>21</v>
      </c>
      <c r="F143" s="258" t="s">
        <v>164</v>
      </c>
      <c r="G143" s="256"/>
      <c r="H143" s="259">
        <v>44.179000000000002</v>
      </c>
      <c r="I143" s="260"/>
      <c r="J143" s="256"/>
      <c r="K143" s="256"/>
      <c r="L143" s="261"/>
      <c r="M143" s="262"/>
      <c r="N143" s="263"/>
      <c r="O143" s="263"/>
      <c r="P143" s="263"/>
      <c r="Q143" s="263"/>
      <c r="R143" s="263"/>
      <c r="S143" s="263"/>
      <c r="T143" s="264"/>
      <c r="AT143" s="265" t="s">
        <v>159</v>
      </c>
      <c r="AU143" s="265" t="s">
        <v>81</v>
      </c>
      <c r="AV143" s="13" t="s">
        <v>158</v>
      </c>
      <c r="AW143" s="13" t="s">
        <v>35</v>
      </c>
      <c r="AX143" s="13" t="s">
        <v>79</v>
      </c>
      <c r="AY143" s="265" t="s">
        <v>152</v>
      </c>
    </row>
    <row r="144" s="1" customFormat="1" ht="16.5" customHeight="1">
      <c r="B144" s="46"/>
      <c r="C144" s="221" t="s">
        <v>177</v>
      </c>
      <c r="D144" s="221" t="s">
        <v>154</v>
      </c>
      <c r="E144" s="222" t="s">
        <v>198</v>
      </c>
      <c r="F144" s="223" t="s">
        <v>199</v>
      </c>
      <c r="G144" s="224" t="s">
        <v>157</v>
      </c>
      <c r="H144" s="225">
        <v>44.179000000000002</v>
      </c>
      <c r="I144" s="226"/>
      <c r="J144" s="227">
        <f>ROUND(I144*H144,2)</f>
        <v>0</v>
      </c>
      <c r="K144" s="223" t="s">
        <v>21</v>
      </c>
      <c r="L144" s="72"/>
      <c r="M144" s="228" t="s">
        <v>21</v>
      </c>
      <c r="N144" s="229" t="s">
        <v>42</v>
      </c>
      <c r="O144" s="47"/>
      <c r="P144" s="230">
        <f>O144*H144</f>
        <v>0</v>
      </c>
      <c r="Q144" s="230">
        <v>0</v>
      </c>
      <c r="R144" s="230">
        <f>Q144*H144</f>
        <v>0</v>
      </c>
      <c r="S144" s="230">
        <v>0</v>
      </c>
      <c r="T144" s="231">
        <f>S144*H144</f>
        <v>0</v>
      </c>
      <c r="AR144" s="24" t="s">
        <v>158</v>
      </c>
      <c r="AT144" s="24" t="s">
        <v>154</v>
      </c>
      <c r="AU144" s="24" t="s">
        <v>81</v>
      </c>
      <c r="AY144" s="24" t="s">
        <v>152</v>
      </c>
      <c r="BE144" s="232">
        <f>IF(N144="základní",J144,0)</f>
        <v>0</v>
      </c>
      <c r="BF144" s="232">
        <f>IF(N144="snížená",J144,0)</f>
        <v>0</v>
      </c>
      <c r="BG144" s="232">
        <f>IF(N144="zákl. přenesená",J144,0)</f>
        <v>0</v>
      </c>
      <c r="BH144" s="232">
        <f>IF(N144="sníž. přenesená",J144,0)</f>
        <v>0</v>
      </c>
      <c r="BI144" s="232">
        <f>IF(N144="nulová",J144,0)</f>
        <v>0</v>
      </c>
      <c r="BJ144" s="24" t="s">
        <v>79</v>
      </c>
      <c r="BK144" s="232">
        <f>ROUND(I144*H144,2)</f>
        <v>0</v>
      </c>
      <c r="BL144" s="24" t="s">
        <v>158</v>
      </c>
      <c r="BM144" s="24" t="s">
        <v>200</v>
      </c>
    </row>
    <row r="145" s="11" customFormat="1">
      <c r="B145" s="233"/>
      <c r="C145" s="234"/>
      <c r="D145" s="235" t="s">
        <v>159</v>
      </c>
      <c r="E145" s="236" t="s">
        <v>21</v>
      </c>
      <c r="F145" s="237" t="s">
        <v>182</v>
      </c>
      <c r="G145" s="234"/>
      <c r="H145" s="236" t="s">
        <v>21</v>
      </c>
      <c r="I145" s="238"/>
      <c r="J145" s="234"/>
      <c r="K145" s="234"/>
      <c r="L145" s="239"/>
      <c r="M145" s="240"/>
      <c r="N145" s="241"/>
      <c r="O145" s="241"/>
      <c r="P145" s="241"/>
      <c r="Q145" s="241"/>
      <c r="R145" s="241"/>
      <c r="S145" s="241"/>
      <c r="T145" s="242"/>
      <c r="AT145" s="243" t="s">
        <v>159</v>
      </c>
      <c r="AU145" s="243" t="s">
        <v>81</v>
      </c>
      <c r="AV145" s="11" t="s">
        <v>79</v>
      </c>
      <c r="AW145" s="11" t="s">
        <v>35</v>
      </c>
      <c r="AX145" s="11" t="s">
        <v>71</v>
      </c>
      <c r="AY145" s="243" t="s">
        <v>152</v>
      </c>
    </row>
    <row r="146" s="12" customFormat="1">
      <c r="B146" s="244"/>
      <c r="C146" s="245"/>
      <c r="D146" s="235" t="s">
        <v>159</v>
      </c>
      <c r="E146" s="246" t="s">
        <v>21</v>
      </c>
      <c r="F146" s="247" t="s">
        <v>193</v>
      </c>
      <c r="G146" s="245"/>
      <c r="H146" s="248">
        <v>17.202999999999999</v>
      </c>
      <c r="I146" s="249"/>
      <c r="J146" s="245"/>
      <c r="K146" s="245"/>
      <c r="L146" s="250"/>
      <c r="M146" s="251"/>
      <c r="N146" s="252"/>
      <c r="O146" s="252"/>
      <c r="P146" s="252"/>
      <c r="Q146" s="252"/>
      <c r="R146" s="252"/>
      <c r="S146" s="252"/>
      <c r="T146" s="253"/>
      <c r="AT146" s="254" t="s">
        <v>159</v>
      </c>
      <c r="AU146" s="254" t="s">
        <v>81</v>
      </c>
      <c r="AV146" s="12" t="s">
        <v>81</v>
      </c>
      <c r="AW146" s="12" t="s">
        <v>35</v>
      </c>
      <c r="AX146" s="12" t="s">
        <v>71</v>
      </c>
      <c r="AY146" s="254" t="s">
        <v>152</v>
      </c>
    </row>
    <row r="147" s="12" customFormat="1">
      <c r="B147" s="244"/>
      <c r="C147" s="245"/>
      <c r="D147" s="235" t="s">
        <v>159</v>
      </c>
      <c r="E147" s="246" t="s">
        <v>21</v>
      </c>
      <c r="F147" s="247" t="s">
        <v>194</v>
      </c>
      <c r="G147" s="245"/>
      <c r="H147" s="248">
        <v>1.21</v>
      </c>
      <c r="I147" s="249"/>
      <c r="J147" s="245"/>
      <c r="K147" s="245"/>
      <c r="L147" s="250"/>
      <c r="M147" s="251"/>
      <c r="N147" s="252"/>
      <c r="O147" s="252"/>
      <c r="P147" s="252"/>
      <c r="Q147" s="252"/>
      <c r="R147" s="252"/>
      <c r="S147" s="252"/>
      <c r="T147" s="253"/>
      <c r="AT147" s="254" t="s">
        <v>159</v>
      </c>
      <c r="AU147" s="254" t="s">
        <v>81</v>
      </c>
      <c r="AV147" s="12" t="s">
        <v>81</v>
      </c>
      <c r="AW147" s="12" t="s">
        <v>35</v>
      </c>
      <c r="AX147" s="12" t="s">
        <v>71</v>
      </c>
      <c r="AY147" s="254" t="s">
        <v>152</v>
      </c>
    </row>
    <row r="148" s="12" customFormat="1">
      <c r="B148" s="244"/>
      <c r="C148" s="245"/>
      <c r="D148" s="235" t="s">
        <v>159</v>
      </c>
      <c r="E148" s="246" t="s">
        <v>21</v>
      </c>
      <c r="F148" s="247" t="s">
        <v>195</v>
      </c>
      <c r="G148" s="245"/>
      <c r="H148" s="248">
        <v>8.4860000000000007</v>
      </c>
      <c r="I148" s="249"/>
      <c r="J148" s="245"/>
      <c r="K148" s="245"/>
      <c r="L148" s="250"/>
      <c r="M148" s="251"/>
      <c r="N148" s="252"/>
      <c r="O148" s="252"/>
      <c r="P148" s="252"/>
      <c r="Q148" s="252"/>
      <c r="R148" s="252"/>
      <c r="S148" s="252"/>
      <c r="T148" s="253"/>
      <c r="AT148" s="254" t="s">
        <v>159</v>
      </c>
      <c r="AU148" s="254" t="s">
        <v>81</v>
      </c>
      <c r="AV148" s="12" t="s">
        <v>81</v>
      </c>
      <c r="AW148" s="12" t="s">
        <v>35</v>
      </c>
      <c r="AX148" s="12" t="s">
        <v>71</v>
      </c>
      <c r="AY148" s="254" t="s">
        <v>152</v>
      </c>
    </row>
    <row r="149" s="12" customFormat="1">
      <c r="B149" s="244"/>
      <c r="C149" s="245"/>
      <c r="D149" s="235" t="s">
        <v>159</v>
      </c>
      <c r="E149" s="246" t="s">
        <v>21</v>
      </c>
      <c r="F149" s="247" t="s">
        <v>196</v>
      </c>
      <c r="G149" s="245"/>
      <c r="H149" s="248">
        <v>15.744</v>
      </c>
      <c r="I149" s="249"/>
      <c r="J149" s="245"/>
      <c r="K149" s="245"/>
      <c r="L149" s="250"/>
      <c r="M149" s="251"/>
      <c r="N149" s="252"/>
      <c r="O149" s="252"/>
      <c r="P149" s="252"/>
      <c r="Q149" s="252"/>
      <c r="R149" s="252"/>
      <c r="S149" s="252"/>
      <c r="T149" s="253"/>
      <c r="AT149" s="254" t="s">
        <v>159</v>
      </c>
      <c r="AU149" s="254" t="s">
        <v>81</v>
      </c>
      <c r="AV149" s="12" t="s">
        <v>81</v>
      </c>
      <c r="AW149" s="12" t="s">
        <v>35</v>
      </c>
      <c r="AX149" s="12" t="s">
        <v>71</v>
      </c>
      <c r="AY149" s="254" t="s">
        <v>152</v>
      </c>
    </row>
    <row r="150" s="12" customFormat="1">
      <c r="B150" s="244"/>
      <c r="C150" s="245"/>
      <c r="D150" s="235" t="s">
        <v>159</v>
      </c>
      <c r="E150" s="246" t="s">
        <v>21</v>
      </c>
      <c r="F150" s="247" t="s">
        <v>197</v>
      </c>
      <c r="G150" s="245"/>
      <c r="H150" s="248">
        <v>1.536</v>
      </c>
      <c r="I150" s="249"/>
      <c r="J150" s="245"/>
      <c r="K150" s="245"/>
      <c r="L150" s="250"/>
      <c r="M150" s="251"/>
      <c r="N150" s="252"/>
      <c r="O150" s="252"/>
      <c r="P150" s="252"/>
      <c r="Q150" s="252"/>
      <c r="R150" s="252"/>
      <c r="S150" s="252"/>
      <c r="T150" s="253"/>
      <c r="AT150" s="254" t="s">
        <v>159</v>
      </c>
      <c r="AU150" s="254" t="s">
        <v>81</v>
      </c>
      <c r="AV150" s="12" t="s">
        <v>81</v>
      </c>
      <c r="AW150" s="12" t="s">
        <v>35</v>
      </c>
      <c r="AX150" s="12" t="s">
        <v>71</v>
      </c>
      <c r="AY150" s="254" t="s">
        <v>152</v>
      </c>
    </row>
    <row r="151" s="13" customFormat="1">
      <c r="B151" s="255"/>
      <c r="C151" s="256"/>
      <c r="D151" s="235" t="s">
        <v>159</v>
      </c>
      <c r="E151" s="257" t="s">
        <v>21</v>
      </c>
      <c r="F151" s="258" t="s">
        <v>164</v>
      </c>
      <c r="G151" s="256"/>
      <c r="H151" s="259">
        <v>44.179000000000002</v>
      </c>
      <c r="I151" s="260"/>
      <c r="J151" s="256"/>
      <c r="K151" s="256"/>
      <c r="L151" s="261"/>
      <c r="M151" s="262"/>
      <c r="N151" s="263"/>
      <c r="O151" s="263"/>
      <c r="P151" s="263"/>
      <c r="Q151" s="263"/>
      <c r="R151" s="263"/>
      <c r="S151" s="263"/>
      <c r="T151" s="264"/>
      <c r="AT151" s="265" t="s">
        <v>159</v>
      </c>
      <c r="AU151" s="265" t="s">
        <v>81</v>
      </c>
      <c r="AV151" s="13" t="s">
        <v>158</v>
      </c>
      <c r="AW151" s="13" t="s">
        <v>35</v>
      </c>
      <c r="AX151" s="13" t="s">
        <v>79</v>
      </c>
      <c r="AY151" s="265" t="s">
        <v>152</v>
      </c>
    </row>
    <row r="152" s="1" customFormat="1" ht="16.5" customHeight="1">
      <c r="B152" s="46"/>
      <c r="C152" s="221" t="s">
        <v>201</v>
      </c>
      <c r="D152" s="221" t="s">
        <v>154</v>
      </c>
      <c r="E152" s="222" t="s">
        <v>202</v>
      </c>
      <c r="F152" s="223" t="s">
        <v>203</v>
      </c>
      <c r="G152" s="224" t="s">
        <v>157</v>
      </c>
      <c r="H152" s="225">
        <v>208.16800000000001</v>
      </c>
      <c r="I152" s="226"/>
      <c r="J152" s="227">
        <f>ROUND(I152*H152,2)</f>
        <v>0</v>
      </c>
      <c r="K152" s="223" t="s">
        <v>21</v>
      </c>
      <c r="L152" s="72"/>
      <c r="M152" s="228" t="s">
        <v>21</v>
      </c>
      <c r="N152" s="229" t="s">
        <v>42</v>
      </c>
      <c r="O152" s="47"/>
      <c r="P152" s="230">
        <f>O152*H152</f>
        <v>0</v>
      </c>
      <c r="Q152" s="230">
        <v>0</v>
      </c>
      <c r="R152" s="230">
        <f>Q152*H152</f>
        <v>0</v>
      </c>
      <c r="S152" s="230">
        <v>0</v>
      </c>
      <c r="T152" s="231">
        <f>S152*H152</f>
        <v>0</v>
      </c>
      <c r="AR152" s="24" t="s">
        <v>158</v>
      </c>
      <c r="AT152" s="24" t="s">
        <v>154</v>
      </c>
      <c r="AU152" s="24" t="s">
        <v>81</v>
      </c>
      <c r="AY152" s="24" t="s">
        <v>152</v>
      </c>
      <c r="BE152" s="232">
        <f>IF(N152="základní",J152,0)</f>
        <v>0</v>
      </c>
      <c r="BF152" s="232">
        <f>IF(N152="snížená",J152,0)</f>
        <v>0</v>
      </c>
      <c r="BG152" s="232">
        <f>IF(N152="zákl. přenesená",J152,0)</f>
        <v>0</v>
      </c>
      <c r="BH152" s="232">
        <f>IF(N152="sníž. přenesená",J152,0)</f>
        <v>0</v>
      </c>
      <c r="BI152" s="232">
        <f>IF(N152="nulová",J152,0)</f>
        <v>0</v>
      </c>
      <c r="BJ152" s="24" t="s">
        <v>79</v>
      </c>
      <c r="BK152" s="232">
        <f>ROUND(I152*H152,2)</f>
        <v>0</v>
      </c>
      <c r="BL152" s="24" t="s">
        <v>158</v>
      </c>
      <c r="BM152" s="24" t="s">
        <v>204</v>
      </c>
    </row>
    <row r="153" s="12" customFormat="1">
      <c r="B153" s="244"/>
      <c r="C153" s="245"/>
      <c r="D153" s="235" t="s">
        <v>159</v>
      </c>
      <c r="E153" s="246" t="s">
        <v>21</v>
      </c>
      <c r="F153" s="247" t="s">
        <v>205</v>
      </c>
      <c r="G153" s="245"/>
      <c r="H153" s="248">
        <v>208.16800000000001</v>
      </c>
      <c r="I153" s="249"/>
      <c r="J153" s="245"/>
      <c r="K153" s="245"/>
      <c r="L153" s="250"/>
      <c r="M153" s="251"/>
      <c r="N153" s="252"/>
      <c r="O153" s="252"/>
      <c r="P153" s="252"/>
      <c r="Q153" s="252"/>
      <c r="R153" s="252"/>
      <c r="S153" s="252"/>
      <c r="T153" s="253"/>
      <c r="AT153" s="254" t="s">
        <v>159</v>
      </c>
      <c r="AU153" s="254" t="s">
        <v>81</v>
      </c>
      <c r="AV153" s="12" t="s">
        <v>81</v>
      </c>
      <c r="AW153" s="12" t="s">
        <v>35</v>
      </c>
      <c r="AX153" s="12" t="s">
        <v>79</v>
      </c>
      <c r="AY153" s="254" t="s">
        <v>152</v>
      </c>
    </row>
    <row r="154" s="1" customFormat="1" ht="16.5" customHeight="1">
      <c r="B154" s="46"/>
      <c r="C154" s="221" t="s">
        <v>181</v>
      </c>
      <c r="D154" s="221" t="s">
        <v>154</v>
      </c>
      <c r="E154" s="222" t="s">
        <v>206</v>
      </c>
      <c r="F154" s="223" t="s">
        <v>207</v>
      </c>
      <c r="G154" s="224" t="s">
        <v>157</v>
      </c>
      <c r="H154" s="225">
        <v>198.98400000000001</v>
      </c>
      <c r="I154" s="226"/>
      <c r="J154" s="227">
        <f>ROUND(I154*H154,2)</f>
        <v>0</v>
      </c>
      <c r="K154" s="223" t="s">
        <v>21</v>
      </c>
      <c r="L154" s="72"/>
      <c r="M154" s="228" t="s">
        <v>21</v>
      </c>
      <c r="N154" s="229" t="s">
        <v>42</v>
      </c>
      <c r="O154" s="47"/>
      <c r="P154" s="230">
        <f>O154*H154</f>
        <v>0</v>
      </c>
      <c r="Q154" s="230">
        <v>0</v>
      </c>
      <c r="R154" s="230">
        <f>Q154*H154</f>
        <v>0</v>
      </c>
      <c r="S154" s="230">
        <v>0</v>
      </c>
      <c r="T154" s="231">
        <f>S154*H154</f>
        <v>0</v>
      </c>
      <c r="AR154" s="24" t="s">
        <v>158</v>
      </c>
      <c r="AT154" s="24" t="s">
        <v>154</v>
      </c>
      <c r="AU154" s="24" t="s">
        <v>81</v>
      </c>
      <c r="AY154" s="24" t="s">
        <v>152</v>
      </c>
      <c r="BE154" s="232">
        <f>IF(N154="základní",J154,0)</f>
        <v>0</v>
      </c>
      <c r="BF154" s="232">
        <f>IF(N154="snížená",J154,0)</f>
        <v>0</v>
      </c>
      <c r="BG154" s="232">
        <f>IF(N154="zákl. přenesená",J154,0)</f>
        <v>0</v>
      </c>
      <c r="BH154" s="232">
        <f>IF(N154="sníž. přenesená",J154,0)</f>
        <v>0</v>
      </c>
      <c r="BI154" s="232">
        <f>IF(N154="nulová",J154,0)</f>
        <v>0</v>
      </c>
      <c r="BJ154" s="24" t="s">
        <v>79</v>
      </c>
      <c r="BK154" s="232">
        <f>ROUND(I154*H154,2)</f>
        <v>0</v>
      </c>
      <c r="BL154" s="24" t="s">
        <v>158</v>
      </c>
      <c r="BM154" s="24" t="s">
        <v>208</v>
      </c>
    </row>
    <row r="155" s="12" customFormat="1">
      <c r="B155" s="244"/>
      <c r="C155" s="245"/>
      <c r="D155" s="235" t="s">
        <v>159</v>
      </c>
      <c r="E155" s="246" t="s">
        <v>21</v>
      </c>
      <c r="F155" s="247" t="s">
        <v>209</v>
      </c>
      <c r="G155" s="245"/>
      <c r="H155" s="248">
        <v>198.98400000000001</v>
      </c>
      <c r="I155" s="249"/>
      <c r="J155" s="245"/>
      <c r="K155" s="245"/>
      <c r="L155" s="250"/>
      <c r="M155" s="251"/>
      <c r="N155" s="252"/>
      <c r="O155" s="252"/>
      <c r="P155" s="252"/>
      <c r="Q155" s="252"/>
      <c r="R155" s="252"/>
      <c r="S155" s="252"/>
      <c r="T155" s="253"/>
      <c r="AT155" s="254" t="s">
        <v>159</v>
      </c>
      <c r="AU155" s="254" t="s">
        <v>81</v>
      </c>
      <c r="AV155" s="12" t="s">
        <v>81</v>
      </c>
      <c r="AW155" s="12" t="s">
        <v>35</v>
      </c>
      <c r="AX155" s="12" t="s">
        <v>79</v>
      </c>
      <c r="AY155" s="254" t="s">
        <v>152</v>
      </c>
    </row>
    <row r="156" s="1" customFormat="1" ht="16.5" customHeight="1">
      <c r="B156" s="46"/>
      <c r="C156" s="221" t="s">
        <v>210</v>
      </c>
      <c r="D156" s="221" t="s">
        <v>154</v>
      </c>
      <c r="E156" s="222" t="s">
        <v>211</v>
      </c>
      <c r="F156" s="223" t="s">
        <v>212</v>
      </c>
      <c r="G156" s="224" t="s">
        <v>157</v>
      </c>
      <c r="H156" s="225">
        <v>198.98400000000001</v>
      </c>
      <c r="I156" s="226"/>
      <c r="J156" s="227">
        <f>ROUND(I156*H156,2)</f>
        <v>0</v>
      </c>
      <c r="K156" s="223" t="s">
        <v>21</v>
      </c>
      <c r="L156" s="72"/>
      <c r="M156" s="228" t="s">
        <v>21</v>
      </c>
      <c r="N156" s="229" t="s">
        <v>42</v>
      </c>
      <c r="O156" s="47"/>
      <c r="P156" s="230">
        <f>O156*H156</f>
        <v>0</v>
      </c>
      <c r="Q156" s="230">
        <v>0</v>
      </c>
      <c r="R156" s="230">
        <f>Q156*H156</f>
        <v>0</v>
      </c>
      <c r="S156" s="230">
        <v>0</v>
      </c>
      <c r="T156" s="231">
        <f>S156*H156</f>
        <v>0</v>
      </c>
      <c r="AR156" s="24" t="s">
        <v>158</v>
      </c>
      <c r="AT156" s="24" t="s">
        <v>154</v>
      </c>
      <c r="AU156" s="24" t="s">
        <v>81</v>
      </c>
      <c r="AY156" s="24" t="s">
        <v>152</v>
      </c>
      <c r="BE156" s="232">
        <f>IF(N156="základní",J156,0)</f>
        <v>0</v>
      </c>
      <c r="BF156" s="232">
        <f>IF(N156="snížená",J156,0)</f>
        <v>0</v>
      </c>
      <c r="BG156" s="232">
        <f>IF(N156="zákl. přenesená",J156,0)</f>
        <v>0</v>
      </c>
      <c r="BH156" s="232">
        <f>IF(N156="sníž. přenesená",J156,0)</f>
        <v>0</v>
      </c>
      <c r="BI156" s="232">
        <f>IF(N156="nulová",J156,0)</f>
        <v>0</v>
      </c>
      <c r="BJ156" s="24" t="s">
        <v>79</v>
      </c>
      <c r="BK156" s="232">
        <f>ROUND(I156*H156,2)</f>
        <v>0</v>
      </c>
      <c r="BL156" s="24" t="s">
        <v>158</v>
      </c>
      <c r="BM156" s="24" t="s">
        <v>213</v>
      </c>
    </row>
    <row r="157" s="12" customFormat="1">
      <c r="B157" s="244"/>
      <c r="C157" s="245"/>
      <c r="D157" s="235" t="s">
        <v>159</v>
      </c>
      <c r="E157" s="246" t="s">
        <v>21</v>
      </c>
      <c r="F157" s="247" t="s">
        <v>209</v>
      </c>
      <c r="G157" s="245"/>
      <c r="H157" s="248">
        <v>198.98400000000001</v>
      </c>
      <c r="I157" s="249"/>
      <c r="J157" s="245"/>
      <c r="K157" s="245"/>
      <c r="L157" s="250"/>
      <c r="M157" s="251"/>
      <c r="N157" s="252"/>
      <c r="O157" s="252"/>
      <c r="P157" s="252"/>
      <c r="Q157" s="252"/>
      <c r="R157" s="252"/>
      <c r="S157" s="252"/>
      <c r="T157" s="253"/>
      <c r="AT157" s="254" t="s">
        <v>159</v>
      </c>
      <c r="AU157" s="254" t="s">
        <v>81</v>
      </c>
      <c r="AV157" s="12" t="s">
        <v>81</v>
      </c>
      <c r="AW157" s="12" t="s">
        <v>35</v>
      </c>
      <c r="AX157" s="12" t="s">
        <v>79</v>
      </c>
      <c r="AY157" s="254" t="s">
        <v>152</v>
      </c>
    </row>
    <row r="158" s="1" customFormat="1" ht="16.5" customHeight="1">
      <c r="B158" s="46"/>
      <c r="C158" s="221" t="s">
        <v>188</v>
      </c>
      <c r="D158" s="221" t="s">
        <v>154</v>
      </c>
      <c r="E158" s="222" t="s">
        <v>214</v>
      </c>
      <c r="F158" s="223" t="s">
        <v>215</v>
      </c>
      <c r="G158" s="224" t="s">
        <v>157</v>
      </c>
      <c r="H158" s="225">
        <v>198.98400000000001</v>
      </c>
      <c r="I158" s="226"/>
      <c r="J158" s="227">
        <f>ROUND(I158*H158,2)</f>
        <v>0</v>
      </c>
      <c r="K158" s="223" t="s">
        <v>21</v>
      </c>
      <c r="L158" s="72"/>
      <c r="M158" s="228" t="s">
        <v>21</v>
      </c>
      <c r="N158" s="229" t="s">
        <v>42</v>
      </c>
      <c r="O158" s="47"/>
      <c r="P158" s="230">
        <f>O158*H158</f>
        <v>0</v>
      </c>
      <c r="Q158" s="230">
        <v>0</v>
      </c>
      <c r="R158" s="230">
        <f>Q158*H158</f>
        <v>0</v>
      </c>
      <c r="S158" s="230">
        <v>0</v>
      </c>
      <c r="T158" s="231">
        <f>S158*H158</f>
        <v>0</v>
      </c>
      <c r="AR158" s="24" t="s">
        <v>158</v>
      </c>
      <c r="AT158" s="24" t="s">
        <v>154</v>
      </c>
      <c r="AU158" s="24" t="s">
        <v>81</v>
      </c>
      <c r="AY158" s="24" t="s">
        <v>152</v>
      </c>
      <c r="BE158" s="232">
        <f>IF(N158="základní",J158,0)</f>
        <v>0</v>
      </c>
      <c r="BF158" s="232">
        <f>IF(N158="snížená",J158,0)</f>
        <v>0</v>
      </c>
      <c r="BG158" s="232">
        <f>IF(N158="zákl. přenesená",J158,0)</f>
        <v>0</v>
      </c>
      <c r="BH158" s="232">
        <f>IF(N158="sníž. přenesená",J158,0)</f>
        <v>0</v>
      </c>
      <c r="BI158" s="232">
        <f>IF(N158="nulová",J158,0)</f>
        <v>0</v>
      </c>
      <c r="BJ158" s="24" t="s">
        <v>79</v>
      </c>
      <c r="BK158" s="232">
        <f>ROUND(I158*H158,2)</f>
        <v>0</v>
      </c>
      <c r="BL158" s="24" t="s">
        <v>158</v>
      </c>
      <c r="BM158" s="24" t="s">
        <v>216</v>
      </c>
    </row>
    <row r="159" s="12" customFormat="1">
      <c r="B159" s="244"/>
      <c r="C159" s="245"/>
      <c r="D159" s="235" t="s">
        <v>159</v>
      </c>
      <c r="E159" s="246" t="s">
        <v>21</v>
      </c>
      <c r="F159" s="247" t="s">
        <v>209</v>
      </c>
      <c r="G159" s="245"/>
      <c r="H159" s="248">
        <v>198.98400000000001</v>
      </c>
      <c r="I159" s="249"/>
      <c r="J159" s="245"/>
      <c r="K159" s="245"/>
      <c r="L159" s="250"/>
      <c r="M159" s="251"/>
      <c r="N159" s="252"/>
      <c r="O159" s="252"/>
      <c r="P159" s="252"/>
      <c r="Q159" s="252"/>
      <c r="R159" s="252"/>
      <c r="S159" s="252"/>
      <c r="T159" s="253"/>
      <c r="AT159" s="254" t="s">
        <v>159</v>
      </c>
      <c r="AU159" s="254" t="s">
        <v>81</v>
      </c>
      <c r="AV159" s="12" t="s">
        <v>81</v>
      </c>
      <c r="AW159" s="12" t="s">
        <v>35</v>
      </c>
      <c r="AX159" s="12" t="s">
        <v>79</v>
      </c>
      <c r="AY159" s="254" t="s">
        <v>152</v>
      </c>
    </row>
    <row r="160" s="1" customFormat="1" ht="16.5" customHeight="1">
      <c r="B160" s="46"/>
      <c r="C160" s="221" t="s">
        <v>217</v>
      </c>
      <c r="D160" s="221" t="s">
        <v>154</v>
      </c>
      <c r="E160" s="222" t="s">
        <v>218</v>
      </c>
      <c r="F160" s="223" t="s">
        <v>219</v>
      </c>
      <c r="G160" s="224" t="s">
        <v>220</v>
      </c>
      <c r="H160" s="225">
        <v>358.17099999999999</v>
      </c>
      <c r="I160" s="226"/>
      <c r="J160" s="227">
        <f>ROUND(I160*H160,2)</f>
        <v>0</v>
      </c>
      <c r="K160" s="223" t="s">
        <v>21</v>
      </c>
      <c r="L160" s="72"/>
      <c r="M160" s="228" t="s">
        <v>21</v>
      </c>
      <c r="N160" s="229" t="s">
        <v>42</v>
      </c>
      <c r="O160" s="47"/>
      <c r="P160" s="230">
        <f>O160*H160</f>
        <v>0</v>
      </c>
      <c r="Q160" s="230">
        <v>0</v>
      </c>
      <c r="R160" s="230">
        <f>Q160*H160</f>
        <v>0</v>
      </c>
      <c r="S160" s="230">
        <v>0</v>
      </c>
      <c r="T160" s="231">
        <f>S160*H160</f>
        <v>0</v>
      </c>
      <c r="AR160" s="24" t="s">
        <v>158</v>
      </c>
      <c r="AT160" s="24" t="s">
        <v>154</v>
      </c>
      <c r="AU160" s="24" t="s">
        <v>81</v>
      </c>
      <c r="AY160" s="24" t="s">
        <v>152</v>
      </c>
      <c r="BE160" s="232">
        <f>IF(N160="základní",J160,0)</f>
        <v>0</v>
      </c>
      <c r="BF160" s="232">
        <f>IF(N160="snížená",J160,0)</f>
        <v>0</v>
      </c>
      <c r="BG160" s="232">
        <f>IF(N160="zákl. přenesená",J160,0)</f>
        <v>0</v>
      </c>
      <c r="BH160" s="232">
        <f>IF(N160="sníž. přenesená",J160,0)</f>
        <v>0</v>
      </c>
      <c r="BI160" s="232">
        <f>IF(N160="nulová",J160,0)</f>
        <v>0</v>
      </c>
      <c r="BJ160" s="24" t="s">
        <v>79</v>
      </c>
      <c r="BK160" s="232">
        <f>ROUND(I160*H160,2)</f>
        <v>0</v>
      </c>
      <c r="BL160" s="24" t="s">
        <v>158</v>
      </c>
      <c r="BM160" s="24" t="s">
        <v>221</v>
      </c>
    </row>
    <row r="161" s="12" customFormat="1">
      <c r="B161" s="244"/>
      <c r="C161" s="245"/>
      <c r="D161" s="235" t="s">
        <v>159</v>
      </c>
      <c r="E161" s="246" t="s">
        <v>21</v>
      </c>
      <c r="F161" s="247" t="s">
        <v>222</v>
      </c>
      <c r="G161" s="245"/>
      <c r="H161" s="248">
        <v>358.17099999999999</v>
      </c>
      <c r="I161" s="249"/>
      <c r="J161" s="245"/>
      <c r="K161" s="245"/>
      <c r="L161" s="250"/>
      <c r="M161" s="251"/>
      <c r="N161" s="252"/>
      <c r="O161" s="252"/>
      <c r="P161" s="252"/>
      <c r="Q161" s="252"/>
      <c r="R161" s="252"/>
      <c r="S161" s="252"/>
      <c r="T161" s="253"/>
      <c r="AT161" s="254" t="s">
        <v>159</v>
      </c>
      <c r="AU161" s="254" t="s">
        <v>81</v>
      </c>
      <c r="AV161" s="12" t="s">
        <v>81</v>
      </c>
      <c r="AW161" s="12" t="s">
        <v>35</v>
      </c>
      <c r="AX161" s="12" t="s">
        <v>79</v>
      </c>
      <c r="AY161" s="254" t="s">
        <v>152</v>
      </c>
    </row>
    <row r="162" s="1" customFormat="1" ht="16.5" customHeight="1">
      <c r="B162" s="46"/>
      <c r="C162" s="221" t="s">
        <v>192</v>
      </c>
      <c r="D162" s="221" t="s">
        <v>154</v>
      </c>
      <c r="E162" s="222" t="s">
        <v>223</v>
      </c>
      <c r="F162" s="223" t="s">
        <v>224</v>
      </c>
      <c r="G162" s="224" t="s">
        <v>157</v>
      </c>
      <c r="H162" s="225">
        <v>9.1839999999999993</v>
      </c>
      <c r="I162" s="226"/>
      <c r="J162" s="227">
        <f>ROUND(I162*H162,2)</f>
        <v>0</v>
      </c>
      <c r="K162" s="223" t="s">
        <v>21</v>
      </c>
      <c r="L162" s="72"/>
      <c r="M162" s="228" t="s">
        <v>21</v>
      </c>
      <c r="N162" s="229" t="s">
        <v>42</v>
      </c>
      <c r="O162" s="47"/>
      <c r="P162" s="230">
        <f>O162*H162</f>
        <v>0</v>
      </c>
      <c r="Q162" s="230">
        <v>0</v>
      </c>
      <c r="R162" s="230">
        <f>Q162*H162</f>
        <v>0</v>
      </c>
      <c r="S162" s="230">
        <v>0</v>
      </c>
      <c r="T162" s="231">
        <f>S162*H162</f>
        <v>0</v>
      </c>
      <c r="AR162" s="24" t="s">
        <v>158</v>
      </c>
      <c r="AT162" s="24" t="s">
        <v>154</v>
      </c>
      <c r="AU162" s="24" t="s">
        <v>81</v>
      </c>
      <c r="AY162" s="24" t="s">
        <v>152</v>
      </c>
      <c r="BE162" s="232">
        <f>IF(N162="základní",J162,0)</f>
        <v>0</v>
      </c>
      <c r="BF162" s="232">
        <f>IF(N162="snížená",J162,0)</f>
        <v>0</v>
      </c>
      <c r="BG162" s="232">
        <f>IF(N162="zákl. přenesená",J162,0)</f>
        <v>0</v>
      </c>
      <c r="BH162" s="232">
        <f>IF(N162="sníž. přenesená",J162,0)</f>
        <v>0</v>
      </c>
      <c r="BI162" s="232">
        <f>IF(N162="nulová",J162,0)</f>
        <v>0</v>
      </c>
      <c r="BJ162" s="24" t="s">
        <v>79</v>
      </c>
      <c r="BK162" s="232">
        <f>ROUND(I162*H162,2)</f>
        <v>0</v>
      </c>
      <c r="BL162" s="24" t="s">
        <v>158</v>
      </c>
      <c r="BM162" s="24" t="s">
        <v>225</v>
      </c>
    </row>
    <row r="163" s="11" customFormat="1">
      <c r="B163" s="233"/>
      <c r="C163" s="234"/>
      <c r="D163" s="235" t="s">
        <v>159</v>
      </c>
      <c r="E163" s="236" t="s">
        <v>21</v>
      </c>
      <c r="F163" s="237" t="s">
        <v>226</v>
      </c>
      <c r="G163" s="234"/>
      <c r="H163" s="236" t="s">
        <v>21</v>
      </c>
      <c r="I163" s="238"/>
      <c r="J163" s="234"/>
      <c r="K163" s="234"/>
      <c r="L163" s="239"/>
      <c r="M163" s="240"/>
      <c r="N163" s="241"/>
      <c r="O163" s="241"/>
      <c r="P163" s="241"/>
      <c r="Q163" s="241"/>
      <c r="R163" s="241"/>
      <c r="S163" s="241"/>
      <c r="T163" s="242"/>
      <c r="AT163" s="243" t="s">
        <v>159</v>
      </c>
      <c r="AU163" s="243" t="s">
        <v>81</v>
      </c>
      <c r="AV163" s="11" t="s">
        <v>79</v>
      </c>
      <c r="AW163" s="11" t="s">
        <v>35</v>
      </c>
      <c r="AX163" s="11" t="s">
        <v>71</v>
      </c>
      <c r="AY163" s="243" t="s">
        <v>152</v>
      </c>
    </row>
    <row r="164" s="12" customFormat="1">
      <c r="B164" s="244"/>
      <c r="C164" s="245"/>
      <c r="D164" s="235" t="s">
        <v>159</v>
      </c>
      <c r="E164" s="246" t="s">
        <v>21</v>
      </c>
      <c r="F164" s="247" t="s">
        <v>227</v>
      </c>
      <c r="G164" s="245"/>
      <c r="H164" s="248">
        <v>3.5579999999999998</v>
      </c>
      <c r="I164" s="249"/>
      <c r="J164" s="245"/>
      <c r="K164" s="245"/>
      <c r="L164" s="250"/>
      <c r="M164" s="251"/>
      <c r="N164" s="252"/>
      <c r="O164" s="252"/>
      <c r="P164" s="252"/>
      <c r="Q164" s="252"/>
      <c r="R164" s="252"/>
      <c r="S164" s="252"/>
      <c r="T164" s="253"/>
      <c r="AT164" s="254" t="s">
        <v>159</v>
      </c>
      <c r="AU164" s="254" t="s">
        <v>81</v>
      </c>
      <c r="AV164" s="12" t="s">
        <v>81</v>
      </c>
      <c r="AW164" s="12" t="s">
        <v>35</v>
      </c>
      <c r="AX164" s="12" t="s">
        <v>71</v>
      </c>
      <c r="AY164" s="254" t="s">
        <v>152</v>
      </c>
    </row>
    <row r="165" s="12" customFormat="1">
      <c r="B165" s="244"/>
      <c r="C165" s="245"/>
      <c r="D165" s="235" t="s">
        <v>159</v>
      </c>
      <c r="E165" s="246" t="s">
        <v>21</v>
      </c>
      <c r="F165" s="247" t="s">
        <v>228</v>
      </c>
      <c r="G165" s="245"/>
      <c r="H165" s="248">
        <v>0.59499999999999997</v>
      </c>
      <c r="I165" s="249"/>
      <c r="J165" s="245"/>
      <c r="K165" s="245"/>
      <c r="L165" s="250"/>
      <c r="M165" s="251"/>
      <c r="N165" s="252"/>
      <c r="O165" s="252"/>
      <c r="P165" s="252"/>
      <c r="Q165" s="252"/>
      <c r="R165" s="252"/>
      <c r="S165" s="252"/>
      <c r="T165" s="253"/>
      <c r="AT165" s="254" t="s">
        <v>159</v>
      </c>
      <c r="AU165" s="254" t="s">
        <v>81</v>
      </c>
      <c r="AV165" s="12" t="s">
        <v>81</v>
      </c>
      <c r="AW165" s="12" t="s">
        <v>35</v>
      </c>
      <c r="AX165" s="12" t="s">
        <v>71</v>
      </c>
      <c r="AY165" s="254" t="s">
        <v>152</v>
      </c>
    </row>
    <row r="166" s="12" customFormat="1">
      <c r="B166" s="244"/>
      <c r="C166" s="245"/>
      <c r="D166" s="235" t="s">
        <v>159</v>
      </c>
      <c r="E166" s="246" t="s">
        <v>21</v>
      </c>
      <c r="F166" s="247" t="s">
        <v>229</v>
      </c>
      <c r="G166" s="245"/>
      <c r="H166" s="248">
        <v>0.16400000000000001</v>
      </c>
      <c r="I166" s="249"/>
      <c r="J166" s="245"/>
      <c r="K166" s="245"/>
      <c r="L166" s="250"/>
      <c r="M166" s="251"/>
      <c r="N166" s="252"/>
      <c r="O166" s="252"/>
      <c r="P166" s="252"/>
      <c r="Q166" s="252"/>
      <c r="R166" s="252"/>
      <c r="S166" s="252"/>
      <c r="T166" s="253"/>
      <c r="AT166" s="254" t="s">
        <v>159</v>
      </c>
      <c r="AU166" s="254" t="s">
        <v>81</v>
      </c>
      <c r="AV166" s="12" t="s">
        <v>81</v>
      </c>
      <c r="AW166" s="12" t="s">
        <v>35</v>
      </c>
      <c r="AX166" s="12" t="s">
        <v>71</v>
      </c>
      <c r="AY166" s="254" t="s">
        <v>152</v>
      </c>
    </row>
    <row r="167" s="12" customFormat="1">
      <c r="B167" s="244"/>
      <c r="C167" s="245"/>
      <c r="D167" s="235" t="s">
        <v>159</v>
      </c>
      <c r="E167" s="246" t="s">
        <v>21</v>
      </c>
      <c r="F167" s="247" t="s">
        <v>230</v>
      </c>
      <c r="G167" s="245"/>
      <c r="H167" s="248">
        <v>0.57499999999999996</v>
      </c>
      <c r="I167" s="249"/>
      <c r="J167" s="245"/>
      <c r="K167" s="245"/>
      <c r="L167" s="250"/>
      <c r="M167" s="251"/>
      <c r="N167" s="252"/>
      <c r="O167" s="252"/>
      <c r="P167" s="252"/>
      <c r="Q167" s="252"/>
      <c r="R167" s="252"/>
      <c r="S167" s="252"/>
      <c r="T167" s="253"/>
      <c r="AT167" s="254" t="s">
        <v>159</v>
      </c>
      <c r="AU167" s="254" t="s">
        <v>81</v>
      </c>
      <c r="AV167" s="12" t="s">
        <v>81</v>
      </c>
      <c r="AW167" s="12" t="s">
        <v>35</v>
      </c>
      <c r="AX167" s="12" t="s">
        <v>71</v>
      </c>
      <c r="AY167" s="254" t="s">
        <v>152</v>
      </c>
    </row>
    <row r="168" s="12" customFormat="1">
      <c r="B168" s="244"/>
      <c r="C168" s="245"/>
      <c r="D168" s="235" t="s">
        <v>159</v>
      </c>
      <c r="E168" s="246" t="s">
        <v>21</v>
      </c>
      <c r="F168" s="247" t="s">
        <v>231</v>
      </c>
      <c r="G168" s="245"/>
      <c r="H168" s="248">
        <v>3.218</v>
      </c>
      <c r="I168" s="249"/>
      <c r="J168" s="245"/>
      <c r="K168" s="245"/>
      <c r="L168" s="250"/>
      <c r="M168" s="251"/>
      <c r="N168" s="252"/>
      <c r="O168" s="252"/>
      <c r="P168" s="252"/>
      <c r="Q168" s="252"/>
      <c r="R168" s="252"/>
      <c r="S168" s="252"/>
      <c r="T168" s="253"/>
      <c r="AT168" s="254" t="s">
        <v>159</v>
      </c>
      <c r="AU168" s="254" t="s">
        <v>81</v>
      </c>
      <c r="AV168" s="12" t="s">
        <v>81</v>
      </c>
      <c r="AW168" s="12" t="s">
        <v>35</v>
      </c>
      <c r="AX168" s="12" t="s">
        <v>71</v>
      </c>
      <c r="AY168" s="254" t="s">
        <v>152</v>
      </c>
    </row>
    <row r="169" s="12" customFormat="1">
      <c r="B169" s="244"/>
      <c r="C169" s="245"/>
      <c r="D169" s="235" t="s">
        <v>159</v>
      </c>
      <c r="E169" s="246" t="s">
        <v>21</v>
      </c>
      <c r="F169" s="247" t="s">
        <v>232</v>
      </c>
      <c r="G169" s="245"/>
      <c r="H169" s="248">
        <v>1.0740000000000001</v>
      </c>
      <c r="I169" s="249"/>
      <c r="J169" s="245"/>
      <c r="K169" s="245"/>
      <c r="L169" s="250"/>
      <c r="M169" s="251"/>
      <c r="N169" s="252"/>
      <c r="O169" s="252"/>
      <c r="P169" s="252"/>
      <c r="Q169" s="252"/>
      <c r="R169" s="252"/>
      <c r="S169" s="252"/>
      <c r="T169" s="253"/>
      <c r="AT169" s="254" t="s">
        <v>159</v>
      </c>
      <c r="AU169" s="254" t="s">
        <v>81</v>
      </c>
      <c r="AV169" s="12" t="s">
        <v>81</v>
      </c>
      <c r="AW169" s="12" t="s">
        <v>35</v>
      </c>
      <c r="AX169" s="12" t="s">
        <v>71</v>
      </c>
      <c r="AY169" s="254" t="s">
        <v>152</v>
      </c>
    </row>
    <row r="170" s="13" customFormat="1">
      <c r="B170" s="255"/>
      <c r="C170" s="256"/>
      <c r="D170" s="235" t="s">
        <v>159</v>
      </c>
      <c r="E170" s="257" t="s">
        <v>21</v>
      </c>
      <c r="F170" s="258" t="s">
        <v>164</v>
      </c>
      <c r="G170" s="256"/>
      <c r="H170" s="259">
        <v>9.1839999999999993</v>
      </c>
      <c r="I170" s="260"/>
      <c r="J170" s="256"/>
      <c r="K170" s="256"/>
      <c r="L170" s="261"/>
      <c r="M170" s="262"/>
      <c r="N170" s="263"/>
      <c r="O170" s="263"/>
      <c r="P170" s="263"/>
      <c r="Q170" s="263"/>
      <c r="R170" s="263"/>
      <c r="S170" s="263"/>
      <c r="T170" s="264"/>
      <c r="AT170" s="265" t="s">
        <v>159</v>
      </c>
      <c r="AU170" s="265" t="s">
        <v>81</v>
      </c>
      <c r="AV170" s="13" t="s">
        <v>158</v>
      </c>
      <c r="AW170" s="13" t="s">
        <v>35</v>
      </c>
      <c r="AX170" s="13" t="s">
        <v>79</v>
      </c>
      <c r="AY170" s="265" t="s">
        <v>152</v>
      </c>
    </row>
    <row r="171" s="1" customFormat="1" ht="16.5" customHeight="1">
      <c r="B171" s="46"/>
      <c r="C171" s="221" t="s">
        <v>10</v>
      </c>
      <c r="D171" s="221" t="s">
        <v>154</v>
      </c>
      <c r="E171" s="222" t="s">
        <v>233</v>
      </c>
      <c r="F171" s="223" t="s">
        <v>234</v>
      </c>
      <c r="G171" s="224" t="s">
        <v>235</v>
      </c>
      <c r="H171" s="225">
        <v>101.64</v>
      </c>
      <c r="I171" s="226"/>
      <c r="J171" s="227">
        <f>ROUND(I171*H171,2)</f>
        <v>0</v>
      </c>
      <c r="K171" s="223" t="s">
        <v>21</v>
      </c>
      <c r="L171" s="72"/>
      <c r="M171" s="228" t="s">
        <v>21</v>
      </c>
      <c r="N171" s="229" t="s">
        <v>42</v>
      </c>
      <c r="O171" s="47"/>
      <c r="P171" s="230">
        <f>O171*H171</f>
        <v>0</v>
      </c>
      <c r="Q171" s="230">
        <v>0</v>
      </c>
      <c r="R171" s="230">
        <f>Q171*H171</f>
        <v>0</v>
      </c>
      <c r="S171" s="230">
        <v>0</v>
      </c>
      <c r="T171" s="231">
        <f>S171*H171</f>
        <v>0</v>
      </c>
      <c r="AR171" s="24" t="s">
        <v>158</v>
      </c>
      <c r="AT171" s="24" t="s">
        <v>154</v>
      </c>
      <c r="AU171" s="24" t="s">
        <v>81</v>
      </c>
      <c r="AY171" s="24" t="s">
        <v>152</v>
      </c>
      <c r="BE171" s="232">
        <f>IF(N171="základní",J171,0)</f>
        <v>0</v>
      </c>
      <c r="BF171" s="232">
        <f>IF(N171="snížená",J171,0)</f>
        <v>0</v>
      </c>
      <c r="BG171" s="232">
        <f>IF(N171="zákl. přenesená",J171,0)</f>
        <v>0</v>
      </c>
      <c r="BH171" s="232">
        <f>IF(N171="sníž. přenesená",J171,0)</f>
        <v>0</v>
      </c>
      <c r="BI171" s="232">
        <f>IF(N171="nulová",J171,0)</f>
        <v>0</v>
      </c>
      <c r="BJ171" s="24" t="s">
        <v>79</v>
      </c>
      <c r="BK171" s="232">
        <f>ROUND(I171*H171,2)</f>
        <v>0</v>
      </c>
      <c r="BL171" s="24" t="s">
        <v>158</v>
      </c>
      <c r="BM171" s="24" t="s">
        <v>236</v>
      </c>
    </row>
    <row r="172" s="11" customFormat="1">
      <c r="B172" s="233"/>
      <c r="C172" s="234"/>
      <c r="D172" s="235" t="s">
        <v>159</v>
      </c>
      <c r="E172" s="236" t="s">
        <v>21</v>
      </c>
      <c r="F172" s="237" t="s">
        <v>237</v>
      </c>
      <c r="G172" s="234"/>
      <c r="H172" s="236" t="s">
        <v>21</v>
      </c>
      <c r="I172" s="238"/>
      <c r="J172" s="234"/>
      <c r="K172" s="234"/>
      <c r="L172" s="239"/>
      <c r="M172" s="240"/>
      <c r="N172" s="241"/>
      <c r="O172" s="241"/>
      <c r="P172" s="241"/>
      <c r="Q172" s="241"/>
      <c r="R172" s="241"/>
      <c r="S172" s="241"/>
      <c r="T172" s="242"/>
      <c r="AT172" s="243" t="s">
        <v>159</v>
      </c>
      <c r="AU172" s="243" t="s">
        <v>81</v>
      </c>
      <c r="AV172" s="11" t="s">
        <v>79</v>
      </c>
      <c r="AW172" s="11" t="s">
        <v>35</v>
      </c>
      <c r="AX172" s="11" t="s">
        <v>71</v>
      </c>
      <c r="AY172" s="243" t="s">
        <v>152</v>
      </c>
    </row>
    <row r="173" s="12" customFormat="1">
      <c r="B173" s="244"/>
      <c r="C173" s="245"/>
      <c r="D173" s="235" t="s">
        <v>159</v>
      </c>
      <c r="E173" s="246" t="s">
        <v>21</v>
      </c>
      <c r="F173" s="247" t="s">
        <v>238</v>
      </c>
      <c r="G173" s="245"/>
      <c r="H173" s="248">
        <v>101.64</v>
      </c>
      <c r="I173" s="249"/>
      <c r="J173" s="245"/>
      <c r="K173" s="245"/>
      <c r="L173" s="250"/>
      <c r="M173" s="251"/>
      <c r="N173" s="252"/>
      <c r="O173" s="252"/>
      <c r="P173" s="252"/>
      <c r="Q173" s="252"/>
      <c r="R173" s="252"/>
      <c r="S173" s="252"/>
      <c r="T173" s="253"/>
      <c r="AT173" s="254" t="s">
        <v>159</v>
      </c>
      <c r="AU173" s="254" t="s">
        <v>81</v>
      </c>
      <c r="AV173" s="12" t="s">
        <v>81</v>
      </c>
      <c r="AW173" s="12" t="s">
        <v>35</v>
      </c>
      <c r="AX173" s="12" t="s">
        <v>71</v>
      </c>
      <c r="AY173" s="254" t="s">
        <v>152</v>
      </c>
    </row>
    <row r="174" s="13" customFormat="1">
      <c r="B174" s="255"/>
      <c r="C174" s="256"/>
      <c r="D174" s="235" t="s">
        <v>159</v>
      </c>
      <c r="E174" s="257" t="s">
        <v>21</v>
      </c>
      <c r="F174" s="258" t="s">
        <v>164</v>
      </c>
      <c r="G174" s="256"/>
      <c r="H174" s="259">
        <v>101.64</v>
      </c>
      <c r="I174" s="260"/>
      <c r="J174" s="256"/>
      <c r="K174" s="256"/>
      <c r="L174" s="261"/>
      <c r="M174" s="262"/>
      <c r="N174" s="263"/>
      <c r="O174" s="263"/>
      <c r="P174" s="263"/>
      <c r="Q174" s="263"/>
      <c r="R174" s="263"/>
      <c r="S174" s="263"/>
      <c r="T174" s="264"/>
      <c r="AT174" s="265" t="s">
        <v>159</v>
      </c>
      <c r="AU174" s="265" t="s">
        <v>81</v>
      </c>
      <c r="AV174" s="13" t="s">
        <v>158</v>
      </c>
      <c r="AW174" s="13" t="s">
        <v>35</v>
      </c>
      <c r="AX174" s="13" t="s">
        <v>79</v>
      </c>
      <c r="AY174" s="265" t="s">
        <v>152</v>
      </c>
    </row>
    <row r="175" s="10" customFormat="1" ht="29.88" customHeight="1">
      <c r="B175" s="205"/>
      <c r="C175" s="206"/>
      <c r="D175" s="207" t="s">
        <v>70</v>
      </c>
      <c r="E175" s="219" t="s">
        <v>81</v>
      </c>
      <c r="F175" s="219" t="s">
        <v>239</v>
      </c>
      <c r="G175" s="206"/>
      <c r="H175" s="206"/>
      <c r="I175" s="209"/>
      <c r="J175" s="220">
        <f>BK175</f>
        <v>0</v>
      </c>
      <c r="K175" s="206"/>
      <c r="L175" s="211"/>
      <c r="M175" s="212"/>
      <c r="N175" s="213"/>
      <c r="O175" s="213"/>
      <c r="P175" s="214">
        <f>SUM(P176:P255)</f>
        <v>0</v>
      </c>
      <c r="Q175" s="213"/>
      <c r="R175" s="214">
        <f>SUM(R176:R255)</f>
        <v>169.23019487989598</v>
      </c>
      <c r="S175" s="213"/>
      <c r="T175" s="215">
        <f>SUM(T176:T255)</f>
        <v>0</v>
      </c>
      <c r="AR175" s="216" t="s">
        <v>79</v>
      </c>
      <c r="AT175" s="217" t="s">
        <v>70</v>
      </c>
      <c r="AU175" s="217" t="s">
        <v>79</v>
      </c>
      <c r="AY175" s="216" t="s">
        <v>152</v>
      </c>
      <c r="BK175" s="218">
        <f>SUM(BK176:BK255)</f>
        <v>0</v>
      </c>
    </row>
    <row r="176" s="1" customFormat="1" ht="16.5" customHeight="1">
      <c r="B176" s="46"/>
      <c r="C176" s="221" t="s">
        <v>200</v>
      </c>
      <c r="D176" s="221" t="s">
        <v>154</v>
      </c>
      <c r="E176" s="222" t="s">
        <v>240</v>
      </c>
      <c r="F176" s="223" t="s">
        <v>241</v>
      </c>
      <c r="G176" s="224" t="s">
        <v>157</v>
      </c>
      <c r="H176" s="225">
        <v>13.787000000000001</v>
      </c>
      <c r="I176" s="226"/>
      <c r="J176" s="227">
        <f>ROUND(I176*H176,2)</f>
        <v>0</v>
      </c>
      <c r="K176" s="223" t="s">
        <v>242</v>
      </c>
      <c r="L176" s="72"/>
      <c r="M176" s="228" t="s">
        <v>21</v>
      </c>
      <c r="N176" s="229" t="s">
        <v>42</v>
      </c>
      <c r="O176" s="47"/>
      <c r="P176" s="230">
        <f>O176*H176</f>
        <v>0</v>
      </c>
      <c r="Q176" s="230">
        <v>2.1600000000000001</v>
      </c>
      <c r="R176" s="230">
        <f>Q176*H176</f>
        <v>29.779920000000004</v>
      </c>
      <c r="S176" s="230">
        <v>0</v>
      </c>
      <c r="T176" s="231">
        <f>S176*H176</f>
        <v>0</v>
      </c>
      <c r="AR176" s="24" t="s">
        <v>158</v>
      </c>
      <c r="AT176" s="24" t="s">
        <v>154</v>
      </c>
      <c r="AU176" s="24" t="s">
        <v>81</v>
      </c>
      <c r="AY176" s="24" t="s">
        <v>152</v>
      </c>
      <c r="BE176" s="232">
        <f>IF(N176="základní",J176,0)</f>
        <v>0</v>
      </c>
      <c r="BF176" s="232">
        <f>IF(N176="snížená",J176,0)</f>
        <v>0</v>
      </c>
      <c r="BG176" s="232">
        <f>IF(N176="zákl. přenesená",J176,0)</f>
        <v>0</v>
      </c>
      <c r="BH176" s="232">
        <f>IF(N176="sníž. přenesená",J176,0)</f>
        <v>0</v>
      </c>
      <c r="BI176" s="232">
        <f>IF(N176="nulová",J176,0)</f>
        <v>0</v>
      </c>
      <c r="BJ176" s="24" t="s">
        <v>79</v>
      </c>
      <c r="BK176" s="232">
        <f>ROUND(I176*H176,2)</f>
        <v>0</v>
      </c>
      <c r="BL176" s="24" t="s">
        <v>158</v>
      </c>
      <c r="BM176" s="24" t="s">
        <v>243</v>
      </c>
    </row>
    <row r="177" s="1" customFormat="1">
      <c r="B177" s="46"/>
      <c r="C177" s="74"/>
      <c r="D177" s="235" t="s">
        <v>244</v>
      </c>
      <c r="E177" s="74"/>
      <c r="F177" s="266" t="s">
        <v>245</v>
      </c>
      <c r="G177" s="74"/>
      <c r="H177" s="74"/>
      <c r="I177" s="191"/>
      <c r="J177" s="74"/>
      <c r="K177" s="74"/>
      <c r="L177" s="72"/>
      <c r="M177" s="267"/>
      <c r="N177" s="47"/>
      <c r="O177" s="47"/>
      <c r="P177" s="47"/>
      <c r="Q177" s="47"/>
      <c r="R177" s="47"/>
      <c r="S177" s="47"/>
      <c r="T177" s="95"/>
      <c r="AT177" s="24" t="s">
        <v>244</v>
      </c>
      <c r="AU177" s="24" t="s">
        <v>81</v>
      </c>
    </row>
    <row r="178" s="1" customFormat="1">
      <c r="B178" s="46"/>
      <c r="C178" s="74"/>
      <c r="D178" s="235" t="s">
        <v>246</v>
      </c>
      <c r="E178" s="74"/>
      <c r="F178" s="266" t="s">
        <v>247</v>
      </c>
      <c r="G178" s="74"/>
      <c r="H178" s="74"/>
      <c r="I178" s="191"/>
      <c r="J178" s="74"/>
      <c r="K178" s="74"/>
      <c r="L178" s="72"/>
      <c r="M178" s="267"/>
      <c r="N178" s="47"/>
      <c r="O178" s="47"/>
      <c r="P178" s="47"/>
      <c r="Q178" s="47"/>
      <c r="R178" s="47"/>
      <c r="S178" s="47"/>
      <c r="T178" s="95"/>
      <c r="AT178" s="24" t="s">
        <v>246</v>
      </c>
      <c r="AU178" s="24" t="s">
        <v>81</v>
      </c>
    </row>
    <row r="179" s="11" customFormat="1">
      <c r="B179" s="233"/>
      <c r="C179" s="234"/>
      <c r="D179" s="235" t="s">
        <v>159</v>
      </c>
      <c r="E179" s="236" t="s">
        <v>21</v>
      </c>
      <c r="F179" s="237" t="s">
        <v>248</v>
      </c>
      <c r="G179" s="234"/>
      <c r="H179" s="236" t="s">
        <v>21</v>
      </c>
      <c r="I179" s="238"/>
      <c r="J179" s="234"/>
      <c r="K179" s="234"/>
      <c r="L179" s="239"/>
      <c r="M179" s="240"/>
      <c r="N179" s="241"/>
      <c r="O179" s="241"/>
      <c r="P179" s="241"/>
      <c r="Q179" s="241"/>
      <c r="R179" s="241"/>
      <c r="S179" s="241"/>
      <c r="T179" s="242"/>
      <c r="AT179" s="243" t="s">
        <v>159</v>
      </c>
      <c r="AU179" s="243" t="s">
        <v>81</v>
      </c>
      <c r="AV179" s="11" t="s">
        <v>79</v>
      </c>
      <c r="AW179" s="11" t="s">
        <v>35</v>
      </c>
      <c r="AX179" s="11" t="s">
        <v>71</v>
      </c>
      <c r="AY179" s="243" t="s">
        <v>152</v>
      </c>
    </row>
    <row r="180" s="12" customFormat="1">
      <c r="B180" s="244"/>
      <c r="C180" s="245"/>
      <c r="D180" s="235" t="s">
        <v>159</v>
      </c>
      <c r="E180" s="246" t="s">
        <v>21</v>
      </c>
      <c r="F180" s="247" t="s">
        <v>249</v>
      </c>
      <c r="G180" s="245"/>
      <c r="H180" s="248">
        <v>1.3560000000000001</v>
      </c>
      <c r="I180" s="249"/>
      <c r="J180" s="245"/>
      <c r="K180" s="245"/>
      <c r="L180" s="250"/>
      <c r="M180" s="251"/>
      <c r="N180" s="252"/>
      <c r="O180" s="252"/>
      <c r="P180" s="252"/>
      <c r="Q180" s="252"/>
      <c r="R180" s="252"/>
      <c r="S180" s="252"/>
      <c r="T180" s="253"/>
      <c r="AT180" s="254" t="s">
        <v>159</v>
      </c>
      <c r="AU180" s="254" t="s">
        <v>81</v>
      </c>
      <c r="AV180" s="12" t="s">
        <v>81</v>
      </c>
      <c r="AW180" s="12" t="s">
        <v>35</v>
      </c>
      <c r="AX180" s="12" t="s">
        <v>71</v>
      </c>
      <c r="AY180" s="254" t="s">
        <v>152</v>
      </c>
    </row>
    <row r="181" s="12" customFormat="1">
      <c r="B181" s="244"/>
      <c r="C181" s="245"/>
      <c r="D181" s="235" t="s">
        <v>159</v>
      </c>
      <c r="E181" s="246" t="s">
        <v>21</v>
      </c>
      <c r="F181" s="247" t="s">
        <v>250</v>
      </c>
      <c r="G181" s="245"/>
      <c r="H181" s="248">
        <v>0.059999999999999998</v>
      </c>
      <c r="I181" s="249"/>
      <c r="J181" s="245"/>
      <c r="K181" s="245"/>
      <c r="L181" s="250"/>
      <c r="M181" s="251"/>
      <c r="N181" s="252"/>
      <c r="O181" s="252"/>
      <c r="P181" s="252"/>
      <c r="Q181" s="252"/>
      <c r="R181" s="252"/>
      <c r="S181" s="252"/>
      <c r="T181" s="253"/>
      <c r="AT181" s="254" t="s">
        <v>159</v>
      </c>
      <c r="AU181" s="254" t="s">
        <v>81</v>
      </c>
      <c r="AV181" s="12" t="s">
        <v>81</v>
      </c>
      <c r="AW181" s="12" t="s">
        <v>35</v>
      </c>
      <c r="AX181" s="12" t="s">
        <v>71</v>
      </c>
      <c r="AY181" s="254" t="s">
        <v>152</v>
      </c>
    </row>
    <row r="182" s="12" customFormat="1">
      <c r="B182" s="244"/>
      <c r="C182" s="245"/>
      <c r="D182" s="235" t="s">
        <v>159</v>
      </c>
      <c r="E182" s="246" t="s">
        <v>21</v>
      </c>
      <c r="F182" s="247" t="s">
        <v>251</v>
      </c>
      <c r="G182" s="245"/>
      <c r="H182" s="248">
        <v>0.122</v>
      </c>
      <c r="I182" s="249"/>
      <c r="J182" s="245"/>
      <c r="K182" s="245"/>
      <c r="L182" s="250"/>
      <c r="M182" s="251"/>
      <c r="N182" s="252"/>
      <c r="O182" s="252"/>
      <c r="P182" s="252"/>
      <c r="Q182" s="252"/>
      <c r="R182" s="252"/>
      <c r="S182" s="252"/>
      <c r="T182" s="253"/>
      <c r="AT182" s="254" t="s">
        <v>159</v>
      </c>
      <c r="AU182" s="254" t="s">
        <v>81</v>
      </c>
      <c r="AV182" s="12" t="s">
        <v>81</v>
      </c>
      <c r="AW182" s="12" t="s">
        <v>35</v>
      </c>
      <c r="AX182" s="12" t="s">
        <v>71</v>
      </c>
      <c r="AY182" s="254" t="s">
        <v>152</v>
      </c>
    </row>
    <row r="183" s="12" customFormat="1">
      <c r="B183" s="244"/>
      <c r="C183" s="245"/>
      <c r="D183" s="235" t="s">
        <v>159</v>
      </c>
      <c r="E183" s="246" t="s">
        <v>21</v>
      </c>
      <c r="F183" s="247" t="s">
        <v>252</v>
      </c>
      <c r="G183" s="245"/>
      <c r="H183" s="248">
        <v>0.66300000000000003</v>
      </c>
      <c r="I183" s="249"/>
      <c r="J183" s="245"/>
      <c r="K183" s="245"/>
      <c r="L183" s="250"/>
      <c r="M183" s="251"/>
      <c r="N183" s="252"/>
      <c r="O183" s="252"/>
      <c r="P183" s="252"/>
      <c r="Q183" s="252"/>
      <c r="R183" s="252"/>
      <c r="S183" s="252"/>
      <c r="T183" s="253"/>
      <c r="AT183" s="254" t="s">
        <v>159</v>
      </c>
      <c r="AU183" s="254" t="s">
        <v>81</v>
      </c>
      <c r="AV183" s="12" t="s">
        <v>81</v>
      </c>
      <c r="AW183" s="12" t="s">
        <v>35</v>
      </c>
      <c r="AX183" s="12" t="s">
        <v>71</v>
      </c>
      <c r="AY183" s="254" t="s">
        <v>152</v>
      </c>
    </row>
    <row r="184" s="12" customFormat="1">
      <c r="B184" s="244"/>
      <c r="C184" s="245"/>
      <c r="D184" s="235" t="s">
        <v>159</v>
      </c>
      <c r="E184" s="246" t="s">
        <v>21</v>
      </c>
      <c r="F184" s="247" t="s">
        <v>253</v>
      </c>
      <c r="G184" s="245"/>
      <c r="H184" s="248">
        <v>0.096000000000000002</v>
      </c>
      <c r="I184" s="249"/>
      <c r="J184" s="245"/>
      <c r="K184" s="245"/>
      <c r="L184" s="250"/>
      <c r="M184" s="251"/>
      <c r="N184" s="252"/>
      <c r="O184" s="252"/>
      <c r="P184" s="252"/>
      <c r="Q184" s="252"/>
      <c r="R184" s="252"/>
      <c r="S184" s="252"/>
      <c r="T184" s="253"/>
      <c r="AT184" s="254" t="s">
        <v>159</v>
      </c>
      <c r="AU184" s="254" t="s">
        <v>81</v>
      </c>
      <c r="AV184" s="12" t="s">
        <v>81</v>
      </c>
      <c r="AW184" s="12" t="s">
        <v>35</v>
      </c>
      <c r="AX184" s="12" t="s">
        <v>71</v>
      </c>
      <c r="AY184" s="254" t="s">
        <v>152</v>
      </c>
    </row>
    <row r="185" s="12" customFormat="1">
      <c r="B185" s="244"/>
      <c r="C185" s="245"/>
      <c r="D185" s="235" t="s">
        <v>159</v>
      </c>
      <c r="E185" s="246" t="s">
        <v>21</v>
      </c>
      <c r="F185" s="247" t="s">
        <v>254</v>
      </c>
      <c r="G185" s="245"/>
      <c r="H185" s="248">
        <v>0.40600000000000003</v>
      </c>
      <c r="I185" s="249"/>
      <c r="J185" s="245"/>
      <c r="K185" s="245"/>
      <c r="L185" s="250"/>
      <c r="M185" s="251"/>
      <c r="N185" s="252"/>
      <c r="O185" s="252"/>
      <c r="P185" s="252"/>
      <c r="Q185" s="252"/>
      <c r="R185" s="252"/>
      <c r="S185" s="252"/>
      <c r="T185" s="253"/>
      <c r="AT185" s="254" t="s">
        <v>159</v>
      </c>
      <c r="AU185" s="254" t="s">
        <v>81</v>
      </c>
      <c r="AV185" s="12" t="s">
        <v>81</v>
      </c>
      <c r="AW185" s="12" t="s">
        <v>35</v>
      </c>
      <c r="AX185" s="12" t="s">
        <v>71</v>
      </c>
      <c r="AY185" s="254" t="s">
        <v>152</v>
      </c>
    </row>
    <row r="186" s="12" customFormat="1">
      <c r="B186" s="244"/>
      <c r="C186" s="245"/>
      <c r="D186" s="235" t="s">
        <v>159</v>
      </c>
      <c r="E186" s="246" t="s">
        <v>21</v>
      </c>
      <c r="F186" s="247" t="s">
        <v>255</v>
      </c>
      <c r="G186" s="245"/>
      <c r="H186" s="248">
        <v>0.40200000000000002</v>
      </c>
      <c r="I186" s="249"/>
      <c r="J186" s="245"/>
      <c r="K186" s="245"/>
      <c r="L186" s="250"/>
      <c r="M186" s="251"/>
      <c r="N186" s="252"/>
      <c r="O186" s="252"/>
      <c r="P186" s="252"/>
      <c r="Q186" s="252"/>
      <c r="R186" s="252"/>
      <c r="S186" s="252"/>
      <c r="T186" s="253"/>
      <c r="AT186" s="254" t="s">
        <v>159</v>
      </c>
      <c r="AU186" s="254" t="s">
        <v>81</v>
      </c>
      <c r="AV186" s="12" t="s">
        <v>81</v>
      </c>
      <c r="AW186" s="12" t="s">
        <v>35</v>
      </c>
      <c r="AX186" s="12" t="s">
        <v>71</v>
      </c>
      <c r="AY186" s="254" t="s">
        <v>152</v>
      </c>
    </row>
    <row r="187" s="12" customFormat="1">
      <c r="B187" s="244"/>
      <c r="C187" s="245"/>
      <c r="D187" s="235" t="s">
        <v>159</v>
      </c>
      <c r="E187" s="246" t="s">
        <v>21</v>
      </c>
      <c r="F187" s="247" t="s">
        <v>256</v>
      </c>
      <c r="G187" s="245"/>
      <c r="H187" s="248">
        <v>0.59999999999999998</v>
      </c>
      <c r="I187" s="249"/>
      <c r="J187" s="245"/>
      <c r="K187" s="245"/>
      <c r="L187" s="250"/>
      <c r="M187" s="251"/>
      <c r="N187" s="252"/>
      <c r="O187" s="252"/>
      <c r="P187" s="252"/>
      <c r="Q187" s="252"/>
      <c r="R187" s="252"/>
      <c r="S187" s="252"/>
      <c r="T187" s="253"/>
      <c r="AT187" s="254" t="s">
        <v>159</v>
      </c>
      <c r="AU187" s="254" t="s">
        <v>81</v>
      </c>
      <c r="AV187" s="12" t="s">
        <v>81</v>
      </c>
      <c r="AW187" s="12" t="s">
        <v>35</v>
      </c>
      <c r="AX187" s="12" t="s">
        <v>71</v>
      </c>
      <c r="AY187" s="254" t="s">
        <v>152</v>
      </c>
    </row>
    <row r="188" s="12" customFormat="1">
      <c r="B188" s="244"/>
      <c r="C188" s="245"/>
      <c r="D188" s="235" t="s">
        <v>159</v>
      </c>
      <c r="E188" s="246" t="s">
        <v>21</v>
      </c>
      <c r="F188" s="247" t="s">
        <v>257</v>
      </c>
      <c r="G188" s="245"/>
      <c r="H188" s="248">
        <v>0.34799999999999998</v>
      </c>
      <c r="I188" s="249"/>
      <c r="J188" s="245"/>
      <c r="K188" s="245"/>
      <c r="L188" s="250"/>
      <c r="M188" s="251"/>
      <c r="N188" s="252"/>
      <c r="O188" s="252"/>
      <c r="P188" s="252"/>
      <c r="Q188" s="252"/>
      <c r="R188" s="252"/>
      <c r="S188" s="252"/>
      <c r="T188" s="253"/>
      <c r="AT188" s="254" t="s">
        <v>159</v>
      </c>
      <c r="AU188" s="254" t="s">
        <v>81</v>
      </c>
      <c r="AV188" s="12" t="s">
        <v>81</v>
      </c>
      <c r="AW188" s="12" t="s">
        <v>35</v>
      </c>
      <c r="AX188" s="12" t="s">
        <v>71</v>
      </c>
      <c r="AY188" s="254" t="s">
        <v>152</v>
      </c>
    </row>
    <row r="189" s="11" customFormat="1">
      <c r="B189" s="233"/>
      <c r="C189" s="234"/>
      <c r="D189" s="235" t="s">
        <v>159</v>
      </c>
      <c r="E189" s="236" t="s">
        <v>21</v>
      </c>
      <c r="F189" s="237" t="s">
        <v>258</v>
      </c>
      <c r="G189" s="234"/>
      <c r="H189" s="236" t="s">
        <v>21</v>
      </c>
      <c r="I189" s="238"/>
      <c r="J189" s="234"/>
      <c r="K189" s="234"/>
      <c r="L189" s="239"/>
      <c r="M189" s="240"/>
      <c r="N189" s="241"/>
      <c r="O189" s="241"/>
      <c r="P189" s="241"/>
      <c r="Q189" s="241"/>
      <c r="R189" s="241"/>
      <c r="S189" s="241"/>
      <c r="T189" s="242"/>
      <c r="AT189" s="243" t="s">
        <v>159</v>
      </c>
      <c r="AU189" s="243" t="s">
        <v>81</v>
      </c>
      <c r="AV189" s="11" t="s">
        <v>79</v>
      </c>
      <c r="AW189" s="11" t="s">
        <v>35</v>
      </c>
      <c r="AX189" s="11" t="s">
        <v>71</v>
      </c>
      <c r="AY189" s="243" t="s">
        <v>152</v>
      </c>
    </row>
    <row r="190" s="12" customFormat="1">
      <c r="B190" s="244"/>
      <c r="C190" s="245"/>
      <c r="D190" s="235" t="s">
        <v>159</v>
      </c>
      <c r="E190" s="246" t="s">
        <v>21</v>
      </c>
      <c r="F190" s="247" t="s">
        <v>259</v>
      </c>
      <c r="G190" s="245"/>
      <c r="H190" s="248">
        <v>9.734</v>
      </c>
      <c r="I190" s="249"/>
      <c r="J190" s="245"/>
      <c r="K190" s="245"/>
      <c r="L190" s="250"/>
      <c r="M190" s="251"/>
      <c r="N190" s="252"/>
      <c r="O190" s="252"/>
      <c r="P190" s="252"/>
      <c r="Q190" s="252"/>
      <c r="R190" s="252"/>
      <c r="S190" s="252"/>
      <c r="T190" s="253"/>
      <c r="AT190" s="254" t="s">
        <v>159</v>
      </c>
      <c r="AU190" s="254" t="s">
        <v>81</v>
      </c>
      <c r="AV190" s="12" t="s">
        <v>81</v>
      </c>
      <c r="AW190" s="12" t="s">
        <v>35</v>
      </c>
      <c r="AX190" s="12" t="s">
        <v>71</v>
      </c>
      <c r="AY190" s="254" t="s">
        <v>152</v>
      </c>
    </row>
    <row r="191" s="13" customFormat="1">
      <c r="B191" s="255"/>
      <c r="C191" s="256"/>
      <c r="D191" s="235" t="s">
        <v>159</v>
      </c>
      <c r="E191" s="257" t="s">
        <v>21</v>
      </c>
      <c r="F191" s="258" t="s">
        <v>164</v>
      </c>
      <c r="G191" s="256"/>
      <c r="H191" s="259">
        <v>13.787000000000001</v>
      </c>
      <c r="I191" s="260"/>
      <c r="J191" s="256"/>
      <c r="K191" s="256"/>
      <c r="L191" s="261"/>
      <c r="M191" s="262"/>
      <c r="N191" s="263"/>
      <c r="O191" s="263"/>
      <c r="P191" s="263"/>
      <c r="Q191" s="263"/>
      <c r="R191" s="263"/>
      <c r="S191" s="263"/>
      <c r="T191" s="264"/>
      <c r="AT191" s="265" t="s">
        <v>159</v>
      </c>
      <c r="AU191" s="265" t="s">
        <v>81</v>
      </c>
      <c r="AV191" s="13" t="s">
        <v>158</v>
      </c>
      <c r="AW191" s="13" t="s">
        <v>35</v>
      </c>
      <c r="AX191" s="13" t="s">
        <v>79</v>
      </c>
      <c r="AY191" s="265" t="s">
        <v>152</v>
      </c>
    </row>
    <row r="192" s="1" customFormat="1" ht="16.5" customHeight="1">
      <c r="B192" s="46"/>
      <c r="C192" s="221" t="s">
        <v>260</v>
      </c>
      <c r="D192" s="221" t="s">
        <v>154</v>
      </c>
      <c r="E192" s="222" t="s">
        <v>261</v>
      </c>
      <c r="F192" s="223" t="s">
        <v>262</v>
      </c>
      <c r="G192" s="224" t="s">
        <v>157</v>
      </c>
      <c r="H192" s="225">
        <v>22.721</v>
      </c>
      <c r="I192" s="226"/>
      <c r="J192" s="227">
        <f>ROUND(I192*H192,2)</f>
        <v>0</v>
      </c>
      <c r="K192" s="223" t="s">
        <v>21</v>
      </c>
      <c r="L192" s="72"/>
      <c r="M192" s="228" t="s">
        <v>21</v>
      </c>
      <c r="N192" s="229" t="s">
        <v>42</v>
      </c>
      <c r="O192" s="47"/>
      <c r="P192" s="230">
        <f>O192*H192</f>
        <v>0</v>
      </c>
      <c r="Q192" s="230">
        <v>2.5262479999999998</v>
      </c>
      <c r="R192" s="230">
        <f>Q192*H192</f>
        <v>57.398880807999994</v>
      </c>
      <c r="S192" s="230">
        <v>0</v>
      </c>
      <c r="T192" s="231">
        <f>S192*H192</f>
        <v>0</v>
      </c>
      <c r="AR192" s="24" t="s">
        <v>158</v>
      </c>
      <c r="AT192" s="24" t="s">
        <v>154</v>
      </c>
      <c r="AU192" s="24" t="s">
        <v>81</v>
      </c>
      <c r="AY192" s="24" t="s">
        <v>152</v>
      </c>
      <c r="BE192" s="232">
        <f>IF(N192="základní",J192,0)</f>
        <v>0</v>
      </c>
      <c r="BF192" s="232">
        <f>IF(N192="snížená",J192,0)</f>
        <v>0</v>
      </c>
      <c r="BG192" s="232">
        <f>IF(N192="zákl. přenesená",J192,0)</f>
        <v>0</v>
      </c>
      <c r="BH192" s="232">
        <f>IF(N192="sníž. přenesená",J192,0)</f>
        <v>0</v>
      </c>
      <c r="BI192" s="232">
        <f>IF(N192="nulová",J192,0)</f>
        <v>0</v>
      </c>
      <c r="BJ192" s="24" t="s">
        <v>79</v>
      </c>
      <c r="BK192" s="232">
        <f>ROUND(I192*H192,2)</f>
        <v>0</v>
      </c>
      <c r="BL192" s="24" t="s">
        <v>158</v>
      </c>
      <c r="BM192" s="24" t="s">
        <v>263</v>
      </c>
    </row>
    <row r="193" s="1" customFormat="1">
      <c r="B193" s="46"/>
      <c r="C193" s="74"/>
      <c r="D193" s="235" t="s">
        <v>246</v>
      </c>
      <c r="E193" s="74"/>
      <c r="F193" s="266" t="s">
        <v>264</v>
      </c>
      <c r="G193" s="74"/>
      <c r="H193" s="74"/>
      <c r="I193" s="191"/>
      <c r="J193" s="74"/>
      <c r="K193" s="74"/>
      <c r="L193" s="72"/>
      <c r="M193" s="267"/>
      <c r="N193" s="47"/>
      <c r="O193" s="47"/>
      <c r="P193" s="47"/>
      <c r="Q193" s="47"/>
      <c r="R193" s="47"/>
      <c r="S193" s="47"/>
      <c r="T193" s="95"/>
      <c r="AT193" s="24" t="s">
        <v>246</v>
      </c>
      <c r="AU193" s="24" t="s">
        <v>81</v>
      </c>
    </row>
    <row r="194" s="11" customFormat="1">
      <c r="B194" s="233"/>
      <c r="C194" s="234"/>
      <c r="D194" s="235" t="s">
        <v>159</v>
      </c>
      <c r="E194" s="236" t="s">
        <v>21</v>
      </c>
      <c r="F194" s="237" t="s">
        <v>265</v>
      </c>
      <c r="G194" s="234"/>
      <c r="H194" s="236" t="s">
        <v>21</v>
      </c>
      <c r="I194" s="238"/>
      <c r="J194" s="234"/>
      <c r="K194" s="234"/>
      <c r="L194" s="239"/>
      <c r="M194" s="240"/>
      <c r="N194" s="241"/>
      <c r="O194" s="241"/>
      <c r="P194" s="241"/>
      <c r="Q194" s="241"/>
      <c r="R194" s="241"/>
      <c r="S194" s="241"/>
      <c r="T194" s="242"/>
      <c r="AT194" s="243" t="s">
        <v>159</v>
      </c>
      <c r="AU194" s="243" t="s">
        <v>81</v>
      </c>
      <c r="AV194" s="11" t="s">
        <v>79</v>
      </c>
      <c r="AW194" s="11" t="s">
        <v>35</v>
      </c>
      <c r="AX194" s="11" t="s">
        <v>71</v>
      </c>
      <c r="AY194" s="243" t="s">
        <v>152</v>
      </c>
    </row>
    <row r="195" s="12" customFormat="1">
      <c r="B195" s="244"/>
      <c r="C195" s="245"/>
      <c r="D195" s="235" t="s">
        <v>159</v>
      </c>
      <c r="E195" s="246" t="s">
        <v>21</v>
      </c>
      <c r="F195" s="247" t="s">
        <v>266</v>
      </c>
      <c r="G195" s="245"/>
      <c r="H195" s="248">
        <v>22.721</v>
      </c>
      <c r="I195" s="249"/>
      <c r="J195" s="245"/>
      <c r="K195" s="245"/>
      <c r="L195" s="250"/>
      <c r="M195" s="251"/>
      <c r="N195" s="252"/>
      <c r="O195" s="252"/>
      <c r="P195" s="252"/>
      <c r="Q195" s="252"/>
      <c r="R195" s="252"/>
      <c r="S195" s="252"/>
      <c r="T195" s="253"/>
      <c r="AT195" s="254" t="s">
        <v>159</v>
      </c>
      <c r="AU195" s="254" t="s">
        <v>81</v>
      </c>
      <c r="AV195" s="12" t="s">
        <v>81</v>
      </c>
      <c r="AW195" s="12" t="s">
        <v>35</v>
      </c>
      <c r="AX195" s="12" t="s">
        <v>71</v>
      </c>
      <c r="AY195" s="254" t="s">
        <v>152</v>
      </c>
    </row>
    <row r="196" s="13" customFormat="1">
      <c r="B196" s="255"/>
      <c r="C196" s="256"/>
      <c r="D196" s="235" t="s">
        <v>159</v>
      </c>
      <c r="E196" s="257" t="s">
        <v>21</v>
      </c>
      <c r="F196" s="258" t="s">
        <v>164</v>
      </c>
      <c r="G196" s="256"/>
      <c r="H196" s="259">
        <v>22.721</v>
      </c>
      <c r="I196" s="260"/>
      <c r="J196" s="256"/>
      <c r="K196" s="256"/>
      <c r="L196" s="261"/>
      <c r="M196" s="262"/>
      <c r="N196" s="263"/>
      <c r="O196" s="263"/>
      <c r="P196" s="263"/>
      <c r="Q196" s="263"/>
      <c r="R196" s="263"/>
      <c r="S196" s="263"/>
      <c r="T196" s="264"/>
      <c r="AT196" s="265" t="s">
        <v>159</v>
      </c>
      <c r="AU196" s="265" t="s">
        <v>81</v>
      </c>
      <c r="AV196" s="13" t="s">
        <v>158</v>
      </c>
      <c r="AW196" s="13" t="s">
        <v>35</v>
      </c>
      <c r="AX196" s="13" t="s">
        <v>79</v>
      </c>
      <c r="AY196" s="265" t="s">
        <v>152</v>
      </c>
    </row>
    <row r="197" s="1" customFormat="1" ht="16.5" customHeight="1">
      <c r="B197" s="46"/>
      <c r="C197" s="221" t="s">
        <v>204</v>
      </c>
      <c r="D197" s="221" t="s">
        <v>154</v>
      </c>
      <c r="E197" s="222" t="s">
        <v>267</v>
      </c>
      <c r="F197" s="223" t="s">
        <v>268</v>
      </c>
      <c r="G197" s="224" t="s">
        <v>235</v>
      </c>
      <c r="H197" s="225">
        <v>5.6630000000000003</v>
      </c>
      <c r="I197" s="226"/>
      <c r="J197" s="227">
        <f>ROUND(I197*H197,2)</f>
        <v>0</v>
      </c>
      <c r="K197" s="223" t="s">
        <v>21</v>
      </c>
      <c r="L197" s="72"/>
      <c r="M197" s="228" t="s">
        <v>21</v>
      </c>
      <c r="N197" s="229" t="s">
        <v>42</v>
      </c>
      <c r="O197" s="47"/>
      <c r="P197" s="230">
        <f>O197*H197</f>
        <v>0</v>
      </c>
      <c r="Q197" s="230">
        <v>0</v>
      </c>
      <c r="R197" s="230">
        <f>Q197*H197</f>
        <v>0</v>
      </c>
      <c r="S197" s="230">
        <v>0</v>
      </c>
      <c r="T197" s="231">
        <f>S197*H197</f>
        <v>0</v>
      </c>
      <c r="AR197" s="24" t="s">
        <v>158</v>
      </c>
      <c r="AT197" s="24" t="s">
        <v>154</v>
      </c>
      <c r="AU197" s="24" t="s">
        <v>81</v>
      </c>
      <c r="AY197" s="24" t="s">
        <v>152</v>
      </c>
      <c r="BE197" s="232">
        <f>IF(N197="základní",J197,0)</f>
        <v>0</v>
      </c>
      <c r="BF197" s="232">
        <f>IF(N197="snížená",J197,0)</f>
        <v>0</v>
      </c>
      <c r="BG197" s="232">
        <f>IF(N197="zákl. přenesená",J197,0)</f>
        <v>0</v>
      </c>
      <c r="BH197" s="232">
        <f>IF(N197="sníž. přenesená",J197,0)</f>
        <v>0</v>
      </c>
      <c r="BI197" s="232">
        <f>IF(N197="nulová",J197,0)</f>
        <v>0</v>
      </c>
      <c r="BJ197" s="24" t="s">
        <v>79</v>
      </c>
      <c r="BK197" s="232">
        <f>ROUND(I197*H197,2)</f>
        <v>0</v>
      </c>
      <c r="BL197" s="24" t="s">
        <v>158</v>
      </c>
      <c r="BM197" s="24" t="s">
        <v>269</v>
      </c>
    </row>
    <row r="198" s="1" customFormat="1">
      <c r="B198" s="46"/>
      <c r="C198" s="74"/>
      <c r="D198" s="235" t="s">
        <v>246</v>
      </c>
      <c r="E198" s="74"/>
      <c r="F198" s="266" t="s">
        <v>264</v>
      </c>
      <c r="G198" s="74"/>
      <c r="H198" s="74"/>
      <c r="I198" s="191"/>
      <c r="J198" s="74"/>
      <c r="K198" s="74"/>
      <c r="L198" s="72"/>
      <c r="M198" s="267"/>
      <c r="N198" s="47"/>
      <c r="O198" s="47"/>
      <c r="P198" s="47"/>
      <c r="Q198" s="47"/>
      <c r="R198" s="47"/>
      <c r="S198" s="47"/>
      <c r="T198" s="95"/>
      <c r="AT198" s="24" t="s">
        <v>246</v>
      </c>
      <c r="AU198" s="24" t="s">
        <v>81</v>
      </c>
    </row>
    <row r="199" s="11" customFormat="1">
      <c r="B199" s="233"/>
      <c r="C199" s="234"/>
      <c r="D199" s="235" t="s">
        <v>159</v>
      </c>
      <c r="E199" s="236" t="s">
        <v>21</v>
      </c>
      <c r="F199" s="237" t="s">
        <v>265</v>
      </c>
      <c r="G199" s="234"/>
      <c r="H199" s="236" t="s">
        <v>21</v>
      </c>
      <c r="I199" s="238"/>
      <c r="J199" s="234"/>
      <c r="K199" s="234"/>
      <c r="L199" s="239"/>
      <c r="M199" s="240"/>
      <c r="N199" s="241"/>
      <c r="O199" s="241"/>
      <c r="P199" s="241"/>
      <c r="Q199" s="241"/>
      <c r="R199" s="241"/>
      <c r="S199" s="241"/>
      <c r="T199" s="242"/>
      <c r="AT199" s="243" t="s">
        <v>159</v>
      </c>
      <c r="AU199" s="243" t="s">
        <v>81</v>
      </c>
      <c r="AV199" s="11" t="s">
        <v>79</v>
      </c>
      <c r="AW199" s="11" t="s">
        <v>35</v>
      </c>
      <c r="AX199" s="11" t="s">
        <v>71</v>
      </c>
      <c r="AY199" s="243" t="s">
        <v>152</v>
      </c>
    </row>
    <row r="200" s="12" customFormat="1">
      <c r="B200" s="244"/>
      <c r="C200" s="245"/>
      <c r="D200" s="235" t="s">
        <v>159</v>
      </c>
      <c r="E200" s="246" t="s">
        <v>21</v>
      </c>
      <c r="F200" s="247" t="s">
        <v>270</v>
      </c>
      <c r="G200" s="245"/>
      <c r="H200" s="248">
        <v>2.4750000000000001</v>
      </c>
      <c r="I200" s="249"/>
      <c r="J200" s="245"/>
      <c r="K200" s="245"/>
      <c r="L200" s="250"/>
      <c r="M200" s="251"/>
      <c r="N200" s="252"/>
      <c r="O200" s="252"/>
      <c r="P200" s="252"/>
      <c r="Q200" s="252"/>
      <c r="R200" s="252"/>
      <c r="S200" s="252"/>
      <c r="T200" s="253"/>
      <c r="AT200" s="254" t="s">
        <v>159</v>
      </c>
      <c r="AU200" s="254" t="s">
        <v>81</v>
      </c>
      <c r="AV200" s="12" t="s">
        <v>81</v>
      </c>
      <c r="AW200" s="12" t="s">
        <v>35</v>
      </c>
      <c r="AX200" s="12" t="s">
        <v>71</v>
      </c>
      <c r="AY200" s="254" t="s">
        <v>152</v>
      </c>
    </row>
    <row r="201" s="12" customFormat="1">
      <c r="B201" s="244"/>
      <c r="C201" s="245"/>
      <c r="D201" s="235" t="s">
        <v>159</v>
      </c>
      <c r="E201" s="246" t="s">
        <v>21</v>
      </c>
      <c r="F201" s="247" t="s">
        <v>271</v>
      </c>
      <c r="G201" s="245"/>
      <c r="H201" s="248">
        <v>3.1880000000000002</v>
      </c>
      <c r="I201" s="249"/>
      <c r="J201" s="245"/>
      <c r="K201" s="245"/>
      <c r="L201" s="250"/>
      <c r="M201" s="251"/>
      <c r="N201" s="252"/>
      <c r="O201" s="252"/>
      <c r="P201" s="252"/>
      <c r="Q201" s="252"/>
      <c r="R201" s="252"/>
      <c r="S201" s="252"/>
      <c r="T201" s="253"/>
      <c r="AT201" s="254" t="s">
        <v>159</v>
      </c>
      <c r="AU201" s="254" t="s">
        <v>81</v>
      </c>
      <c r="AV201" s="12" t="s">
        <v>81</v>
      </c>
      <c r="AW201" s="12" t="s">
        <v>35</v>
      </c>
      <c r="AX201" s="12" t="s">
        <v>71</v>
      </c>
      <c r="AY201" s="254" t="s">
        <v>152</v>
      </c>
    </row>
    <row r="202" s="13" customFormat="1">
      <c r="B202" s="255"/>
      <c r="C202" s="256"/>
      <c r="D202" s="235" t="s">
        <v>159</v>
      </c>
      <c r="E202" s="257" t="s">
        <v>21</v>
      </c>
      <c r="F202" s="258" t="s">
        <v>164</v>
      </c>
      <c r="G202" s="256"/>
      <c r="H202" s="259">
        <v>5.6630000000000003</v>
      </c>
      <c r="I202" s="260"/>
      <c r="J202" s="256"/>
      <c r="K202" s="256"/>
      <c r="L202" s="261"/>
      <c r="M202" s="262"/>
      <c r="N202" s="263"/>
      <c r="O202" s="263"/>
      <c r="P202" s="263"/>
      <c r="Q202" s="263"/>
      <c r="R202" s="263"/>
      <c r="S202" s="263"/>
      <c r="T202" s="264"/>
      <c r="AT202" s="265" t="s">
        <v>159</v>
      </c>
      <c r="AU202" s="265" t="s">
        <v>81</v>
      </c>
      <c r="AV202" s="13" t="s">
        <v>158</v>
      </c>
      <c r="AW202" s="13" t="s">
        <v>35</v>
      </c>
      <c r="AX202" s="13" t="s">
        <v>79</v>
      </c>
      <c r="AY202" s="265" t="s">
        <v>152</v>
      </c>
    </row>
    <row r="203" s="1" customFormat="1" ht="16.5" customHeight="1">
      <c r="B203" s="46"/>
      <c r="C203" s="221" t="s">
        <v>272</v>
      </c>
      <c r="D203" s="221" t="s">
        <v>154</v>
      </c>
      <c r="E203" s="222" t="s">
        <v>273</v>
      </c>
      <c r="F203" s="223" t="s">
        <v>274</v>
      </c>
      <c r="G203" s="224" t="s">
        <v>235</v>
      </c>
      <c r="H203" s="225">
        <v>5.6630000000000003</v>
      </c>
      <c r="I203" s="226"/>
      <c r="J203" s="227">
        <f>ROUND(I203*H203,2)</f>
        <v>0</v>
      </c>
      <c r="K203" s="223" t="s">
        <v>21</v>
      </c>
      <c r="L203" s="72"/>
      <c r="M203" s="228" t="s">
        <v>21</v>
      </c>
      <c r="N203" s="229" t="s">
        <v>42</v>
      </c>
      <c r="O203" s="47"/>
      <c r="P203" s="230">
        <f>O203*H203</f>
        <v>0</v>
      </c>
      <c r="Q203" s="230">
        <v>0</v>
      </c>
      <c r="R203" s="230">
        <f>Q203*H203</f>
        <v>0</v>
      </c>
      <c r="S203" s="230">
        <v>0</v>
      </c>
      <c r="T203" s="231">
        <f>S203*H203</f>
        <v>0</v>
      </c>
      <c r="AR203" s="24" t="s">
        <v>158</v>
      </c>
      <c r="AT203" s="24" t="s">
        <v>154</v>
      </c>
      <c r="AU203" s="24" t="s">
        <v>81</v>
      </c>
      <c r="AY203" s="24" t="s">
        <v>152</v>
      </c>
      <c r="BE203" s="232">
        <f>IF(N203="základní",J203,0)</f>
        <v>0</v>
      </c>
      <c r="BF203" s="232">
        <f>IF(N203="snížená",J203,0)</f>
        <v>0</v>
      </c>
      <c r="BG203" s="232">
        <f>IF(N203="zákl. přenesená",J203,0)</f>
        <v>0</v>
      </c>
      <c r="BH203" s="232">
        <f>IF(N203="sníž. přenesená",J203,0)</f>
        <v>0</v>
      </c>
      <c r="BI203" s="232">
        <f>IF(N203="nulová",J203,0)</f>
        <v>0</v>
      </c>
      <c r="BJ203" s="24" t="s">
        <v>79</v>
      </c>
      <c r="BK203" s="232">
        <f>ROUND(I203*H203,2)</f>
        <v>0</v>
      </c>
      <c r="BL203" s="24" t="s">
        <v>158</v>
      </c>
      <c r="BM203" s="24" t="s">
        <v>275</v>
      </c>
    </row>
    <row r="204" s="11" customFormat="1">
      <c r="B204" s="233"/>
      <c r="C204" s="234"/>
      <c r="D204" s="235" t="s">
        <v>159</v>
      </c>
      <c r="E204" s="236" t="s">
        <v>21</v>
      </c>
      <c r="F204" s="237" t="s">
        <v>265</v>
      </c>
      <c r="G204" s="234"/>
      <c r="H204" s="236" t="s">
        <v>21</v>
      </c>
      <c r="I204" s="238"/>
      <c r="J204" s="234"/>
      <c r="K204" s="234"/>
      <c r="L204" s="239"/>
      <c r="M204" s="240"/>
      <c r="N204" s="241"/>
      <c r="O204" s="241"/>
      <c r="P204" s="241"/>
      <c r="Q204" s="241"/>
      <c r="R204" s="241"/>
      <c r="S204" s="241"/>
      <c r="T204" s="242"/>
      <c r="AT204" s="243" t="s">
        <v>159</v>
      </c>
      <c r="AU204" s="243" t="s">
        <v>81</v>
      </c>
      <c r="AV204" s="11" t="s">
        <v>79</v>
      </c>
      <c r="AW204" s="11" t="s">
        <v>35</v>
      </c>
      <c r="AX204" s="11" t="s">
        <v>71</v>
      </c>
      <c r="AY204" s="243" t="s">
        <v>152</v>
      </c>
    </row>
    <row r="205" s="12" customFormat="1">
      <c r="B205" s="244"/>
      <c r="C205" s="245"/>
      <c r="D205" s="235" t="s">
        <v>159</v>
      </c>
      <c r="E205" s="246" t="s">
        <v>21</v>
      </c>
      <c r="F205" s="247" t="s">
        <v>270</v>
      </c>
      <c r="G205" s="245"/>
      <c r="H205" s="248">
        <v>2.4750000000000001</v>
      </c>
      <c r="I205" s="249"/>
      <c r="J205" s="245"/>
      <c r="K205" s="245"/>
      <c r="L205" s="250"/>
      <c r="M205" s="251"/>
      <c r="N205" s="252"/>
      <c r="O205" s="252"/>
      <c r="P205" s="252"/>
      <c r="Q205" s="252"/>
      <c r="R205" s="252"/>
      <c r="S205" s="252"/>
      <c r="T205" s="253"/>
      <c r="AT205" s="254" t="s">
        <v>159</v>
      </c>
      <c r="AU205" s="254" t="s">
        <v>81</v>
      </c>
      <c r="AV205" s="12" t="s">
        <v>81</v>
      </c>
      <c r="AW205" s="12" t="s">
        <v>35</v>
      </c>
      <c r="AX205" s="12" t="s">
        <v>71</v>
      </c>
      <c r="AY205" s="254" t="s">
        <v>152</v>
      </c>
    </row>
    <row r="206" s="12" customFormat="1">
      <c r="B206" s="244"/>
      <c r="C206" s="245"/>
      <c r="D206" s="235" t="s">
        <v>159</v>
      </c>
      <c r="E206" s="246" t="s">
        <v>21</v>
      </c>
      <c r="F206" s="247" t="s">
        <v>271</v>
      </c>
      <c r="G206" s="245"/>
      <c r="H206" s="248">
        <v>3.1880000000000002</v>
      </c>
      <c r="I206" s="249"/>
      <c r="J206" s="245"/>
      <c r="K206" s="245"/>
      <c r="L206" s="250"/>
      <c r="M206" s="251"/>
      <c r="N206" s="252"/>
      <c r="O206" s="252"/>
      <c r="P206" s="252"/>
      <c r="Q206" s="252"/>
      <c r="R206" s="252"/>
      <c r="S206" s="252"/>
      <c r="T206" s="253"/>
      <c r="AT206" s="254" t="s">
        <v>159</v>
      </c>
      <c r="AU206" s="254" t="s">
        <v>81</v>
      </c>
      <c r="AV206" s="12" t="s">
        <v>81</v>
      </c>
      <c r="AW206" s="12" t="s">
        <v>35</v>
      </c>
      <c r="AX206" s="12" t="s">
        <v>71</v>
      </c>
      <c r="AY206" s="254" t="s">
        <v>152</v>
      </c>
    </row>
    <row r="207" s="13" customFormat="1">
      <c r="B207" s="255"/>
      <c r="C207" s="256"/>
      <c r="D207" s="235" t="s">
        <v>159</v>
      </c>
      <c r="E207" s="257" t="s">
        <v>21</v>
      </c>
      <c r="F207" s="258" t="s">
        <v>164</v>
      </c>
      <c r="G207" s="256"/>
      <c r="H207" s="259">
        <v>5.6630000000000003</v>
      </c>
      <c r="I207" s="260"/>
      <c r="J207" s="256"/>
      <c r="K207" s="256"/>
      <c r="L207" s="261"/>
      <c r="M207" s="262"/>
      <c r="N207" s="263"/>
      <c r="O207" s="263"/>
      <c r="P207" s="263"/>
      <c r="Q207" s="263"/>
      <c r="R207" s="263"/>
      <c r="S207" s="263"/>
      <c r="T207" s="264"/>
      <c r="AT207" s="265" t="s">
        <v>159</v>
      </c>
      <c r="AU207" s="265" t="s">
        <v>81</v>
      </c>
      <c r="AV207" s="13" t="s">
        <v>158</v>
      </c>
      <c r="AW207" s="13" t="s">
        <v>35</v>
      </c>
      <c r="AX207" s="13" t="s">
        <v>79</v>
      </c>
      <c r="AY207" s="265" t="s">
        <v>152</v>
      </c>
    </row>
    <row r="208" s="1" customFormat="1" ht="16.5" customHeight="1">
      <c r="B208" s="46"/>
      <c r="C208" s="221" t="s">
        <v>208</v>
      </c>
      <c r="D208" s="221" t="s">
        <v>154</v>
      </c>
      <c r="E208" s="222" t="s">
        <v>276</v>
      </c>
      <c r="F208" s="223" t="s">
        <v>277</v>
      </c>
      <c r="G208" s="224" t="s">
        <v>220</v>
      </c>
      <c r="H208" s="225">
        <v>0.83299999999999996</v>
      </c>
      <c r="I208" s="226"/>
      <c r="J208" s="227">
        <f>ROUND(I208*H208,2)</f>
        <v>0</v>
      </c>
      <c r="K208" s="223" t="s">
        <v>21</v>
      </c>
      <c r="L208" s="72"/>
      <c r="M208" s="228" t="s">
        <v>21</v>
      </c>
      <c r="N208" s="229" t="s">
        <v>42</v>
      </c>
      <c r="O208" s="47"/>
      <c r="P208" s="230">
        <f>O208*H208</f>
        <v>0</v>
      </c>
      <c r="Q208" s="230">
        <v>1.0606640000000001</v>
      </c>
      <c r="R208" s="230">
        <f>Q208*H208</f>
        <v>0.88353311199999995</v>
      </c>
      <c r="S208" s="230">
        <v>0</v>
      </c>
      <c r="T208" s="231">
        <f>S208*H208</f>
        <v>0</v>
      </c>
      <c r="AR208" s="24" t="s">
        <v>158</v>
      </c>
      <c r="AT208" s="24" t="s">
        <v>154</v>
      </c>
      <c r="AU208" s="24" t="s">
        <v>81</v>
      </c>
      <c r="AY208" s="24" t="s">
        <v>152</v>
      </c>
      <c r="BE208" s="232">
        <f>IF(N208="základní",J208,0)</f>
        <v>0</v>
      </c>
      <c r="BF208" s="232">
        <f>IF(N208="snížená",J208,0)</f>
        <v>0</v>
      </c>
      <c r="BG208" s="232">
        <f>IF(N208="zákl. přenesená",J208,0)</f>
        <v>0</v>
      </c>
      <c r="BH208" s="232">
        <f>IF(N208="sníž. přenesená",J208,0)</f>
        <v>0</v>
      </c>
      <c r="BI208" s="232">
        <f>IF(N208="nulová",J208,0)</f>
        <v>0</v>
      </c>
      <c r="BJ208" s="24" t="s">
        <v>79</v>
      </c>
      <c r="BK208" s="232">
        <f>ROUND(I208*H208,2)</f>
        <v>0</v>
      </c>
      <c r="BL208" s="24" t="s">
        <v>158</v>
      </c>
      <c r="BM208" s="24" t="s">
        <v>278</v>
      </c>
    </row>
    <row r="209" s="11" customFormat="1">
      <c r="B209" s="233"/>
      <c r="C209" s="234"/>
      <c r="D209" s="235" t="s">
        <v>159</v>
      </c>
      <c r="E209" s="236" t="s">
        <v>21</v>
      </c>
      <c r="F209" s="237" t="s">
        <v>265</v>
      </c>
      <c r="G209" s="234"/>
      <c r="H209" s="236" t="s">
        <v>21</v>
      </c>
      <c r="I209" s="238"/>
      <c r="J209" s="234"/>
      <c r="K209" s="234"/>
      <c r="L209" s="239"/>
      <c r="M209" s="240"/>
      <c r="N209" s="241"/>
      <c r="O209" s="241"/>
      <c r="P209" s="241"/>
      <c r="Q209" s="241"/>
      <c r="R209" s="241"/>
      <c r="S209" s="241"/>
      <c r="T209" s="242"/>
      <c r="AT209" s="243" t="s">
        <v>159</v>
      </c>
      <c r="AU209" s="243" t="s">
        <v>81</v>
      </c>
      <c r="AV209" s="11" t="s">
        <v>79</v>
      </c>
      <c r="AW209" s="11" t="s">
        <v>35</v>
      </c>
      <c r="AX209" s="11" t="s">
        <v>71</v>
      </c>
      <c r="AY209" s="243" t="s">
        <v>152</v>
      </c>
    </row>
    <row r="210" s="12" customFormat="1">
      <c r="B210" s="244"/>
      <c r="C210" s="245"/>
      <c r="D210" s="235" t="s">
        <v>159</v>
      </c>
      <c r="E210" s="246" t="s">
        <v>21</v>
      </c>
      <c r="F210" s="247" t="s">
        <v>279</v>
      </c>
      <c r="G210" s="245"/>
      <c r="H210" s="248">
        <v>0.83299999999999996</v>
      </c>
      <c r="I210" s="249"/>
      <c r="J210" s="245"/>
      <c r="K210" s="245"/>
      <c r="L210" s="250"/>
      <c r="M210" s="251"/>
      <c r="N210" s="252"/>
      <c r="O210" s="252"/>
      <c r="P210" s="252"/>
      <c r="Q210" s="252"/>
      <c r="R210" s="252"/>
      <c r="S210" s="252"/>
      <c r="T210" s="253"/>
      <c r="AT210" s="254" t="s">
        <v>159</v>
      </c>
      <c r="AU210" s="254" t="s">
        <v>81</v>
      </c>
      <c r="AV210" s="12" t="s">
        <v>81</v>
      </c>
      <c r="AW210" s="12" t="s">
        <v>35</v>
      </c>
      <c r="AX210" s="12" t="s">
        <v>71</v>
      </c>
      <c r="AY210" s="254" t="s">
        <v>152</v>
      </c>
    </row>
    <row r="211" s="13" customFormat="1">
      <c r="B211" s="255"/>
      <c r="C211" s="256"/>
      <c r="D211" s="235" t="s">
        <v>159</v>
      </c>
      <c r="E211" s="257" t="s">
        <v>21</v>
      </c>
      <c r="F211" s="258" t="s">
        <v>164</v>
      </c>
      <c r="G211" s="256"/>
      <c r="H211" s="259">
        <v>0.83299999999999996</v>
      </c>
      <c r="I211" s="260"/>
      <c r="J211" s="256"/>
      <c r="K211" s="256"/>
      <c r="L211" s="261"/>
      <c r="M211" s="262"/>
      <c r="N211" s="263"/>
      <c r="O211" s="263"/>
      <c r="P211" s="263"/>
      <c r="Q211" s="263"/>
      <c r="R211" s="263"/>
      <c r="S211" s="263"/>
      <c r="T211" s="264"/>
      <c r="AT211" s="265" t="s">
        <v>159</v>
      </c>
      <c r="AU211" s="265" t="s">
        <v>81</v>
      </c>
      <c r="AV211" s="13" t="s">
        <v>158</v>
      </c>
      <c r="AW211" s="13" t="s">
        <v>35</v>
      </c>
      <c r="AX211" s="13" t="s">
        <v>79</v>
      </c>
      <c r="AY211" s="265" t="s">
        <v>152</v>
      </c>
    </row>
    <row r="212" s="1" customFormat="1" ht="16.5" customHeight="1">
      <c r="B212" s="46"/>
      <c r="C212" s="221" t="s">
        <v>9</v>
      </c>
      <c r="D212" s="221" t="s">
        <v>154</v>
      </c>
      <c r="E212" s="222" t="s">
        <v>280</v>
      </c>
      <c r="F212" s="223" t="s">
        <v>281</v>
      </c>
      <c r="G212" s="224" t="s">
        <v>157</v>
      </c>
      <c r="H212" s="225">
        <v>31.673999999999999</v>
      </c>
      <c r="I212" s="226"/>
      <c r="J212" s="227">
        <f>ROUND(I212*H212,2)</f>
        <v>0</v>
      </c>
      <c r="K212" s="223" t="s">
        <v>21</v>
      </c>
      <c r="L212" s="72"/>
      <c r="M212" s="228" t="s">
        <v>21</v>
      </c>
      <c r="N212" s="229" t="s">
        <v>42</v>
      </c>
      <c r="O212" s="47"/>
      <c r="P212" s="230">
        <f>O212*H212</f>
        <v>0</v>
      </c>
      <c r="Q212" s="230">
        <v>2.4532922039999998</v>
      </c>
      <c r="R212" s="230">
        <f>Q212*H212</f>
        <v>77.70557726949599</v>
      </c>
      <c r="S212" s="230">
        <v>0</v>
      </c>
      <c r="T212" s="231">
        <f>S212*H212</f>
        <v>0</v>
      </c>
      <c r="AR212" s="24" t="s">
        <v>158</v>
      </c>
      <c r="AT212" s="24" t="s">
        <v>154</v>
      </c>
      <c r="AU212" s="24" t="s">
        <v>81</v>
      </c>
      <c r="AY212" s="24" t="s">
        <v>152</v>
      </c>
      <c r="BE212" s="232">
        <f>IF(N212="základní",J212,0)</f>
        <v>0</v>
      </c>
      <c r="BF212" s="232">
        <f>IF(N212="snížená",J212,0)</f>
        <v>0</v>
      </c>
      <c r="BG212" s="232">
        <f>IF(N212="zákl. přenesená",J212,0)</f>
        <v>0</v>
      </c>
      <c r="BH212" s="232">
        <f>IF(N212="sníž. přenesená",J212,0)</f>
        <v>0</v>
      </c>
      <c r="BI212" s="232">
        <f>IF(N212="nulová",J212,0)</f>
        <v>0</v>
      </c>
      <c r="BJ212" s="24" t="s">
        <v>79</v>
      </c>
      <c r="BK212" s="232">
        <f>ROUND(I212*H212,2)</f>
        <v>0</v>
      </c>
      <c r="BL212" s="24" t="s">
        <v>158</v>
      </c>
      <c r="BM212" s="24" t="s">
        <v>282</v>
      </c>
    </row>
    <row r="213" s="1" customFormat="1">
      <c r="B213" s="46"/>
      <c r="C213" s="74"/>
      <c r="D213" s="235" t="s">
        <v>246</v>
      </c>
      <c r="E213" s="74"/>
      <c r="F213" s="266" t="s">
        <v>283</v>
      </c>
      <c r="G213" s="74"/>
      <c r="H213" s="74"/>
      <c r="I213" s="191"/>
      <c r="J213" s="74"/>
      <c r="K213" s="74"/>
      <c r="L213" s="72"/>
      <c r="M213" s="267"/>
      <c r="N213" s="47"/>
      <c r="O213" s="47"/>
      <c r="P213" s="47"/>
      <c r="Q213" s="47"/>
      <c r="R213" s="47"/>
      <c r="S213" s="47"/>
      <c r="T213" s="95"/>
      <c r="AT213" s="24" t="s">
        <v>246</v>
      </c>
      <c r="AU213" s="24" t="s">
        <v>81</v>
      </c>
    </row>
    <row r="214" s="11" customFormat="1">
      <c r="B214" s="233"/>
      <c r="C214" s="234"/>
      <c r="D214" s="235" t="s">
        <v>159</v>
      </c>
      <c r="E214" s="236" t="s">
        <v>21</v>
      </c>
      <c r="F214" s="237" t="s">
        <v>284</v>
      </c>
      <c r="G214" s="234"/>
      <c r="H214" s="236" t="s">
        <v>21</v>
      </c>
      <c r="I214" s="238"/>
      <c r="J214" s="234"/>
      <c r="K214" s="234"/>
      <c r="L214" s="239"/>
      <c r="M214" s="240"/>
      <c r="N214" s="241"/>
      <c r="O214" s="241"/>
      <c r="P214" s="241"/>
      <c r="Q214" s="241"/>
      <c r="R214" s="241"/>
      <c r="S214" s="241"/>
      <c r="T214" s="242"/>
      <c r="AT214" s="243" t="s">
        <v>159</v>
      </c>
      <c r="AU214" s="243" t="s">
        <v>81</v>
      </c>
      <c r="AV214" s="11" t="s">
        <v>79</v>
      </c>
      <c r="AW214" s="11" t="s">
        <v>35</v>
      </c>
      <c r="AX214" s="11" t="s">
        <v>71</v>
      </c>
      <c r="AY214" s="243" t="s">
        <v>152</v>
      </c>
    </row>
    <row r="215" s="12" customFormat="1">
      <c r="B215" s="244"/>
      <c r="C215" s="245"/>
      <c r="D215" s="235" t="s">
        <v>159</v>
      </c>
      <c r="E215" s="246" t="s">
        <v>21</v>
      </c>
      <c r="F215" s="247" t="s">
        <v>285</v>
      </c>
      <c r="G215" s="245"/>
      <c r="H215" s="248">
        <v>6.7199999999999998</v>
      </c>
      <c r="I215" s="249"/>
      <c r="J215" s="245"/>
      <c r="K215" s="245"/>
      <c r="L215" s="250"/>
      <c r="M215" s="251"/>
      <c r="N215" s="252"/>
      <c r="O215" s="252"/>
      <c r="P215" s="252"/>
      <c r="Q215" s="252"/>
      <c r="R215" s="252"/>
      <c r="S215" s="252"/>
      <c r="T215" s="253"/>
      <c r="AT215" s="254" t="s">
        <v>159</v>
      </c>
      <c r="AU215" s="254" t="s">
        <v>81</v>
      </c>
      <c r="AV215" s="12" t="s">
        <v>81</v>
      </c>
      <c r="AW215" s="12" t="s">
        <v>35</v>
      </c>
      <c r="AX215" s="12" t="s">
        <v>71</v>
      </c>
      <c r="AY215" s="254" t="s">
        <v>152</v>
      </c>
    </row>
    <row r="216" s="12" customFormat="1">
      <c r="B216" s="244"/>
      <c r="C216" s="245"/>
      <c r="D216" s="235" t="s">
        <v>159</v>
      </c>
      <c r="E216" s="246" t="s">
        <v>21</v>
      </c>
      <c r="F216" s="247" t="s">
        <v>286</v>
      </c>
      <c r="G216" s="245"/>
      <c r="H216" s="248">
        <v>3.3149999999999999</v>
      </c>
      <c r="I216" s="249"/>
      <c r="J216" s="245"/>
      <c r="K216" s="245"/>
      <c r="L216" s="250"/>
      <c r="M216" s="251"/>
      <c r="N216" s="252"/>
      <c r="O216" s="252"/>
      <c r="P216" s="252"/>
      <c r="Q216" s="252"/>
      <c r="R216" s="252"/>
      <c r="S216" s="252"/>
      <c r="T216" s="253"/>
      <c r="AT216" s="254" t="s">
        <v>159</v>
      </c>
      <c r="AU216" s="254" t="s">
        <v>81</v>
      </c>
      <c r="AV216" s="12" t="s">
        <v>81</v>
      </c>
      <c r="AW216" s="12" t="s">
        <v>35</v>
      </c>
      <c r="AX216" s="12" t="s">
        <v>71</v>
      </c>
      <c r="AY216" s="254" t="s">
        <v>152</v>
      </c>
    </row>
    <row r="217" s="12" customFormat="1">
      <c r="B217" s="244"/>
      <c r="C217" s="245"/>
      <c r="D217" s="235" t="s">
        <v>159</v>
      </c>
      <c r="E217" s="246" t="s">
        <v>21</v>
      </c>
      <c r="F217" s="247" t="s">
        <v>287</v>
      </c>
      <c r="G217" s="245"/>
      <c r="H217" s="248">
        <v>0.61199999999999999</v>
      </c>
      <c r="I217" s="249"/>
      <c r="J217" s="245"/>
      <c r="K217" s="245"/>
      <c r="L217" s="250"/>
      <c r="M217" s="251"/>
      <c r="N217" s="252"/>
      <c r="O217" s="252"/>
      <c r="P217" s="252"/>
      <c r="Q217" s="252"/>
      <c r="R217" s="252"/>
      <c r="S217" s="252"/>
      <c r="T217" s="253"/>
      <c r="AT217" s="254" t="s">
        <v>159</v>
      </c>
      <c r="AU217" s="254" t="s">
        <v>81</v>
      </c>
      <c r="AV217" s="12" t="s">
        <v>81</v>
      </c>
      <c r="AW217" s="12" t="s">
        <v>35</v>
      </c>
      <c r="AX217" s="12" t="s">
        <v>71</v>
      </c>
      <c r="AY217" s="254" t="s">
        <v>152</v>
      </c>
    </row>
    <row r="218" s="12" customFormat="1">
      <c r="B218" s="244"/>
      <c r="C218" s="245"/>
      <c r="D218" s="235" t="s">
        <v>159</v>
      </c>
      <c r="E218" s="246" t="s">
        <v>21</v>
      </c>
      <c r="F218" s="247" t="s">
        <v>288</v>
      </c>
      <c r="G218" s="245"/>
      <c r="H218" s="248">
        <v>0.97899999999999998</v>
      </c>
      <c r="I218" s="249"/>
      <c r="J218" s="245"/>
      <c r="K218" s="245"/>
      <c r="L218" s="250"/>
      <c r="M218" s="251"/>
      <c r="N218" s="252"/>
      <c r="O218" s="252"/>
      <c r="P218" s="252"/>
      <c r="Q218" s="252"/>
      <c r="R218" s="252"/>
      <c r="S218" s="252"/>
      <c r="T218" s="253"/>
      <c r="AT218" s="254" t="s">
        <v>159</v>
      </c>
      <c r="AU218" s="254" t="s">
        <v>81</v>
      </c>
      <c r="AV218" s="12" t="s">
        <v>81</v>
      </c>
      <c r="AW218" s="12" t="s">
        <v>35</v>
      </c>
      <c r="AX218" s="12" t="s">
        <v>71</v>
      </c>
      <c r="AY218" s="254" t="s">
        <v>152</v>
      </c>
    </row>
    <row r="219" s="12" customFormat="1">
      <c r="B219" s="244"/>
      <c r="C219" s="245"/>
      <c r="D219" s="235" t="s">
        <v>159</v>
      </c>
      <c r="E219" s="246" t="s">
        <v>21</v>
      </c>
      <c r="F219" s="247" t="s">
        <v>289</v>
      </c>
      <c r="G219" s="245"/>
      <c r="H219" s="248">
        <v>0.47299999999999998</v>
      </c>
      <c r="I219" s="249"/>
      <c r="J219" s="245"/>
      <c r="K219" s="245"/>
      <c r="L219" s="250"/>
      <c r="M219" s="251"/>
      <c r="N219" s="252"/>
      <c r="O219" s="252"/>
      <c r="P219" s="252"/>
      <c r="Q219" s="252"/>
      <c r="R219" s="252"/>
      <c r="S219" s="252"/>
      <c r="T219" s="253"/>
      <c r="AT219" s="254" t="s">
        <v>159</v>
      </c>
      <c r="AU219" s="254" t="s">
        <v>81</v>
      </c>
      <c r="AV219" s="12" t="s">
        <v>81</v>
      </c>
      <c r="AW219" s="12" t="s">
        <v>35</v>
      </c>
      <c r="AX219" s="12" t="s">
        <v>71</v>
      </c>
      <c r="AY219" s="254" t="s">
        <v>152</v>
      </c>
    </row>
    <row r="220" s="12" customFormat="1">
      <c r="B220" s="244"/>
      <c r="C220" s="245"/>
      <c r="D220" s="235" t="s">
        <v>159</v>
      </c>
      <c r="E220" s="246" t="s">
        <v>21</v>
      </c>
      <c r="F220" s="247" t="s">
        <v>290</v>
      </c>
      <c r="G220" s="245"/>
      <c r="H220" s="248">
        <v>4.141</v>
      </c>
      <c r="I220" s="249"/>
      <c r="J220" s="245"/>
      <c r="K220" s="245"/>
      <c r="L220" s="250"/>
      <c r="M220" s="251"/>
      <c r="N220" s="252"/>
      <c r="O220" s="252"/>
      <c r="P220" s="252"/>
      <c r="Q220" s="252"/>
      <c r="R220" s="252"/>
      <c r="S220" s="252"/>
      <c r="T220" s="253"/>
      <c r="AT220" s="254" t="s">
        <v>159</v>
      </c>
      <c r="AU220" s="254" t="s">
        <v>81</v>
      </c>
      <c r="AV220" s="12" t="s">
        <v>81</v>
      </c>
      <c r="AW220" s="12" t="s">
        <v>35</v>
      </c>
      <c r="AX220" s="12" t="s">
        <v>71</v>
      </c>
      <c r="AY220" s="254" t="s">
        <v>152</v>
      </c>
    </row>
    <row r="221" s="12" customFormat="1">
      <c r="B221" s="244"/>
      <c r="C221" s="245"/>
      <c r="D221" s="235" t="s">
        <v>159</v>
      </c>
      <c r="E221" s="246" t="s">
        <v>21</v>
      </c>
      <c r="F221" s="247" t="s">
        <v>291</v>
      </c>
      <c r="G221" s="245"/>
      <c r="H221" s="248">
        <v>6.1500000000000004</v>
      </c>
      <c r="I221" s="249"/>
      <c r="J221" s="245"/>
      <c r="K221" s="245"/>
      <c r="L221" s="250"/>
      <c r="M221" s="251"/>
      <c r="N221" s="252"/>
      <c r="O221" s="252"/>
      <c r="P221" s="252"/>
      <c r="Q221" s="252"/>
      <c r="R221" s="252"/>
      <c r="S221" s="252"/>
      <c r="T221" s="253"/>
      <c r="AT221" s="254" t="s">
        <v>159</v>
      </c>
      <c r="AU221" s="254" t="s">
        <v>81</v>
      </c>
      <c r="AV221" s="12" t="s">
        <v>81</v>
      </c>
      <c r="AW221" s="12" t="s">
        <v>35</v>
      </c>
      <c r="AX221" s="12" t="s">
        <v>71</v>
      </c>
      <c r="AY221" s="254" t="s">
        <v>152</v>
      </c>
    </row>
    <row r="222" s="12" customFormat="1">
      <c r="B222" s="244"/>
      <c r="C222" s="245"/>
      <c r="D222" s="235" t="s">
        <v>159</v>
      </c>
      <c r="E222" s="246" t="s">
        <v>21</v>
      </c>
      <c r="F222" s="247" t="s">
        <v>292</v>
      </c>
      <c r="G222" s="245"/>
      <c r="H222" s="248">
        <v>0.59999999999999998</v>
      </c>
      <c r="I222" s="249"/>
      <c r="J222" s="245"/>
      <c r="K222" s="245"/>
      <c r="L222" s="250"/>
      <c r="M222" s="251"/>
      <c r="N222" s="252"/>
      <c r="O222" s="252"/>
      <c r="P222" s="252"/>
      <c r="Q222" s="252"/>
      <c r="R222" s="252"/>
      <c r="S222" s="252"/>
      <c r="T222" s="253"/>
      <c r="AT222" s="254" t="s">
        <v>159</v>
      </c>
      <c r="AU222" s="254" t="s">
        <v>81</v>
      </c>
      <c r="AV222" s="12" t="s">
        <v>81</v>
      </c>
      <c r="AW222" s="12" t="s">
        <v>35</v>
      </c>
      <c r="AX222" s="12" t="s">
        <v>71</v>
      </c>
      <c r="AY222" s="254" t="s">
        <v>152</v>
      </c>
    </row>
    <row r="223" s="11" customFormat="1">
      <c r="B223" s="233"/>
      <c r="C223" s="234"/>
      <c r="D223" s="235" t="s">
        <v>159</v>
      </c>
      <c r="E223" s="236" t="s">
        <v>21</v>
      </c>
      <c r="F223" s="237" t="s">
        <v>293</v>
      </c>
      <c r="G223" s="234"/>
      <c r="H223" s="236" t="s">
        <v>21</v>
      </c>
      <c r="I223" s="238"/>
      <c r="J223" s="234"/>
      <c r="K223" s="234"/>
      <c r="L223" s="239"/>
      <c r="M223" s="240"/>
      <c r="N223" s="241"/>
      <c r="O223" s="241"/>
      <c r="P223" s="241"/>
      <c r="Q223" s="241"/>
      <c r="R223" s="241"/>
      <c r="S223" s="241"/>
      <c r="T223" s="242"/>
      <c r="AT223" s="243" t="s">
        <v>159</v>
      </c>
      <c r="AU223" s="243" t="s">
        <v>81</v>
      </c>
      <c r="AV223" s="11" t="s">
        <v>79</v>
      </c>
      <c r="AW223" s="11" t="s">
        <v>35</v>
      </c>
      <c r="AX223" s="11" t="s">
        <v>71</v>
      </c>
      <c r="AY223" s="243" t="s">
        <v>152</v>
      </c>
    </row>
    <row r="224" s="12" customFormat="1">
      <c r="B224" s="244"/>
      <c r="C224" s="245"/>
      <c r="D224" s="235" t="s">
        <v>159</v>
      </c>
      <c r="E224" s="246" t="s">
        <v>21</v>
      </c>
      <c r="F224" s="247" t="s">
        <v>294</v>
      </c>
      <c r="G224" s="245"/>
      <c r="H224" s="248">
        <v>2.73</v>
      </c>
      <c r="I224" s="249"/>
      <c r="J224" s="245"/>
      <c r="K224" s="245"/>
      <c r="L224" s="250"/>
      <c r="M224" s="251"/>
      <c r="N224" s="252"/>
      <c r="O224" s="252"/>
      <c r="P224" s="252"/>
      <c r="Q224" s="252"/>
      <c r="R224" s="252"/>
      <c r="S224" s="252"/>
      <c r="T224" s="253"/>
      <c r="AT224" s="254" t="s">
        <v>159</v>
      </c>
      <c r="AU224" s="254" t="s">
        <v>81</v>
      </c>
      <c r="AV224" s="12" t="s">
        <v>81</v>
      </c>
      <c r="AW224" s="12" t="s">
        <v>35</v>
      </c>
      <c r="AX224" s="12" t="s">
        <v>71</v>
      </c>
      <c r="AY224" s="254" t="s">
        <v>152</v>
      </c>
    </row>
    <row r="225" s="12" customFormat="1">
      <c r="B225" s="244"/>
      <c r="C225" s="245"/>
      <c r="D225" s="235" t="s">
        <v>159</v>
      </c>
      <c r="E225" s="246" t="s">
        <v>21</v>
      </c>
      <c r="F225" s="247" t="s">
        <v>295</v>
      </c>
      <c r="G225" s="245"/>
      <c r="H225" s="248">
        <v>0.32500000000000001</v>
      </c>
      <c r="I225" s="249"/>
      <c r="J225" s="245"/>
      <c r="K225" s="245"/>
      <c r="L225" s="250"/>
      <c r="M225" s="251"/>
      <c r="N225" s="252"/>
      <c r="O225" s="252"/>
      <c r="P225" s="252"/>
      <c r="Q225" s="252"/>
      <c r="R225" s="252"/>
      <c r="S225" s="252"/>
      <c r="T225" s="253"/>
      <c r="AT225" s="254" t="s">
        <v>159</v>
      </c>
      <c r="AU225" s="254" t="s">
        <v>81</v>
      </c>
      <c r="AV225" s="12" t="s">
        <v>81</v>
      </c>
      <c r="AW225" s="12" t="s">
        <v>35</v>
      </c>
      <c r="AX225" s="12" t="s">
        <v>71</v>
      </c>
      <c r="AY225" s="254" t="s">
        <v>152</v>
      </c>
    </row>
    <row r="226" s="12" customFormat="1">
      <c r="B226" s="244"/>
      <c r="C226" s="245"/>
      <c r="D226" s="235" t="s">
        <v>159</v>
      </c>
      <c r="E226" s="246" t="s">
        <v>21</v>
      </c>
      <c r="F226" s="247" t="s">
        <v>296</v>
      </c>
      <c r="G226" s="245"/>
      <c r="H226" s="248">
        <v>3.0550000000000002</v>
      </c>
      <c r="I226" s="249"/>
      <c r="J226" s="245"/>
      <c r="K226" s="245"/>
      <c r="L226" s="250"/>
      <c r="M226" s="251"/>
      <c r="N226" s="252"/>
      <c r="O226" s="252"/>
      <c r="P226" s="252"/>
      <c r="Q226" s="252"/>
      <c r="R226" s="252"/>
      <c r="S226" s="252"/>
      <c r="T226" s="253"/>
      <c r="AT226" s="254" t="s">
        <v>159</v>
      </c>
      <c r="AU226" s="254" t="s">
        <v>81</v>
      </c>
      <c r="AV226" s="12" t="s">
        <v>81</v>
      </c>
      <c r="AW226" s="12" t="s">
        <v>35</v>
      </c>
      <c r="AX226" s="12" t="s">
        <v>71</v>
      </c>
      <c r="AY226" s="254" t="s">
        <v>152</v>
      </c>
    </row>
    <row r="227" s="12" customFormat="1">
      <c r="B227" s="244"/>
      <c r="C227" s="245"/>
      <c r="D227" s="235" t="s">
        <v>159</v>
      </c>
      <c r="E227" s="246" t="s">
        <v>21</v>
      </c>
      <c r="F227" s="247" t="s">
        <v>297</v>
      </c>
      <c r="G227" s="245"/>
      <c r="H227" s="248">
        <v>2.5739999999999998</v>
      </c>
      <c r="I227" s="249"/>
      <c r="J227" s="245"/>
      <c r="K227" s="245"/>
      <c r="L227" s="250"/>
      <c r="M227" s="251"/>
      <c r="N227" s="252"/>
      <c r="O227" s="252"/>
      <c r="P227" s="252"/>
      <c r="Q227" s="252"/>
      <c r="R227" s="252"/>
      <c r="S227" s="252"/>
      <c r="T227" s="253"/>
      <c r="AT227" s="254" t="s">
        <v>159</v>
      </c>
      <c r="AU227" s="254" t="s">
        <v>81</v>
      </c>
      <c r="AV227" s="12" t="s">
        <v>81</v>
      </c>
      <c r="AW227" s="12" t="s">
        <v>35</v>
      </c>
      <c r="AX227" s="12" t="s">
        <v>71</v>
      </c>
      <c r="AY227" s="254" t="s">
        <v>152</v>
      </c>
    </row>
    <row r="228" s="13" customFormat="1">
      <c r="B228" s="255"/>
      <c r="C228" s="256"/>
      <c r="D228" s="235" t="s">
        <v>159</v>
      </c>
      <c r="E228" s="257" t="s">
        <v>21</v>
      </c>
      <c r="F228" s="258" t="s">
        <v>164</v>
      </c>
      <c r="G228" s="256"/>
      <c r="H228" s="259">
        <v>31.673999999999999</v>
      </c>
      <c r="I228" s="260"/>
      <c r="J228" s="256"/>
      <c r="K228" s="256"/>
      <c r="L228" s="261"/>
      <c r="M228" s="262"/>
      <c r="N228" s="263"/>
      <c r="O228" s="263"/>
      <c r="P228" s="263"/>
      <c r="Q228" s="263"/>
      <c r="R228" s="263"/>
      <c r="S228" s="263"/>
      <c r="T228" s="264"/>
      <c r="AT228" s="265" t="s">
        <v>159</v>
      </c>
      <c r="AU228" s="265" t="s">
        <v>81</v>
      </c>
      <c r="AV228" s="13" t="s">
        <v>158</v>
      </c>
      <c r="AW228" s="13" t="s">
        <v>35</v>
      </c>
      <c r="AX228" s="13" t="s">
        <v>79</v>
      </c>
      <c r="AY228" s="265" t="s">
        <v>152</v>
      </c>
    </row>
    <row r="229" s="1" customFormat="1" ht="16.5" customHeight="1">
      <c r="B229" s="46"/>
      <c r="C229" s="221" t="s">
        <v>213</v>
      </c>
      <c r="D229" s="221" t="s">
        <v>154</v>
      </c>
      <c r="E229" s="222" t="s">
        <v>298</v>
      </c>
      <c r="F229" s="223" t="s">
        <v>299</v>
      </c>
      <c r="G229" s="224" t="s">
        <v>235</v>
      </c>
      <c r="H229" s="225">
        <v>46.305</v>
      </c>
      <c r="I229" s="226"/>
      <c r="J229" s="227">
        <f>ROUND(I229*H229,2)</f>
        <v>0</v>
      </c>
      <c r="K229" s="223" t="s">
        <v>21</v>
      </c>
      <c r="L229" s="72"/>
      <c r="M229" s="228" t="s">
        <v>21</v>
      </c>
      <c r="N229" s="229" t="s">
        <v>42</v>
      </c>
      <c r="O229" s="47"/>
      <c r="P229" s="230">
        <f>O229*H229</f>
        <v>0</v>
      </c>
      <c r="Q229" s="230">
        <v>0</v>
      </c>
      <c r="R229" s="230">
        <f>Q229*H229</f>
        <v>0</v>
      </c>
      <c r="S229" s="230">
        <v>0</v>
      </c>
      <c r="T229" s="231">
        <f>S229*H229</f>
        <v>0</v>
      </c>
      <c r="AR229" s="24" t="s">
        <v>158</v>
      </c>
      <c r="AT229" s="24" t="s">
        <v>154</v>
      </c>
      <c r="AU229" s="24" t="s">
        <v>81</v>
      </c>
      <c r="AY229" s="24" t="s">
        <v>152</v>
      </c>
      <c r="BE229" s="232">
        <f>IF(N229="základní",J229,0)</f>
        <v>0</v>
      </c>
      <c r="BF229" s="232">
        <f>IF(N229="snížená",J229,0)</f>
        <v>0</v>
      </c>
      <c r="BG229" s="232">
        <f>IF(N229="zákl. přenesená",J229,0)</f>
        <v>0</v>
      </c>
      <c r="BH229" s="232">
        <f>IF(N229="sníž. přenesená",J229,0)</f>
        <v>0</v>
      </c>
      <c r="BI229" s="232">
        <f>IF(N229="nulová",J229,0)</f>
        <v>0</v>
      </c>
      <c r="BJ229" s="24" t="s">
        <v>79</v>
      </c>
      <c r="BK229" s="232">
        <f>ROUND(I229*H229,2)</f>
        <v>0</v>
      </c>
      <c r="BL229" s="24" t="s">
        <v>158</v>
      </c>
      <c r="BM229" s="24" t="s">
        <v>300</v>
      </c>
    </row>
    <row r="230" s="11" customFormat="1">
      <c r="B230" s="233"/>
      <c r="C230" s="234"/>
      <c r="D230" s="235" t="s">
        <v>159</v>
      </c>
      <c r="E230" s="236" t="s">
        <v>21</v>
      </c>
      <c r="F230" s="237" t="s">
        <v>301</v>
      </c>
      <c r="G230" s="234"/>
      <c r="H230" s="236" t="s">
        <v>21</v>
      </c>
      <c r="I230" s="238"/>
      <c r="J230" s="234"/>
      <c r="K230" s="234"/>
      <c r="L230" s="239"/>
      <c r="M230" s="240"/>
      <c r="N230" s="241"/>
      <c r="O230" s="241"/>
      <c r="P230" s="241"/>
      <c r="Q230" s="241"/>
      <c r="R230" s="241"/>
      <c r="S230" s="241"/>
      <c r="T230" s="242"/>
      <c r="AT230" s="243" t="s">
        <v>159</v>
      </c>
      <c r="AU230" s="243" t="s">
        <v>81</v>
      </c>
      <c r="AV230" s="11" t="s">
        <v>79</v>
      </c>
      <c r="AW230" s="11" t="s">
        <v>35</v>
      </c>
      <c r="AX230" s="11" t="s">
        <v>71</v>
      </c>
      <c r="AY230" s="243" t="s">
        <v>152</v>
      </c>
    </row>
    <row r="231" s="12" customFormat="1">
      <c r="B231" s="244"/>
      <c r="C231" s="245"/>
      <c r="D231" s="235" t="s">
        <v>159</v>
      </c>
      <c r="E231" s="246" t="s">
        <v>21</v>
      </c>
      <c r="F231" s="247" t="s">
        <v>302</v>
      </c>
      <c r="G231" s="245"/>
      <c r="H231" s="248">
        <v>17.082000000000001</v>
      </c>
      <c r="I231" s="249"/>
      <c r="J231" s="245"/>
      <c r="K231" s="245"/>
      <c r="L231" s="250"/>
      <c r="M231" s="251"/>
      <c r="N231" s="252"/>
      <c r="O231" s="252"/>
      <c r="P231" s="252"/>
      <c r="Q231" s="252"/>
      <c r="R231" s="252"/>
      <c r="S231" s="252"/>
      <c r="T231" s="253"/>
      <c r="AT231" s="254" t="s">
        <v>159</v>
      </c>
      <c r="AU231" s="254" t="s">
        <v>81</v>
      </c>
      <c r="AV231" s="12" t="s">
        <v>81</v>
      </c>
      <c r="AW231" s="12" t="s">
        <v>35</v>
      </c>
      <c r="AX231" s="12" t="s">
        <v>71</v>
      </c>
      <c r="AY231" s="254" t="s">
        <v>152</v>
      </c>
    </row>
    <row r="232" s="11" customFormat="1">
      <c r="B232" s="233"/>
      <c r="C232" s="234"/>
      <c r="D232" s="235" t="s">
        <v>159</v>
      </c>
      <c r="E232" s="236" t="s">
        <v>21</v>
      </c>
      <c r="F232" s="237" t="s">
        <v>303</v>
      </c>
      <c r="G232" s="234"/>
      <c r="H232" s="236" t="s">
        <v>21</v>
      </c>
      <c r="I232" s="238"/>
      <c r="J232" s="234"/>
      <c r="K232" s="234"/>
      <c r="L232" s="239"/>
      <c r="M232" s="240"/>
      <c r="N232" s="241"/>
      <c r="O232" s="241"/>
      <c r="P232" s="241"/>
      <c r="Q232" s="241"/>
      <c r="R232" s="241"/>
      <c r="S232" s="241"/>
      <c r="T232" s="242"/>
      <c r="AT232" s="243" t="s">
        <v>159</v>
      </c>
      <c r="AU232" s="243" t="s">
        <v>81</v>
      </c>
      <c r="AV232" s="11" t="s">
        <v>79</v>
      </c>
      <c r="AW232" s="11" t="s">
        <v>35</v>
      </c>
      <c r="AX232" s="11" t="s">
        <v>71</v>
      </c>
      <c r="AY232" s="243" t="s">
        <v>152</v>
      </c>
    </row>
    <row r="233" s="12" customFormat="1">
      <c r="B233" s="244"/>
      <c r="C233" s="245"/>
      <c r="D233" s="235" t="s">
        <v>159</v>
      </c>
      <c r="E233" s="246" t="s">
        <v>21</v>
      </c>
      <c r="F233" s="247" t="s">
        <v>304</v>
      </c>
      <c r="G233" s="245"/>
      <c r="H233" s="248">
        <v>5.5899999999999999</v>
      </c>
      <c r="I233" s="249"/>
      <c r="J233" s="245"/>
      <c r="K233" s="245"/>
      <c r="L233" s="250"/>
      <c r="M233" s="251"/>
      <c r="N233" s="252"/>
      <c r="O233" s="252"/>
      <c r="P233" s="252"/>
      <c r="Q233" s="252"/>
      <c r="R233" s="252"/>
      <c r="S233" s="252"/>
      <c r="T233" s="253"/>
      <c r="AT233" s="254" t="s">
        <v>159</v>
      </c>
      <c r="AU233" s="254" t="s">
        <v>81</v>
      </c>
      <c r="AV233" s="12" t="s">
        <v>81</v>
      </c>
      <c r="AW233" s="12" t="s">
        <v>35</v>
      </c>
      <c r="AX233" s="12" t="s">
        <v>71</v>
      </c>
      <c r="AY233" s="254" t="s">
        <v>152</v>
      </c>
    </row>
    <row r="234" s="12" customFormat="1">
      <c r="B234" s="244"/>
      <c r="C234" s="245"/>
      <c r="D234" s="235" t="s">
        <v>159</v>
      </c>
      <c r="E234" s="246" t="s">
        <v>21</v>
      </c>
      <c r="F234" s="247" t="s">
        <v>305</v>
      </c>
      <c r="G234" s="245"/>
      <c r="H234" s="248">
        <v>10.353</v>
      </c>
      <c r="I234" s="249"/>
      <c r="J234" s="245"/>
      <c r="K234" s="245"/>
      <c r="L234" s="250"/>
      <c r="M234" s="251"/>
      <c r="N234" s="252"/>
      <c r="O234" s="252"/>
      <c r="P234" s="252"/>
      <c r="Q234" s="252"/>
      <c r="R234" s="252"/>
      <c r="S234" s="252"/>
      <c r="T234" s="253"/>
      <c r="AT234" s="254" t="s">
        <v>159</v>
      </c>
      <c r="AU234" s="254" t="s">
        <v>81</v>
      </c>
      <c r="AV234" s="12" t="s">
        <v>81</v>
      </c>
      <c r="AW234" s="12" t="s">
        <v>35</v>
      </c>
      <c r="AX234" s="12" t="s">
        <v>71</v>
      </c>
      <c r="AY234" s="254" t="s">
        <v>152</v>
      </c>
    </row>
    <row r="235" s="12" customFormat="1">
      <c r="B235" s="244"/>
      <c r="C235" s="245"/>
      <c r="D235" s="235" t="s">
        <v>159</v>
      </c>
      <c r="E235" s="246" t="s">
        <v>21</v>
      </c>
      <c r="F235" s="247" t="s">
        <v>306</v>
      </c>
      <c r="G235" s="245"/>
      <c r="H235" s="248">
        <v>5.6420000000000003</v>
      </c>
      <c r="I235" s="249"/>
      <c r="J235" s="245"/>
      <c r="K235" s="245"/>
      <c r="L235" s="250"/>
      <c r="M235" s="251"/>
      <c r="N235" s="252"/>
      <c r="O235" s="252"/>
      <c r="P235" s="252"/>
      <c r="Q235" s="252"/>
      <c r="R235" s="252"/>
      <c r="S235" s="252"/>
      <c r="T235" s="253"/>
      <c r="AT235" s="254" t="s">
        <v>159</v>
      </c>
      <c r="AU235" s="254" t="s">
        <v>81</v>
      </c>
      <c r="AV235" s="12" t="s">
        <v>81</v>
      </c>
      <c r="AW235" s="12" t="s">
        <v>35</v>
      </c>
      <c r="AX235" s="12" t="s">
        <v>71</v>
      </c>
      <c r="AY235" s="254" t="s">
        <v>152</v>
      </c>
    </row>
    <row r="236" s="12" customFormat="1">
      <c r="B236" s="244"/>
      <c r="C236" s="245"/>
      <c r="D236" s="235" t="s">
        <v>159</v>
      </c>
      <c r="E236" s="246" t="s">
        <v>21</v>
      </c>
      <c r="F236" s="247" t="s">
        <v>307</v>
      </c>
      <c r="G236" s="245"/>
      <c r="H236" s="248">
        <v>4.6799999999999997</v>
      </c>
      <c r="I236" s="249"/>
      <c r="J236" s="245"/>
      <c r="K236" s="245"/>
      <c r="L236" s="250"/>
      <c r="M236" s="251"/>
      <c r="N236" s="252"/>
      <c r="O236" s="252"/>
      <c r="P236" s="252"/>
      <c r="Q236" s="252"/>
      <c r="R236" s="252"/>
      <c r="S236" s="252"/>
      <c r="T236" s="253"/>
      <c r="AT236" s="254" t="s">
        <v>159</v>
      </c>
      <c r="AU236" s="254" t="s">
        <v>81</v>
      </c>
      <c r="AV236" s="12" t="s">
        <v>81</v>
      </c>
      <c r="AW236" s="12" t="s">
        <v>35</v>
      </c>
      <c r="AX236" s="12" t="s">
        <v>71</v>
      </c>
      <c r="AY236" s="254" t="s">
        <v>152</v>
      </c>
    </row>
    <row r="237" s="12" customFormat="1">
      <c r="B237" s="244"/>
      <c r="C237" s="245"/>
      <c r="D237" s="235" t="s">
        <v>159</v>
      </c>
      <c r="E237" s="246" t="s">
        <v>21</v>
      </c>
      <c r="F237" s="247" t="s">
        <v>308</v>
      </c>
      <c r="G237" s="245"/>
      <c r="H237" s="248">
        <v>2.9580000000000002</v>
      </c>
      <c r="I237" s="249"/>
      <c r="J237" s="245"/>
      <c r="K237" s="245"/>
      <c r="L237" s="250"/>
      <c r="M237" s="251"/>
      <c r="N237" s="252"/>
      <c r="O237" s="252"/>
      <c r="P237" s="252"/>
      <c r="Q237" s="252"/>
      <c r="R237" s="252"/>
      <c r="S237" s="252"/>
      <c r="T237" s="253"/>
      <c r="AT237" s="254" t="s">
        <v>159</v>
      </c>
      <c r="AU237" s="254" t="s">
        <v>81</v>
      </c>
      <c r="AV237" s="12" t="s">
        <v>81</v>
      </c>
      <c r="AW237" s="12" t="s">
        <v>35</v>
      </c>
      <c r="AX237" s="12" t="s">
        <v>71</v>
      </c>
      <c r="AY237" s="254" t="s">
        <v>152</v>
      </c>
    </row>
    <row r="238" s="13" customFormat="1">
      <c r="B238" s="255"/>
      <c r="C238" s="256"/>
      <c r="D238" s="235" t="s">
        <v>159</v>
      </c>
      <c r="E238" s="257" t="s">
        <v>21</v>
      </c>
      <c r="F238" s="258" t="s">
        <v>164</v>
      </c>
      <c r="G238" s="256"/>
      <c r="H238" s="259">
        <v>46.305</v>
      </c>
      <c r="I238" s="260"/>
      <c r="J238" s="256"/>
      <c r="K238" s="256"/>
      <c r="L238" s="261"/>
      <c r="M238" s="262"/>
      <c r="N238" s="263"/>
      <c r="O238" s="263"/>
      <c r="P238" s="263"/>
      <c r="Q238" s="263"/>
      <c r="R238" s="263"/>
      <c r="S238" s="263"/>
      <c r="T238" s="264"/>
      <c r="AT238" s="265" t="s">
        <v>159</v>
      </c>
      <c r="AU238" s="265" t="s">
        <v>81</v>
      </c>
      <c r="AV238" s="13" t="s">
        <v>158</v>
      </c>
      <c r="AW238" s="13" t="s">
        <v>35</v>
      </c>
      <c r="AX238" s="13" t="s">
        <v>79</v>
      </c>
      <c r="AY238" s="265" t="s">
        <v>152</v>
      </c>
    </row>
    <row r="239" s="1" customFormat="1" ht="16.5" customHeight="1">
      <c r="B239" s="46"/>
      <c r="C239" s="221" t="s">
        <v>309</v>
      </c>
      <c r="D239" s="221" t="s">
        <v>154</v>
      </c>
      <c r="E239" s="222" t="s">
        <v>310</v>
      </c>
      <c r="F239" s="223" t="s">
        <v>311</v>
      </c>
      <c r="G239" s="224" t="s">
        <v>235</v>
      </c>
      <c r="H239" s="225">
        <v>46.305</v>
      </c>
      <c r="I239" s="226"/>
      <c r="J239" s="227">
        <f>ROUND(I239*H239,2)</f>
        <v>0</v>
      </c>
      <c r="K239" s="223" t="s">
        <v>21</v>
      </c>
      <c r="L239" s="72"/>
      <c r="M239" s="228" t="s">
        <v>21</v>
      </c>
      <c r="N239" s="229" t="s">
        <v>42</v>
      </c>
      <c r="O239" s="47"/>
      <c r="P239" s="230">
        <f>O239*H239</f>
        <v>0</v>
      </c>
      <c r="Q239" s="230">
        <v>0</v>
      </c>
      <c r="R239" s="230">
        <f>Q239*H239</f>
        <v>0</v>
      </c>
      <c r="S239" s="230">
        <v>0</v>
      </c>
      <c r="T239" s="231">
        <f>S239*H239</f>
        <v>0</v>
      </c>
      <c r="AR239" s="24" t="s">
        <v>158</v>
      </c>
      <c r="AT239" s="24" t="s">
        <v>154</v>
      </c>
      <c r="AU239" s="24" t="s">
        <v>81</v>
      </c>
      <c r="AY239" s="24" t="s">
        <v>152</v>
      </c>
      <c r="BE239" s="232">
        <f>IF(N239="základní",J239,0)</f>
        <v>0</v>
      </c>
      <c r="BF239" s="232">
        <f>IF(N239="snížená",J239,0)</f>
        <v>0</v>
      </c>
      <c r="BG239" s="232">
        <f>IF(N239="zákl. přenesená",J239,0)</f>
        <v>0</v>
      </c>
      <c r="BH239" s="232">
        <f>IF(N239="sníž. přenesená",J239,0)</f>
        <v>0</v>
      </c>
      <c r="BI239" s="232">
        <f>IF(N239="nulová",J239,0)</f>
        <v>0</v>
      </c>
      <c r="BJ239" s="24" t="s">
        <v>79</v>
      </c>
      <c r="BK239" s="232">
        <f>ROUND(I239*H239,2)</f>
        <v>0</v>
      </c>
      <c r="BL239" s="24" t="s">
        <v>158</v>
      </c>
      <c r="BM239" s="24" t="s">
        <v>312</v>
      </c>
    </row>
    <row r="240" s="11" customFormat="1">
      <c r="B240" s="233"/>
      <c r="C240" s="234"/>
      <c r="D240" s="235" t="s">
        <v>159</v>
      </c>
      <c r="E240" s="236" t="s">
        <v>21</v>
      </c>
      <c r="F240" s="237" t="s">
        <v>301</v>
      </c>
      <c r="G240" s="234"/>
      <c r="H240" s="236" t="s">
        <v>21</v>
      </c>
      <c r="I240" s="238"/>
      <c r="J240" s="234"/>
      <c r="K240" s="234"/>
      <c r="L240" s="239"/>
      <c r="M240" s="240"/>
      <c r="N240" s="241"/>
      <c r="O240" s="241"/>
      <c r="P240" s="241"/>
      <c r="Q240" s="241"/>
      <c r="R240" s="241"/>
      <c r="S240" s="241"/>
      <c r="T240" s="242"/>
      <c r="AT240" s="243" t="s">
        <v>159</v>
      </c>
      <c r="AU240" s="243" t="s">
        <v>81</v>
      </c>
      <c r="AV240" s="11" t="s">
        <v>79</v>
      </c>
      <c r="AW240" s="11" t="s">
        <v>35</v>
      </c>
      <c r="AX240" s="11" t="s">
        <v>71</v>
      </c>
      <c r="AY240" s="243" t="s">
        <v>152</v>
      </c>
    </row>
    <row r="241" s="12" customFormat="1">
      <c r="B241" s="244"/>
      <c r="C241" s="245"/>
      <c r="D241" s="235" t="s">
        <v>159</v>
      </c>
      <c r="E241" s="246" t="s">
        <v>21</v>
      </c>
      <c r="F241" s="247" t="s">
        <v>302</v>
      </c>
      <c r="G241" s="245"/>
      <c r="H241" s="248">
        <v>17.082000000000001</v>
      </c>
      <c r="I241" s="249"/>
      <c r="J241" s="245"/>
      <c r="K241" s="245"/>
      <c r="L241" s="250"/>
      <c r="M241" s="251"/>
      <c r="N241" s="252"/>
      <c r="O241" s="252"/>
      <c r="P241" s="252"/>
      <c r="Q241" s="252"/>
      <c r="R241" s="252"/>
      <c r="S241" s="252"/>
      <c r="T241" s="253"/>
      <c r="AT241" s="254" t="s">
        <v>159</v>
      </c>
      <c r="AU241" s="254" t="s">
        <v>81</v>
      </c>
      <c r="AV241" s="12" t="s">
        <v>81</v>
      </c>
      <c r="AW241" s="12" t="s">
        <v>35</v>
      </c>
      <c r="AX241" s="12" t="s">
        <v>71</v>
      </c>
      <c r="AY241" s="254" t="s">
        <v>152</v>
      </c>
    </row>
    <row r="242" s="11" customFormat="1">
      <c r="B242" s="233"/>
      <c r="C242" s="234"/>
      <c r="D242" s="235" t="s">
        <v>159</v>
      </c>
      <c r="E242" s="236" t="s">
        <v>21</v>
      </c>
      <c r="F242" s="237" t="s">
        <v>303</v>
      </c>
      <c r="G242" s="234"/>
      <c r="H242" s="236" t="s">
        <v>21</v>
      </c>
      <c r="I242" s="238"/>
      <c r="J242" s="234"/>
      <c r="K242" s="234"/>
      <c r="L242" s="239"/>
      <c r="M242" s="240"/>
      <c r="N242" s="241"/>
      <c r="O242" s="241"/>
      <c r="P242" s="241"/>
      <c r="Q242" s="241"/>
      <c r="R242" s="241"/>
      <c r="S242" s="241"/>
      <c r="T242" s="242"/>
      <c r="AT242" s="243" t="s">
        <v>159</v>
      </c>
      <c r="AU242" s="243" t="s">
        <v>81</v>
      </c>
      <c r="AV242" s="11" t="s">
        <v>79</v>
      </c>
      <c r="AW242" s="11" t="s">
        <v>35</v>
      </c>
      <c r="AX242" s="11" t="s">
        <v>71</v>
      </c>
      <c r="AY242" s="243" t="s">
        <v>152</v>
      </c>
    </row>
    <row r="243" s="12" customFormat="1">
      <c r="B243" s="244"/>
      <c r="C243" s="245"/>
      <c r="D243" s="235" t="s">
        <v>159</v>
      </c>
      <c r="E243" s="246" t="s">
        <v>21</v>
      </c>
      <c r="F243" s="247" t="s">
        <v>304</v>
      </c>
      <c r="G243" s="245"/>
      <c r="H243" s="248">
        <v>5.5899999999999999</v>
      </c>
      <c r="I243" s="249"/>
      <c r="J243" s="245"/>
      <c r="K243" s="245"/>
      <c r="L243" s="250"/>
      <c r="M243" s="251"/>
      <c r="N243" s="252"/>
      <c r="O243" s="252"/>
      <c r="P243" s="252"/>
      <c r="Q243" s="252"/>
      <c r="R243" s="252"/>
      <c r="S243" s="252"/>
      <c r="T243" s="253"/>
      <c r="AT243" s="254" t="s">
        <v>159</v>
      </c>
      <c r="AU243" s="254" t="s">
        <v>81</v>
      </c>
      <c r="AV243" s="12" t="s">
        <v>81</v>
      </c>
      <c r="AW243" s="12" t="s">
        <v>35</v>
      </c>
      <c r="AX243" s="12" t="s">
        <v>71</v>
      </c>
      <c r="AY243" s="254" t="s">
        <v>152</v>
      </c>
    </row>
    <row r="244" s="12" customFormat="1">
      <c r="B244" s="244"/>
      <c r="C244" s="245"/>
      <c r="D244" s="235" t="s">
        <v>159</v>
      </c>
      <c r="E244" s="246" t="s">
        <v>21</v>
      </c>
      <c r="F244" s="247" t="s">
        <v>305</v>
      </c>
      <c r="G244" s="245"/>
      <c r="H244" s="248">
        <v>10.353</v>
      </c>
      <c r="I244" s="249"/>
      <c r="J244" s="245"/>
      <c r="K244" s="245"/>
      <c r="L244" s="250"/>
      <c r="M244" s="251"/>
      <c r="N244" s="252"/>
      <c r="O244" s="252"/>
      <c r="P244" s="252"/>
      <c r="Q244" s="252"/>
      <c r="R244" s="252"/>
      <c r="S244" s="252"/>
      <c r="T244" s="253"/>
      <c r="AT244" s="254" t="s">
        <v>159</v>
      </c>
      <c r="AU244" s="254" t="s">
        <v>81</v>
      </c>
      <c r="AV244" s="12" t="s">
        <v>81</v>
      </c>
      <c r="AW244" s="12" t="s">
        <v>35</v>
      </c>
      <c r="AX244" s="12" t="s">
        <v>71</v>
      </c>
      <c r="AY244" s="254" t="s">
        <v>152</v>
      </c>
    </row>
    <row r="245" s="12" customFormat="1">
      <c r="B245" s="244"/>
      <c r="C245" s="245"/>
      <c r="D245" s="235" t="s">
        <v>159</v>
      </c>
      <c r="E245" s="246" t="s">
        <v>21</v>
      </c>
      <c r="F245" s="247" t="s">
        <v>306</v>
      </c>
      <c r="G245" s="245"/>
      <c r="H245" s="248">
        <v>5.6420000000000003</v>
      </c>
      <c r="I245" s="249"/>
      <c r="J245" s="245"/>
      <c r="K245" s="245"/>
      <c r="L245" s="250"/>
      <c r="M245" s="251"/>
      <c r="N245" s="252"/>
      <c r="O245" s="252"/>
      <c r="P245" s="252"/>
      <c r="Q245" s="252"/>
      <c r="R245" s="252"/>
      <c r="S245" s="252"/>
      <c r="T245" s="253"/>
      <c r="AT245" s="254" t="s">
        <v>159</v>
      </c>
      <c r="AU245" s="254" t="s">
        <v>81</v>
      </c>
      <c r="AV245" s="12" t="s">
        <v>81</v>
      </c>
      <c r="AW245" s="12" t="s">
        <v>35</v>
      </c>
      <c r="AX245" s="12" t="s">
        <v>71</v>
      </c>
      <c r="AY245" s="254" t="s">
        <v>152</v>
      </c>
    </row>
    <row r="246" s="12" customFormat="1">
      <c r="B246" s="244"/>
      <c r="C246" s="245"/>
      <c r="D246" s="235" t="s">
        <v>159</v>
      </c>
      <c r="E246" s="246" t="s">
        <v>21</v>
      </c>
      <c r="F246" s="247" t="s">
        <v>307</v>
      </c>
      <c r="G246" s="245"/>
      <c r="H246" s="248">
        <v>4.6799999999999997</v>
      </c>
      <c r="I246" s="249"/>
      <c r="J246" s="245"/>
      <c r="K246" s="245"/>
      <c r="L246" s="250"/>
      <c r="M246" s="251"/>
      <c r="N246" s="252"/>
      <c r="O246" s="252"/>
      <c r="P246" s="252"/>
      <c r="Q246" s="252"/>
      <c r="R246" s="252"/>
      <c r="S246" s="252"/>
      <c r="T246" s="253"/>
      <c r="AT246" s="254" t="s">
        <v>159</v>
      </c>
      <c r="AU246" s="254" t="s">
        <v>81</v>
      </c>
      <c r="AV246" s="12" t="s">
        <v>81</v>
      </c>
      <c r="AW246" s="12" t="s">
        <v>35</v>
      </c>
      <c r="AX246" s="12" t="s">
        <v>71</v>
      </c>
      <c r="AY246" s="254" t="s">
        <v>152</v>
      </c>
    </row>
    <row r="247" s="12" customFormat="1">
      <c r="B247" s="244"/>
      <c r="C247" s="245"/>
      <c r="D247" s="235" t="s">
        <v>159</v>
      </c>
      <c r="E247" s="246" t="s">
        <v>21</v>
      </c>
      <c r="F247" s="247" t="s">
        <v>308</v>
      </c>
      <c r="G247" s="245"/>
      <c r="H247" s="248">
        <v>2.9580000000000002</v>
      </c>
      <c r="I247" s="249"/>
      <c r="J247" s="245"/>
      <c r="K247" s="245"/>
      <c r="L247" s="250"/>
      <c r="M247" s="251"/>
      <c r="N247" s="252"/>
      <c r="O247" s="252"/>
      <c r="P247" s="252"/>
      <c r="Q247" s="252"/>
      <c r="R247" s="252"/>
      <c r="S247" s="252"/>
      <c r="T247" s="253"/>
      <c r="AT247" s="254" t="s">
        <v>159</v>
      </c>
      <c r="AU247" s="254" t="s">
        <v>81</v>
      </c>
      <c r="AV247" s="12" t="s">
        <v>81</v>
      </c>
      <c r="AW247" s="12" t="s">
        <v>35</v>
      </c>
      <c r="AX247" s="12" t="s">
        <v>71</v>
      </c>
      <c r="AY247" s="254" t="s">
        <v>152</v>
      </c>
    </row>
    <row r="248" s="13" customFormat="1">
      <c r="B248" s="255"/>
      <c r="C248" s="256"/>
      <c r="D248" s="235" t="s">
        <v>159</v>
      </c>
      <c r="E248" s="257" t="s">
        <v>21</v>
      </c>
      <c r="F248" s="258" t="s">
        <v>164</v>
      </c>
      <c r="G248" s="256"/>
      <c r="H248" s="259">
        <v>46.305</v>
      </c>
      <c r="I248" s="260"/>
      <c r="J248" s="256"/>
      <c r="K248" s="256"/>
      <c r="L248" s="261"/>
      <c r="M248" s="262"/>
      <c r="N248" s="263"/>
      <c r="O248" s="263"/>
      <c r="P248" s="263"/>
      <c r="Q248" s="263"/>
      <c r="R248" s="263"/>
      <c r="S248" s="263"/>
      <c r="T248" s="264"/>
      <c r="AT248" s="265" t="s">
        <v>159</v>
      </c>
      <c r="AU248" s="265" t="s">
        <v>81</v>
      </c>
      <c r="AV248" s="13" t="s">
        <v>158</v>
      </c>
      <c r="AW248" s="13" t="s">
        <v>35</v>
      </c>
      <c r="AX248" s="13" t="s">
        <v>79</v>
      </c>
      <c r="AY248" s="265" t="s">
        <v>152</v>
      </c>
    </row>
    <row r="249" s="1" customFormat="1" ht="16.5" customHeight="1">
      <c r="B249" s="46"/>
      <c r="C249" s="221" t="s">
        <v>216</v>
      </c>
      <c r="D249" s="221" t="s">
        <v>154</v>
      </c>
      <c r="E249" s="222" t="s">
        <v>313</v>
      </c>
      <c r="F249" s="223" t="s">
        <v>314</v>
      </c>
      <c r="G249" s="224" t="s">
        <v>220</v>
      </c>
      <c r="H249" s="225">
        <v>1.8999999999999999</v>
      </c>
      <c r="I249" s="226"/>
      <c r="J249" s="227">
        <f>ROUND(I249*H249,2)</f>
        <v>0</v>
      </c>
      <c r="K249" s="223" t="s">
        <v>21</v>
      </c>
      <c r="L249" s="72"/>
      <c r="M249" s="228" t="s">
        <v>21</v>
      </c>
      <c r="N249" s="229" t="s">
        <v>42</v>
      </c>
      <c r="O249" s="47"/>
      <c r="P249" s="230">
        <f>O249*H249</f>
        <v>0</v>
      </c>
      <c r="Q249" s="230">
        <v>1.0475307199999999</v>
      </c>
      <c r="R249" s="230">
        <f>Q249*H249</f>
        <v>1.9903083679999998</v>
      </c>
      <c r="S249" s="230">
        <v>0</v>
      </c>
      <c r="T249" s="231">
        <f>S249*H249</f>
        <v>0</v>
      </c>
      <c r="AR249" s="24" t="s">
        <v>158</v>
      </c>
      <c r="AT249" s="24" t="s">
        <v>154</v>
      </c>
      <c r="AU249" s="24" t="s">
        <v>81</v>
      </c>
      <c r="AY249" s="24" t="s">
        <v>152</v>
      </c>
      <c r="BE249" s="232">
        <f>IF(N249="základní",J249,0)</f>
        <v>0</v>
      </c>
      <c r="BF249" s="232">
        <f>IF(N249="snížená",J249,0)</f>
        <v>0</v>
      </c>
      <c r="BG249" s="232">
        <f>IF(N249="zákl. přenesená",J249,0)</f>
        <v>0</v>
      </c>
      <c r="BH249" s="232">
        <f>IF(N249="sníž. přenesená",J249,0)</f>
        <v>0</v>
      </c>
      <c r="BI249" s="232">
        <f>IF(N249="nulová",J249,0)</f>
        <v>0</v>
      </c>
      <c r="BJ249" s="24" t="s">
        <v>79</v>
      </c>
      <c r="BK249" s="232">
        <f>ROUND(I249*H249,2)</f>
        <v>0</v>
      </c>
      <c r="BL249" s="24" t="s">
        <v>158</v>
      </c>
      <c r="BM249" s="24" t="s">
        <v>315</v>
      </c>
    </row>
    <row r="250" s="11" customFormat="1">
      <c r="B250" s="233"/>
      <c r="C250" s="234"/>
      <c r="D250" s="235" t="s">
        <v>159</v>
      </c>
      <c r="E250" s="236" t="s">
        <v>21</v>
      </c>
      <c r="F250" s="237" t="s">
        <v>316</v>
      </c>
      <c r="G250" s="234"/>
      <c r="H250" s="236" t="s">
        <v>21</v>
      </c>
      <c r="I250" s="238"/>
      <c r="J250" s="234"/>
      <c r="K250" s="234"/>
      <c r="L250" s="239"/>
      <c r="M250" s="240"/>
      <c r="N250" s="241"/>
      <c r="O250" s="241"/>
      <c r="P250" s="241"/>
      <c r="Q250" s="241"/>
      <c r="R250" s="241"/>
      <c r="S250" s="241"/>
      <c r="T250" s="242"/>
      <c r="AT250" s="243" t="s">
        <v>159</v>
      </c>
      <c r="AU250" s="243" t="s">
        <v>81</v>
      </c>
      <c r="AV250" s="11" t="s">
        <v>79</v>
      </c>
      <c r="AW250" s="11" t="s">
        <v>35</v>
      </c>
      <c r="AX250" s="11" t="s">
        <v>71</v>
      </c>
      <c r="AY250" s="243" t="s">
        <v>152</v>
      </c>
    </row>
    <row r="251" s="12" customFormat="1">
      <c r="B251" s="244"/>
      <c r="C251" s="245"/>
      <c r="D251" s="235" t="s">
        <v>159</v>
      </c>
      <c r="E251" s="246" t="s">
        <v>21</v>
      </c>
      <c r="F251" s="247" t="s">
        <v>317</v>
      </c>
      <c r="G251" s="245"/>
      <c r="H251" s="248">
        <v>1.8999999999999999</v>
      </c>
      <c r="I251" s="249"/>
      <c r="J251" s="245"/>
      <c r="K251" s="245"/>
      <c r="L251" s="250"/>
      <c r="M251" s="251"/>
      <c r="N251" s="252"/>
      <c r="O251" s="252"/>
      <c r="P251" s="252"/>
      <c r="Q251" s="252"/>
      <c r="R251" s="252"/>
      <c r="S251" s="252"/>
      <c r="T251" s="253"/>
      <c r="AT251" s="254" t="s">
        <v>159</v>
      </c>
      <c r="AU251" s="254" t="s">
        <v>81</v>
      </c>
      <c r="AV251" s="12" t="s">
        <v>81</v>
      </c>
      <c r="AW251" s="12" t="s">
        <v>35</v>
      </c>
      <c r="AX251" s="12" t="s">
        <v>71</v>
      </c>
      <c r="AY251" s="254" t="s">
        <v>152</v>
      </c>
    </row>
    <row r="252" s="13" customFormat="1">
      <c r="B252" s="255"/>
      <c r="C252" s="256"/>
      <c r="D252" s="235" t="s">
        <v>159</v>
      </c>
      <c r="E252" s="257" t="s">
        <v>21</v>
      </c>
      <c r="F252" s="258" t="s">
        <v>164</v>
      </c>
      <c r="G252" s="256"/>
      <c r="H252" s="259">
        <v>1.8999999999999999</v>
      </c>
      <c r="I252" s="260"/>
      <c r="J252" s="256"/>
      <c r="K252" s="256"/>
      <c r="L252" s="261"/>
      <c r="M252" s="262"/>
      <c r="N252" s="263"/>
      <c r="O252" s="263"/>
      <c r="P252" s="263"/>
      <c r="Q252" s="263"/>
      <c r="R252" s="263"/>
      <c r="S252" s="263"/>
      <c r="T252" s="264"/>
      <c r="AT252" s="265" t="s">
        <v>159</v>
      </c>
      <c r="AU252" s="265" t="s">
        <v>81</v>
      </c>
      <c r="AV252" s="13" t="s">
        <v>158</v>
      </c>
      <c r="AW252" s="13" t="s">
        <v>35</v>
      </c>
      <c r="AX252" s="13" t="s">
        <v>79</v>
      </c>
      <c r="AY252" s="265" t="s">
        <v>152</v>
      </c>
    </row>
    <row r="253" s="1" customFormat="1" ht="16.5" customHeight="1">
      <c r="B253" s="46"/>
      <c r="C253" s="221" t="s">
        <v>318</v>
      </c>
      <c r="D253" s="221" t="s">
        <v>154</v>
      </c>
      <c r="E253" s="222" t="s">
        <v>319</v>
      </c>
      <c r="F253" s="223" t="s">
        <v>320</v>
      </c>
      <c r="G253" s="224" t="s">
        <v>157</v>
      </c>
      <c r="H253" s="225">
        <v>0.59999999999999998</v>
      </c>
      <c r="I253" s="226"/>
      <c r="J253" s="227">
        <f>ROUND(I253*H253,2)</f>
        <v>0</v>
      </c>
      <c r="K253" s="223" t="s">
        <v>21</v>
      </c>
      <c r="L253" s="72"/>
      <c r="M253" s="228" t="s">
        <v>21</v>
      </c>
      <c r="N253" s="229" t="s">
        <v>42</v>
      </c>
      <c r="O253" s="47"/>
      <c r="P253" s="230">
        <f>O253*H253</f>
        <v>0</v>
      </c>
      <c r="Q253" s="230">
        <v>2.4532922039999998</v>
      </c>
      <c r="R253" s="230">
        <f>Q253*H253</f>
        <v>1.4719753223999998</v>
      </c>
      <c r="S253" s="230">
        <v>0</v>
      </c>
      <c r="T253" s="231">
        <f>S253*H253</f>
        <v>0</v>
      </c>
      <c r="AR253" s="24" t="s">
        <v>158</v>
      </c>
      <c r="AT253" s="24" t="s">
        <v>154</v>
      </c>
      <c r="AU253" s="24" t="s">
        <v>81</v>
      </c>
      <c r="AY253" s="24" t="s">
        <v>152</v>
      </c>
      <c r="BE253" s="232">
        <f>IF(N253="základní",J253,0)</f>
        <v>0</v>
      </c>
      <c r="BF253" s="232">
        <f>IF(N253="snížená",J253,0)</f>
        <v>0</v>
      </c>
      <c r="BG253" s="232">
        <f>IF(N253="zákl. přenesená",J253,0)</f>
        <v>0</v>
      </c>
      <c r="BH253" s="232">
        <f>IF(N253="sníž. přenesená",J253,0)</f>
        <v>0</v>
      </c>
      <c r="BI253" s="232">
        <f>IF(N253="nulová",J253,0)</f>
        <v>0</v>
      </c>
      <c r="BJ253" s="24" t="s">
        <v>79</v>
      </c>
      <c r="BK253" s="232">
        <f>ROUND(I253*H253,2)</f>
        <v>0</v>
      </c>
      <c r="BL253" s="24" t="s">
        <v>158</v>
      </c>
      <c r="BM253" s="24" t="s">
        <v>321</v>
      </c>
    </row>
    <row r="254" s="12" customFormat="1">
      <c r="B254" s="244"/>
      <c r="C254" s="245"/>
      <c r="D254" s="235" t="s">
        <v>159</v>
      </c>
      <c r="E254" s="246" t="s">
        <v>21</v>
      </c>
      <c r="F254" s="247" t="s">
        <v>322</v>
      </c>
      <c r="G254" s="245"/>
      <c r="H254" s="248">
        <v>0.59999999999999998</v>
      </c>
      <c r="I254" s="249"/>
      <c r="J254" s="245"/>
      <c r="K254" s="245"/>
      <c r="L254" s="250"/>
      <c r="M254" s="251"/>
      <c r="N254" s="252"/>
      <c r="O254" s="252"/>
      <c r="P254" s="252"/>
      <c r="Q254" s="252"/>
      <c r="R254" s="252"/>
      <c r="S254" s="252"/>
      <c r="T254" s="253"/>
      <c r="AT254" s="254" t="s">
        <v>159</v>
      </c>
      <c r="AU254" s="254" t="s">
        <v>81</v>
      </c>
      <c r="AV254" s="12" t="s">
        <v>81</v>
      </c>
      <c r="AW254" s="12" t="s">
        <v>35</v>
      </c>
      <c r="AX254" s="12" t="s">
        <v>71</v>
      </c>
      <c r="AY254" s="254" t="s">
        <v>152</v>
      </c>
    </row>
    <row r="255" s="13" customFormat="1">
      <c r="B255" s="255"/>
      <c r="C255" s="256"/>
      <c r="D255" s="235" t="s">
        <v>159</v>
      </c>
      <c r="E255" s="257" t="s">
        <v>21</v>
      </c>
      <c r="F255" s="258" t="s">
        <v>164</v>
      </c>
      <c r="G255" s="256"/>
      <c r="H255" s="259">
        <v>0.59999999999999998</v>
      </c>
      <c r="I255" s="260"/>
      <c r="J255" s="256"/>
      <c r="K255" s="256"/>
      <c r="L255" s="261"/>
      <c r="M255" s="262"/>
      <c r="N255" s="263"/>
      <c r="O255" s="263"/>
      <c r="P255" s="263"/>
      <c r="Q255" s="263"/>
      <c r="R255" s="263"/>
      <c r="S255" s="263"/>
      <c r="T255" s="264"/>
      <c r="AT255" s="265" t="s">
        <v>159</v>
      </c>
      <c r="AU255" s="265" t="s">
        <v>81</v>
      </c>
      <c r="AV255" s="13" t="s">
        <v>158</v>
      </c>
      <c r="AW255" s="13" t="s">
        <v>35</v>
      </c>
      <c r="AX255" s="13" t="s">
        <v>79</v>
      </c>
      <c r="AY255" s="265" t="s">
        <v>152</v>
      </c>
    </row>
    <row r="256" s="10" customFormat="1" ht="29.88" customHeight="1">
      <c r="B256" s="205"/>
      <c r="C256" s="206"/>
      <c r="D256" s="207" t="s">
        <v>70</v>
      </c>
      <c r="E256" s="219" t="s">
        <v>169</v>
      </c>
      <c r="F256" s="219" t="s">
        <v>323</v>
      </c>
      <c r="G256" s="206"/>
      <c r="H256" s="206"/>
      <c r="I256" s="209"/>
      <c r="J256" s="220">
        <f>BK256</f>
        <v>0</v>
      </c>
      <c r="K256" s="206"/>
      <c r="L256" s="211"/>
      <c r="M256" s="212"/>
      <c r="N256" s="213"/>
      <c r="O256" s="213"/>
      <c r="P256" s="214">
        <f>SUM(P257:P331)</f>
        <v>0</v>
      </c>
      <c r="Q256" s="213"/>
      <c r="R256" s="214">
        <f>SUM(R257:R331)</f>
        <v>107.05669993126</v>
      </c>
      <c r="S256" s="213"/>
      <c r="T256" s="215">
        <f>SUM(T257:T331)</f>
        <v>0</v>
      </c>
      <c r="AR256" s="216" t="s">
        <v>79</v>
      </c>
      <c r="AT256" s="217" t="s">
        <v>70</v>
      </c>
      <c r="AU256" s="217" t="s">
        <v>79</v>
      </c>
      <c r="AY256" s="216" t="s">
        <v>152</v>
      </c>
      <c r="BK256" s="218">
        <f>SUM(BK257:BK331)</f>
        <v>0</v>
      </c>
    </row>
    <row r="257" s="1" customFormat="1" ht="76.5" customHeight="1">
      <c r="B257" s="46"/>
      <c r="C257" s="221" t="s">
        <v>221</v>
      </c>
      <c r="D257" s="221" t="s">
        <v>154</v>
      </c>
      <c r="E257" s="222" t="s">
        <v>324</v>
      </c>
      <c r="F257" s="223" t="s">
        <v>325</v>
      </c>
      <c r="G257" s="224" t="s">
        <v>326</v>
      </c>
      <c r="H257" s="225">
        <v>1.1000000000000001</v>
      </c>
      <c r="I257" s="226"/>
      <c r="J257" s="227">
        <f>ROUND(I257*H257,2)</f>
        <v>0</v>
      </c>
      <c r="K257" s="223" t="s">
        <v>242</v>
      </c>
      <c r="L257" s="72"/>
      <c r="M257" s="228" t="s">
        <v>21</v>
      </c>
      <c r="N257" s="229" t="s">
        <v>42</v>
      </c>
      <c r="O257" s="47"/>
      <c r="P257" s="230">
        <f>O257*H257</f>
        <v>0</v>
      </c>
      <c r="Q257" s="230">
        <v>0</v>
      </c>
      <c r="R257" s="230">
        <f>Q257*H257</f>
        <v>0</v>
      </c>
      <c r="S257" s="230">
        <v>0</v>
      </c>
      <c r="T257" s="231">
        <f>S257*H257</f>
        <v>0</v>
      </c>
      <c r="AR257" s="24" t="s">
        <v>158</v>
      </c>
      <c r="AT257" s="24" t="s">
        <v>154</v>
      </c>
      <c r="AU257" s="24" t="s">
        <v>81</v>
      </c>
      <c r="AY257" s="24" t="s">
        <v>152</v>
      </c>
      <c r="BE257" s="232">
        <f>IF(N257="základní",J257,0)</f>
        <v>0</v>
      </c>
      <c r="BF257" s="232">
        <f>IF(N257="snížená",J257,0)</f>
        <v>0</v>
      </c>
      <c r="BG257" s="232">
        <f>IF(N257="zákl. přenesená",J257,0)</f>
        <v>0</v>
      </c>
      <c r="BH257" s="232">
        <f>IF(N257="sníž. přenesená",J257,0)</f>
        <v>0</v>
      </c>
      <c r="BI257" s="232">
        <f>IF(N257="nulová",J257,0)</f>
        <v>0</v>
      </c>
      <c r="BJ257" s="24" t="s">
        <v>79</v>
      </c>
      <c r="BK257" s="232">
        <f>ROUND(I257*H257,2)</f>
        <v>0</v>
      </c>
      <c r="BL257" s="24" t="s">
        <v>158</v>
      </c>
      <c r="BM257" s="24" t="s">
        <v>327</v>
      </c>
    </row>
    <row r="258" s="1" customFormat="1">
      <c r="B258" s="46"/>
      <c r="C258" s="74"/>
      <c r="D258" s="235" t="s">
        <v>244</v>
      </c>
      <c r="E258" s="74"/>
      <c r="F258" s="266" t="s">
        <v>328</v>
      </c>
      <c r="G258" s="74"/>
      <c r="H258" s="74"/>
      <c r="I258" s="191"/>
      <c r="J258" s="74"/>
      <c r="K258" s="74"/>
      <c r="L258" s="72"/>
      <c r="M258" s="267"/>
      <c r="N258" s="47"/>
      <c r="O258" s="47"/>
      <c r="P258" s="47"/>
      <c r="Q258" s="47"/>
      <c r="R258" s="47"/>
      <c r="S258" s="47"/>
      <c r="T258" s="95"/>
      <c r="AT258" s="24" t="s">
        <v>244</v>
      </c>
      <c r="AU258" s="24" t="s">
        <v>81</v>
      </c>
    </row>
    <row r="259" s="12" customFormat="1">
      <c r="B259" s="244"/>
      <c r="C259" s="245"/>
      <c r="D259" s="235" t="s">
        <v>159</v>
      </c>
      <c r="E259" s="246" t="s">
        <v>21</v>
      </c>
      <c r="F259" s="247" t="s">
        <v>329</v>
      </c>
      <c r="G259" s="245"/>
      <c r="H259" s="248">
        <v>1.1000000000000001</v>
      </c>
      <c r="I259" s="249"/>
      <c r="J259" s="245"/>
      <c r="K259" s="245"/>
      <c r="L259" s="250"/>
      <c r="M259" s="251"/>
      <c r="N259" s="252"/>
      <c r="O259" s="252"/>
      <c r="P259" s="252"/>
      <c r="Q259" s="252"/>
      <c r="R259" s="252"/>
      <c r="S259" s="252"/>
      <c r="T259" s="253"/>
      <c r="AT259" s="254" t="s">
        <v>159</v>
      </c>
      <c r="AU259" s="254" t="s">
        <v>81</v>
      </c>
      <c r="AV259" s="12" t="s">
        <v>81</v>
      </c>
      <c r="AW259" s="12" t="s">
        <v>35</v>
      </c>
      <c r="AX259" s="12" t="s">
        <v>79</v>
      </c>
      <c r="AY259" s="254" t="s">
        <v>152</v>
      </c>
    </row>
    <row r="260" s="1" customFormat="1" ht="16.5" customHeight="1">
      <c r="B260" s="46"/>
      <c r="C260" s="268" t="s">
        <v>330</v>
      </c>
      <c r="D260" s="268" t="s">
        <v>331</v>
      </c>
      <c r="E260" s="269" t="s">
        <v>332</v>
      </c>
      <c r="F260" s="270" t="s">
        <v>333</v>
      </c>
      <c r="G260" s="271" t="s">
        <v>326</v>
      </c>
      <c r="H260" s="272">
        <v>1.21</v>
      </c>
      <c r="I260" s="273"/>
      <c r="J260" s="274">
        <f>ROUND(I260*H260,2)</f>
        <v>0</v>
      </c>
      <c r="K260" s="270" t="s">
        <v>242</v>
      </c>
      <c r="L260" s="275"/>
      <c r="M260" s="276" t="s">
        <v>21</v>
      </c>
      <c r="N260" s="277" t="s">
        <v>42</v>
      </c>
      <c r="O260" s="47"/>
      <c r="P260" s="230">
        <f>O260*H260</f>
        <v>0</v>
      </c>
      <c r="Q260" s="230">
        <v>0.00031</v>
      </c>
      <c r="R260" s="230">
        <f>Q260*H260</f>
        <v>0.00037510000000000001</v>
      </c>
      <c r="S260" s="230">
        <v>0</v>
      </c>
      <c r="T260" s="231">
        <f>S260*H260</f>
        <v>0</v>
      </c>
      <c r="AR260" s="24" t="s">
        <v>177</v>
      </c>
      <c r="AT260" s="24" t="s">
        <v>331</v>
      </c>
      <c r="AU260" s="24" t="s">
        <v>81</v>
      </c>
      <c r="AY260" s="24" t="s">
        <v>152</v>
      </c>
      <c r="BE260" s="232">
        <f>IF(N260="základní",J260,0)</f>
        <v>0</v>
      </c>
      <c r="BF260" s="232">
        <f>IF(N260="snížená",J260,0)</f>
        <v>0</v>
      </c>
      <c r="BG260" s="232">
        <f>IF(N260="zákl. přenesená",J260,0)</f>
        <v>0</v>
      </c>
      <c r="BH260" s="232">
        <f>IF(N260="sníž. přenesená",J260,0)</f>
        <v>0</v>
      </c>
      <c r="BI260" s="232">
        <f>IF(N260="nulová",J260,0)</f>
        <v>0</v>
      </c>
      <c r="BJ260" s="24" t="s">
        <v>79</v>
      </c>
      <c r="BK260" s="232">
        <f>ROUND(I260*H260,2)</f>
        <v>0</v>
      </c>
      <c r="BL260" s="24" t="s">
        <v>158</v>
      </c>
      <c r="BM260" s="24" t="s">
        <v>334</v>
      </c>
    </row>
    <row r="261" s="12" customFormat="1">
      <c r="B261" s="244"/>
      <c r="C261" s="245"/>
      <c r="D261" s="235" t="s">
        <v>159</v>
      </c>
      <c r="E261" s="246" t="s">
        <v>21</v>
      </c>
      <c r="F261" s="247" t="s">
        <v>335</v>
      </c>
      <c r="G261" s="245"/>
      <c r="H261" s="248">
        <v>1.21</v>
      </c>
      <c r="I261" s="249"/>
      <c r="J261" s="245"/>
      <c r="K261" s="245"/>
      <c r="L261" s="250"/>
      <c r="M261" s="251"/>
      <c r="N261" s="252"/>
      <c r="O261" s="252"/>
      <c r="P261" s="252"/>
      <c r="Q261" s="252"/>
      <c r="R261" s="252"/>
      <c r="S261" s="252"/>
      <c r="T261" s="253"/>
      <c r="AT261" s="254" t="s">
        <v>159</v>
      </c>
      <c r="AU261" s="254" t="s">
        <v>81</v>
      </c>
      <c r="AV261" s="12" t="s">
        <v>81</v>
      </c>
      <c r="AW261" s="12" t="s">
        <v>35</v>
      </c>
      <c r="AX261" s="12" t="s">
        <v>79</v>
      </c>
      <c r="AY261" s="254" t="s">
        <v>152</v>
      </c>
    </row>
    <row r="262" s="1" customFormat="1" ht="76.5" customHeight="1">
      <c r="B262" s="46"/>
      <c r="C262" s="221" t="s">
        <v>225</v>
      </c>
      <c r="D262" s="221" t="s">
        <v>154</v>
      </c>
      <c r="E262" s="222" t="s">
        <v>336</v>
      </c>
      <c r="F262" s="223" t="s">
        <v>337</v>
      </c>
      <c r="G262" s="224" t="s">
        <v>326</v>
      </c>
      <c r="H262" s="225">
        <v>0.5</v>
      </c>
      <c r="I262" s="226"/>
      <c r="J262" s="227">
        <f>ROUND(I262*H262,2)</f>
        <v>0</v>
      </c>
      <c r="K262" s="223" t="s">
        <v>242</v>
      </c>
      <c r="L262" s="72"/>
      <c r="M262" s="228" t="s">
        <v>21</v>
      </c>
      <c r="N262" s="229" t="s">
        <v>42</v>
      </c>
      <c r="O262" s="47"/>
      <c r="P262" s="230">
        <f>O262*H262</f>
        <v>0</v>
      </c>
      <c r="Q262" s="230">
        <v>0</v>
      </c>
      <c r="R262" s="230">
        <f>Q262*H262</f>
        <v>0</v>
      </c>
      <c r="S262" s="230">
        <v>0</v>
      </c>
      <c r="T262" s="231">
        <f>S262*H262</f>
        <v>0</v>
      </c>
      <c r="AR262" s="24" t="s">
        <v>158</v>
      </c>
      <c r="AT262" s="24" t="s">
        <v>154</v>
      </c>
      <c r="AU262" s="24" t="s">
        <v>81</v>
      </c>
      <c r="AY262" s="24" t="s">
        <v>152</v>
      </c>
      <c r="BE262" s="232">
        <f>IF(N262="základní",J262,0)</f>
        <v>0</v>
      </c>
      <c r="BF262" s="232">
        <f>IF(N262="snížená",J262,0)</f>
        <v>0</v>
      </c>
      <c r="BG262" s="232">
        <f>IF(N262="zákl. přenesená",J262,0)</f>
        <v>0</v>
      </c>
      <c r="BH262" s="232">
        <f>IF(N262="sníž. přenesená",J262,0)</f>
        <v>0</v>
      </c>
      <c r="BI262" s="232">
        <f>IF(N262="nulová",J262,0)</f>
        <v>0</v>
      </c>
      <c r="BJ262" s="24" t="s">
        <v>79</v>
      </c>
      <c r="BK262" s="232">
        <f>ROUND(I262*H262,2)</f>
        <v>0</v>
      </c>
      <c r="BL262" s="24" t="s">
        <v>158</v>
      </c>
      <c r="BM262" s="24" t="s">
        <v>338</v>
      </c>
    </row>
    <row r="263" s="1" customFormat="1">
      <c r="B263" s="46"/>
      <c r="C263" s="74"/>
      <c r="D263" s="235" t="s">
        <v>244</v>
      </c>
      <c r="E263" s="74"/>
      <c r="F263" s="266" t="s">
        <v>328</v>
      </c>
      <c r="G263" s="74"/>
      <c r="H263" s="74"/>
      <c r="I263" s="191"/>
      <c r="J263" s="74"/>
      <c r="K263" s="74"/>
      <c r="L263" s="72"/>
      <c r="M263" s="267"/>
      <c r="N263" s="47"/>
      <c r="O263" s="47"/>
      <c r="P263" s="47"/>
      <c r="Q263" s="47"/>
      <c r="R263" s="47"/>
      <c r="S263" s="47"/>
      <c r="T263" s="95"/>
      <c r="AT263" s="24" t="s">
        <v>244</v>
      </c>
      <c r="AU263" s="24" t="s">
        <v>81</v>
      </c>
    </row>
    <row r="264" s="12" customFormat="1">
      <c r="B264" s="244"/>
      <c r="C264" s="245"/>
      <c r="D264" s="235" t="s">
        <v>159</v>
      </c>
      <c r="E264" s="246" t="s">
        <v>21</v>
      </c>
      <c r="F264" s="247" t="s">
        <v>339</v>
      </c>
      <c r="G264" s="245"/>
      <c r="H264" s="248">
        <v>0.5</v>
      </c>
      <c r="I264" s="249"/>
      <c r="J264" s="245"/>
      <c r="K264" s="245"/>
      <c r="L264" s="250"/>
      <c r="M264" s="251"/>
      <c r="N264" s="252"/>
      <c r="O264" s="252"/>
      <c r="P264" s="252"/>
      <c r="Q264" s="252"/>
      <c r="R264" s="252"/>
      <c r="S264" s="252"/>
      <c r="T264" s="253"/>
      <c r="AT264" s="254" t="s">
        <v>159</v>
      </c>
      <c r="AU264" s="254" t="s">
        <v>81</v>
      </c>
      <c r="AV264" s="12" t="s">
        <v>81</v>
      </c>
      <c r="AW264" s="12" t="s">
        <v>35</v>
      </c>
      <c r="AX264" s="12" t="s">
        <v>79</v>
      </c>
      <c r="AY264" s="254" t="s">
        <v>152</v>
      </c>
    </row>
    <row r="265" s="1" customFormat="1" ht="16.5" customHeight="1">
      <c r="B265" s="46"/>
      <c r="C265" s="268" t="s">
        <v>340</v>
      </c>
      <c r="D265" s="268" t="s">
        <v>331</v>
      </c>
      <c r="E265" s="269" t="s">
        <v>341</v>
      </c>
      <c r="F265" s="270" t="s">
        <v>342</v>
      </c>
      <c r="G265" s="271" t="s">
        <v>326</v>
      </c>
      <c r="H265" s="272">
        <v>0.55000000000000004</v>
      </c>
      <c r="I265" s="273"/>
      <c r="J265" s="274">
        <f>ROUND(I265*H265,2)</f>
        <v>0</v>
      </c>
      <c r="K265" s="270" t="s">
        <v>242</v>
      </c>
      <c r="L265" s="275"/>
      <c r="M265" s="276" t="s">
        <v>21</v>
      </c>
      <c r="N265" s="277" t="s">
        <v>42</v>
      </c>
      <c r="O265" s="47"/>
      <c r="P265" s="230">
        <f>O265*H265</f>
        <v>0</v>
      </c>
      <c r="Q265" s="230">
        <v>0.0041000000000000003</v>
      </c>
      <c r="R265" s="230">
        <f>Q265*H265</f>
        <v>0.0022550000000000005</v>
      </c>
      <c r="S265" s="230">
        <v>0</v>
      </c>
      <c r="T265" s="231">
        <f>S265*H265</f>
        <v>0</v>
      </c>
      <c r="AR265" s="24" t="s">
        <v>177</v>
      </c>
      <c r="AT265" s="24" t="s">
        <v>331</v>
      </c>
      <c r="AU265" s="24" t="s">
        <v>81</v>
      </c>
      <c r="AY265" s="24" t="s">
        <v>152</v>
      </c>
      <c r="BE265" s="232">
        <f>IF(N265="základní",J265,0)</f>
        <v>0</v>
      </c>
      <c r="BF265" s="232">
        <f>IF(N265="snížená",J265,0)</f>
        <v>0</v>
      </c>
      <c r="BG265" s="232">
        <f>IF(N265="zákl. přenesená",J265,0)</f>
        <v>0</v>
      </c>
      <c r="BH265" s="232">
        <f>IF(N265="sníž. přenesená",J265,0)</f>
        <v>0</v>
      </c>
      <c r="BI265" s="232">
        <f>IF(N265="nulová",J265,0)</f>
        <v>0</v>
      </c>
      <c r="BJ265" s="24" t="s">
        <v>79</v>
      </c>
      <c r="BK265" s="232">
        <f>ROUND(I265*H265,2)</f>
        <v>0</v>
      </c>
      <c r="BL265" s="24" t="s">
        <v>158</v>
      </c>
      <c r="BM265" s="24" t="s">
        <v>343</v>
      </c>
    </row>
    <row r="266" s="12" customFormat="1">
      <c r="B266" s="244"/>
      <c r="C266" s="245"/>
      <c r="D266" s="235" t="s">
        <v>159</v>
      </c>
      <c r="E266" s="246" t="s">
        <v>21</v>
      </c>
      <c r="F266" s="247" t="s">
        <v>344</v>
      </c>
      <c r="G266" s="245"/>
      <c r="H266" s="248">
        <v>0.55000000000000004</v>
      </c>
      <c r="I266" s="249"/>
      <c r="J266" s="245"/>
      <c r="K266" s="245"/>
      <c r="L266" s="250"/>
      <c r="M266" s="251"/>
      <c r="N266" s="252"/>
      <c r="O266" s="252"/>
      <c r="P266" s="252"/>
      <c r="Q266" s="252"/>
      <c r="R266" s="252"/>
      <c r="S266" s="252"/>
      <c r="T266" s="253"/>
      <c r="AT266" s="254" t="s">
        <v>159</v>
      </c>
      <c r="AU266" s="254" t="s">
        <v>81</v>
      </c>
      <c r="AV266" s="12" t="s">
        <v>81</v>
      </c>
      <c r="AW266" s="12" t="s">
        <v>35</v>
      </c>
      <c r="AX266" s="12" t="s">
        <v>79</v>
      </c>
      <c r="AY266" s="254" t="s">
        <v>152</v>
      </c>
    </row>
    <row r="267" s="1" customFormat="1" ht="38.25" customHeight="1">
      <c r="B267" s="46"/>
      <c r="C267" s="221" t="s">
        <v>236</v>
      </c>
      <c r="D267" s="221" t="s">
        <v>154</v>
      </c>
      <c r="E267" s="222" t="s">
        <v>345</v>
      </c>
      <c r="F267" s="223" t="s">
        <v>346</v>
      </c>
      <c r="G267" s="224" t="s">
        <v>235</v>
      </c>
      <c r="H267" s="225">
        <v>96.448999999999998</v>
      </c>
      <c r="I267" s="226"/>
      <c r="J267" s="227">
        <f>ROUND(I267*H267,2)</f>
        <v>0</v>
      </c>
      <c r="K267" s="223" t="s">
        <v>242</v>
      </c>
      <c r="L267" s="72"/>
      <c r="M267" s="228" t="s">
        <v>21</v>
      </c>
      <c r="N267" s="229" t="s">
        <v>42</v>
      </c>
      <c r="O267" s="47"/>
      <c r="P267" s="230">
        <f>O267*H267</f>
        <v>0</v>
      </c>
      <c r="Q267" s="230">
        <v>0.27192</v>
      </c>
      <c r="R267" s="230">
        <f>Q267*H267</f>
        <v>26.226412079999999</v>
      </c>
      <c r="S267" s="230">
        <v>0</v>
      </c>
      <c r="T267" s="231">
        <f>S267*H267</f>
        <v>0</v>
      </c>
      <c r="AR267" s="24" t="s">
        <v>158</v>
      </c>
      <c r="AT267" s="24" t="s">
        <v>154</v>
      </c>
      <c r="AU267" s="24" t="s">
        <v>81</v>
      </c>
      <c r="AY267" s="24" t="s">
        <v>152</v>
      </c>
      <c r="BE267" s="232">
        <f>IF(N267="základní",J267,0)</f>
        <v>0</v>
      </c>
      <c r="BF267" s="232">
        <f>IF(N267="snížená",J267,0)</f>
        <v>0</v>
      </c>
      <c r="BG267" s="232">
        <f>IF(N267="zákl. přenesená",J267,0)</f>
        <v>0</v>
      </c>
      <c r="BH267" s="232">
        <f>IF(N267="sníž. přenesená",J267,0)</f>
        <v>0</v>
      </c>
      <c r="BI267" s="232">
        <f>IF(N267="nulová",J267,0)</f>
        <v>0</v>
      </c>
      <c r="BJ267" s="24" t="s">
        <v>79</v>
      </c>
      <c r="BK267" s="232">
        <f>ROUND(I267*H267,2)</f>
        <v>0</v>
      </c>
      <c r="BL267" s="24" t="s">
        <v>158</v>
      </c>
      <c r="BM267" s="24" t="s">
        <v>347</v>
      </c>
    </row>
    <row r="268" s="1" customFormat="1">
      <c r="B268" s="46"/>
      <c r="C268" s="74"/>
      <c r="D268" s="235" t="s">
        <v>244</v>
      </c>
      <c r="E268" s="74"/>
      <c r="F268" s="266" t="s">
        <v>348</v>
      </c>
      <c r="G268" s="74"/>
      <c r="H268" s="74"/>
      <c r="I268" s="191"/>
      <c r="J268" s="74"/>
      <c r="K268" s="74"/>
      <c r="L268" s="72"/>
      <c r="M268" s="267"/>
      <c r="N268" s="47"/>
      <c r="O268" s="47"/>
      <c r="P268" s="47"/>
      <c r="Q268" s="47"/>
      <c r="R268" s="47"/>
      <c r="S268" s="47"/>
      <c r="T268" s="95"/>
      <c r="AT268" s="24" t="s">
        <v>244</v>
      </c>
      <c r="AU268" s="24" t="s">
        <v>81</v>
      </c>
    </row>
    <row r="269" s="11" customFormat="1">
      <c r="B269" s="233"/>
      <c r="C269" s="234"/>
      <c r="D269" s="235" t="s">
        <v>159</v>
      </c>
      <c r="E269" s="236" t="s">
        <v>21</v>
      </c>
      <c r="F269" s="237" t="s">
        <v>349</v>
      </c>
      <c r="G269" s="234"/>
      <c r="H269" s="236" t="s">
        <v>21</v>
      </c>
      <c r="I269" s="238"/>
      <c r="J269" s="234"/>
      <c r="K269" s="234"/>
      <c r="L269" s="239"/>
      <c r="M269" s="240"/>
      <c r="N269" s="241"/>
      <c r="O269" s="241"/>
      <c r="P269" s="241"/>
      <c r="Q269" s="241"/>
      <c r="R269" s="241"/>
      <c r="S269" s="241"/>
      <c r="T269" s="242"/>
      <c r="AT269" s="243" t="s">
        <v>159</v>
      </c>
      <c r="AU269" s="243" t="s">
        <v>81</v>
      </c>
      <c r="AV269" s="11" t="s">
        <v>79</v>
      </c>
      <c r="AW269" s="11" t="s">
        <v>35</v>
      </c>
      <c r="AX269" s="11" t="s">
        <v>71</v>
      </c>
      <c r="AY269" s="243" t="s">
        <v>152</v>
      </c>
    </row>
    <row r="270" s="12" customFormat="1">
      <c r="B270" s="244"/>
      <c r="C270" s="245"/>
      <c r="D270" s="235" t="s">
        <v>159</v>
      </c>
      <c r="E270" s="246" t="s">
        <v>21</v>
      </c>
      <c r="F270" s="247" t="s">
        <v>350</v>
      </c>
      <c r="G270" s="245"/>
      <c r="H270" s="248">
        <v>49.938000000000002</v>
      </c>
      <c r="I270" s="249"/>
      <c r="J270" s="245"/>
      <c r="K270" s="245"/>
      <c r="L270" s="250"/>
      <c r="M270" s="251"/>
      <c r="N270" s="252"/>
      <c r="O270" s="252"/>
      <c r="P270" s="252"/>
      <c r="Q270" s="252"/>
      <c r="R270" s="252"/>
      <c r="S270" s="252"/>
      <c r="T270" s="253"/>
      <c r="AT270" s="254" t="s">
        <v>159</v>
      </c>
      <c r="AU270" s="254" t="s">
        <v>81</v>
      </c>
      <c r="AV270" s="12" t="s">
        <v>81</v>
      </c>
      <c r="AW270" s="12" t="s">
        <v>35</v>
      </c>
      <c r="AX270" s="12" t="s">
        <v>71</v>
      </c>
      <c r="AY270" s="254" t="s">
        <v>152</v>
      </c>
    </row>
    <row r="271" s="11" customFormat="1">
      <c r="B271" s="233"/>
      <c r="C271" s="234"/>
      <c r="D271" s="235" t="s">
        <v>159</v>
      </c>
      <c r="E271" s="236" t="s">
        <v>21</v>
      </c>
      <c r="F271" s="237" t="s">
        <v>351</v>
      </c>
      <c r="G271" s="234"/>
      <c r="H271" s="236" t="s">
        <v>21</v>
      </c>
      <c r="I271" s="238"/>
      <c r="J271" s="234"/>
      <c r="K271" s="234"/>
      <c r="L271" s="239"/>
      <c r="M271" s="240"/>
      <c r="N271" s="241"/>
      <c r="O271" s="241"/>
      <c r="P271" s="241"/>
      <c r="Q271" s="241"/>
      <c r="R271" s="241"/>
      <c r="S271" s="241"/>
      <c r="T271" s="242"/>
      <c r="AT271" s="243" t="s">
        <v>159</v>
      </c>
      <c r="AU271" s="243" t="s">
        <v>81</v>
      </c>
      <c r="AV271" s="11" t="s">
        <v>79</v>
      </c>
      <c r="AW271" s="11" t="s">
        <v>35</v>
      </c>
      <c r="AX271" s="11" t="s">
        <v>71</v>
      </c>
      <c r="AY271" s="243" t="s">
        <v>152</v>
      </c>
    </row>
    <row r="272" s="12" customFormat="1">
      <c r="B272" s="244"/>
      <c r="C272" s="245"/>
      <c r="D272" s="235" t="s">
        <v>159</v>
      </c>
      <c r="E272" s="246" t="s">
        <v>21</v>
      </c>
      <c r="F272" s="247" t="s">
        <v>352</v>
      </c>
      <c r="G272" s="245"/>
      <c r="H272" s="248">
        <v>29.375</v>
      </c>
      <c r="I272" s="249"/>
      <c r="J272" s="245"/>
      <c r="K272" s="245"/>
      <c r="L272" s="250"/>
      <c r="M272" s="251"/>
      <c r="N272" s="252"/>
      <c r="O272" s="252"/>
      <c r="P272" s="252"/>
      <c r="Q272" s="252"/>
      <c r="R272" s="252"/>
      <c r="S272" s="252"/>
      <c r="T272" s="253"/>
      <c r="AT272" s="254" t="s">
        <v>159</v>
      </c>
      <c r="AU272" s="254" t="s">
        <v>81</v>
      </c>
      <c r="AV272" s="12" t="s">
        <v>81</v>
      </c>
      <c r="AW272" s="12" t="s">
        <v>35</v>
      </c>
      <c r="AX272" s="12" t="s">
        <v>71</v>
      </c>
      <c r="AY272" s="254" t="s">
        <v>152</v>
      </c>
    </row>
    <row r="273" s="11" customFormat="1">
      <c r="B273" s="233"/>
      <c r="C273" s="234"/>
      <c r="D273" s="235" t="s">
        <v>159</v>
      </c>
      <c r="E273" s="236" t="s">
        <v>21</v>
      </c>
      <c r="F273" s="237" t="s">
        <v>353</v>
      </c>
      <c r="G273" s="234"/>
      <c r="H273" s="236" t="s">
        <v>21</v>
      </c>
      <c r="I273" s="238"/>
      <c r="J273" s="234"/>
      <c r="K273" s="234"/>
      <c r="L273" s="239"/>
      <c r="M273" s="240"/>
      <c r="N273" s="241"/>
      <c r="O273" s="241"/>
      <c r="P273" s="241"/>
      <c r="Q273" s="241"/>
      <c r="R273" s="241"/>
      <c r="S273" s="241"/>
      <c r="T273" s="242"/>
      <c r="AT273" s="243" t="s">
        <v>159</v>
      </c>
      <c r="AU273" s="243" t="s">
        <v>81</v>
      </c>
      <c r="AV273" s="11" t="s">
        <v>79</v>
      </c>
      <c r="AW273" s="11" t="s">
        <v>35</v>
      </c>
      <c r="AX273" s="11" t="s">
        <v>71</v>
      </c>
      <c r="AY273" s="243" t="s">
        <v>152</v>
      </c>
    </row>
    <row r="274" s="12" customFormat="1">
      <c r="B274" s="244"/>
      <c r="C274" s="245"/>
      <c r="D274" s="235" t="s">
        <v>159</v>
      </c>
      <c r="E274" s="246" t="s">
        <v>21</v>
      </c>
      <c r="F274" s="247" t="s">
        <v>354</v>
      </c>
      <c r="G274" s="245"/>
      <c r="H274" s="248">
        <v>17.135999999999999</v>
      </c>
      <c r="I274" s="249"/>
      <c r="J274" s="245"/>
      <c r="K274" s="245"/>
      <c r="L274" s="250"/>
      <c r="M274" s="251"/>
      <c r="N274" s="252"/>
      <c r="O274" s="252"/>
      <c r="P274" s="252"/>
      <c r="Q274" s="252"/>
      <c r="R274" s="252"/>
      <c r="S274" s="252"/>
      <c r="T274" s="253"/>
      <c r="AT274" s="254" t="s">
        <v>159</v>
      </c>
      <c r="AU274" s="254" t="s">
        <v>81</v>
      </c>
      <c r="AV274" s="12" t="s">
        <v>81</v>
      </c>
      <c r="AW274" s="12" t="s">
        <v>35</v>
      </c>
      <c r="AX274" s="12" t="s">
        <v>71</v>
      </c>
      <c r="AY274" s="254" t="s">
        <v>152</v>
      </c>
    </row>
    <row r="275" s="13" customFormat="1">
      <c r="B275" s="255"/>
      <c r="C275" s="256"/>
      <c r="D275" s="235" t="s">
        <v>159</v>
      </c>
      <c r="E275" s="257" t="s">
        <v>21</v>
      </c>
      <c r="F275" s="258" t="s">
        <v>164</v>
      </c>
      <c r="G275" s="256"/>
      <c r="H275" s="259">
        <v>96.448999999999998</v>
      </c>
      <c r="I275" s="260"/>
      <c r="J275" s="256"/>
      <c r="K275" s="256"/>
      <c r="L275" s="261"/>
      <c r="M275" s="262"/>
      <c r="N275" s="263"/>
      <c r="O275" s="263"/>
      <c r="P275" s="263"/>
      <c r="Q275" s="263"/>
      <c r="R275" s="263"/>
      <c r="S275" s="263"/>
      <c r="T275" s="264"/>
      <c r="AT275" s="265" t="s">
        <v>159</v>
      </c>
      <c r="AU275" s="265" t="s">
        <v>81</v>
      </c>
      <c r="AV275" s="13" t="s">
        <v>158</v>
      </c>
      <c r="AW275" s="13" t="s">
        <v>35</v>
      </c>
      <c r="AX275" s="13" t="s">
        <v>79</v>
      </c>
      <c r="AY275" s="265" t="s">
        <v>152</v>
      </c>
    </row>
    <row r="276" s="1" customFormat="1" ht="38.25" customHeight="1">
      <c r="B276" s="46"/>
      <c r="C276" s="221" t="s">
        <v>355</v>
      </c>
      <c r="D276" s="221" t="s">
        <v>154</v>
      </c>
      <c r="E276" s="222" t="s">
        <v>356</v>
      </c>
      <c r="F276" s="223" t="s">
        <v>357</v>
      </c>
      <c r="G276" s="224" t="s">
        <v>235</v>
      </c>
      <c r="H276" s="225">
        <v>209.993</v>
      </c>
      <c r="I276" s="226"/>
      <c r="J276" s="227">
        <f>ROUND(I276*H276,2)</f>
        <v>0</v>
      </c>
      <c r="K276" s="223" t="s">
        <v>242</v>
      </c>
      <c r="L276" s="72"/>
      <c r="M276" s="228" t="s">
        <v>21</v>
      </c>
      <c r="N276" s="229" t="s">
        <v>42</v>
      </c>
      <c r="O276" s="47"/>
      <c r="P276" s="230">
        <f>O276*H276</f>
        <v>0</v>
      </c>
      <c r="Q276" s="230">
        <v>0.35289999999999999</v>
      </c>
      <c r="R276" s="230">
        <f>Q276*H276</f>
        <v>74.106529699999996</v>
      </c>
      <c r="S276" s="230">
        <v>0</v>
      </c>
      <c r="T276" s="231">
        <f>S276*H276</f>
        <v>0</v>
      </c>
      <c r="AR276" s="24" t="s">
        <v>158</v>
      </c>
      <c r="AT276" s="24" t="s">
        <v>154</v>
      </c>
      <c r="AU276" s="24" t="s">
        <v>81</v>
      </c>
      <c r="AY276" s="24" t="s">
        <v>152</v>
      </c>
      <c r="BE276" s="232">
        <f>IF(N276="základní",J276,0)</f>
        <v>0</v>
      </c>
      <c r="BF276" s="232">
        <f>IF(N276="snížená",J276,0)</f>
        <v>0</v>
      </c>
      <c r="BG276" s="232">
        <f>IF(N276="zákl. přenesená",J276,0)</f>
        <v>0</v>
      </c>
      <c r="BH276" s="232">
        <f>IF(N276="sníž. přenesená",J276,0)</f>
        <v>0</v>
      </c>
      <c r="BI276" s="232">
        <f>IF(N276="nulová",J276,0)</f>
        <v>0</v>
      </c>
      <c r="BJ276" s="24" t="s">
        <v>79</v>
      </c>
      <c r="BK276" s="232">
        <f>ROUND(I276*H276,2)</f>
        <v>0</v>
      </c>
      <c r="BL276" s="24" t="s">
        <v>158</v>
      </c>
      <c r="BM276" s="24" t="s">
        <v>358</v>
      </c>
    </row>
    <row r="277" s="1" customFormat="1">
      <c r="B277" s="46"/>
      <c r="C277" s="74"/>
      <c r="D277" s="235" t="s">
        <v>244</v>
      </c>
      <c r="E277" s="74"/>
      <c r="F277" s="266" t="s">
        <v>359</v>
      </c>
      <c r="G277" s="74"/>
      <c r="H277" s="74"/>
      <c r="I277" s="191"/>
      <c r="J277" s="74"/>
      <c r="K277" s="74"/>
      <c r="L277" s="72"/>
      <c r="M277" s="267"/>
      <c r="N277" s="47"/>
      <c r="O277" s="47"/>
      <c r="P277" s="47"/>
      <c r="Q277" s="47"/>
      <c r="R277" s="47"/>
      <c r="S277" s="47"/>
      <c r="T277" s="95"/>
      <c r="AT277" s="24" t="s">
        <v>244</v>
      </c>
      <c r="AU277" s="24" t="s">
        <v>81</v>
      </c>
    </row>
    <row r="278" s="11" customFormat="1">
      <c r="B278" s="233"/>
      <c r="C278" s="234"/>
      <c r="D278" s="235" t="s">
        <v>159</v>
      </c>
      <c r="E278" s="236" t="s">
        <v>21</v>
      </c>
      <c r="F278" s="237" t="s">
        <v>360</v>
      </c>
      <c r="G278" s="234"/>
      <c r="H278" s="236" t="s">
        <v>21</v>
      </c>
      <c r="I278" s="238"/>
      <c r="J278" s="234"/>
      <c r="K278" s="234"/>
      <c r="L278" s="239"/>
      <c r="M278" s="240"/>
      <c r="N278" s="241"/>
      <c r="O278" s="241"/>
      <c r="P278" s="241"/>
      <c r="Q278" s="241"/>
      <c r="R278" s="241"/>
      <c r="S278" s="241"/>
      <c r="T278" s="242"/>
      <c r="AT278" s="243" t="s">
        <v>159</v>
      </c>
      <c r="AU278" s="243" t="s">
        <v>81</v>
      </c>
      <c r="AV278" s="11" t="s">
        <v>79</v>
      </c>
      <c r="AW278" s="11" t="s">
        <v>35</v>
      </c>
      <c r="AX278" s="11" t="s">
        <v>71</v>
      </c>
      <c r="AY278" s="243" t="s">
        <v>152</v>
      </c>
    </row>
    <row r="279" s="12" customFormat="1">
      <c r="B279" s="244"/>
      <c r="C279" s="245"/>
      <c r="D279" s="235" t="s">
        <v>159</v>
      </c>
      <c r="E279" s="246" t="s">
        <v>21</v>
      </c>
      <c r="F279" s="247" t="s">
        <v>361</v>
      </c>
      <c r="G279" s="245"/>
      <c r="H279" s="248">
        <v>149.17500000000001</v>
      </c>
      <c r="I279" s="249"/>
      <c r="J279" s="245"/>
      <c r="K279" s="245"/>
      <c r="L279" s="250"/>
      <c r="M279" s="251"/>
      <c r="N279" s="252"/>
      <c r="O279" s="252"/>
      <c r="P279" s="252"/>
      <c r="Q279" s="252"/>
      <c r="R279" s="252"/>
      <c r="S279" s="252"/>
      <c r="T279" s="253"/>
      <c r="AT279" s="254" t="s">
        <v>159</v>
      </c>
      <c r="AU279" s="254" t="s">
        <v>81</v>
      </c>
      <c r="AV279" s="12" t="s">
        <v>81</v>
      </c>
      <c r="AW279" s="12" t="s">
        <v>35</v>
      </c>
      <c r="AX279" s="12" t="s">
        <v>71</v>
      </c>
      <c r="AY279" s="254" t="s">
        <v>152</v>
      </c>
    </row>
    <row r="280" s="12" customFormat="1">
      <c r="B280" s="244"/>
      <c r="C280" s="245"/>
      <c r="D280" s="235" t="s">
        <v>159</v>
      </c>
      <c r="E280" s="246" t="s">
        <v>21</v>
      </c>
      <c r="F280" s="247" t="s">
        <v>362</v>
      </c>
      <c r="G280" s="245"/>
      <c r="H280" s="248">
        <v>-33.631</v>
      </c>
      <c r="I280" s="249"/>
      <c r="J280" s="245"/>
      <c r="K280" s="245"/>
      <c r="L280" s="250"/>
      <c r="M280" s="251"/>
      <c r="N280" s="252"/>
      <c r="O280" s="252"/>
      <c r="P280" s="252"/>
      <c r="Q280" s="252"/>
      <c r="R280" s="252"/>
      <c r="S280" s="252"/>
      <c r="T280" s="253"/>
      <c r="AT280" s="254" t="s">
        <v>159</v>
      </c>
      <c r="AU280" s="254" t="s">
        <v>81</v>
      </c>
      <c r="AV280" s="12" t="s">
        <v>81</v>
      </c>
      <c r="AW280" s="12" t="s">
        <v>35</v>
      </c>
      <c r="AX280" s="12" t="s">
        <v>71</v>
      </c>
      <c r="AY280" s="254" t="s">
        <v>152</v>
      </c>
    </row>
    <row r="281" s="11" customFormat="1">
      <c r="B281" s="233"/>
      <c r="C281" s="234"/>
      <c r="D281" s="235" t="s">
        <v>159</v>
      </c>
      <c r="E281" s="236" t="s">
        <v>21</v>
      </c>
      <c r="F281" s="237" t="s">
        <v>363</v>
      </c>
      <c r="G281" s="234"/>
      <c r="H281" s="236" t="s">
        <v>21</v>
      </c>
      <c r="I281" s="238"/>
      <c r="J281" s="234"/>
      <c r="K281" s="234"/>
      <c r="L281" s="239"/>
      <c r="M281" s="240"/>
      <c r="N281" s="241"/>
      <c r="O281" s="241"/>
      <c r="P281" s="241"/>
      <c r="Q281" s="241"/>
      <c r="R281" s="241"/>
      <c r="S281" s="241"/>
      <c r="T281" s="242"/>
      <c r="AT281" s="243" t="s">
        <v>159</v>
      </c>
      <c r="AU281" s="243" t="s">
        <v>81</v>
      </c>
      <c r="AV281" s="11" t="s">
        <v>79</v>
      </c>
      <c r="AW281" s="11" t="s">
        <v>35</v>
      </c>
      <c r="AX281" s="11" t="s">
        <v>71</v>
      </c>
      <c r="AY281" s="243" t="s">
        <v>152</v>
      </c>
    </row>
    <row r="282" s="12" customFormat="1">
      <c r="B282" s="244"/>
      <c r="C282" s="245"/>
      <c r="D282" s="235" t="s">
        <v>159</v>
      </c>
      <c r="E282" s="246" t="s">
        <v>21</v>
      </c>
      <c r="F282" s="247" t="s">
        <v>364</v>
      </c>
      <c r="G282" s="245"/>
      <c r="H282" s="248">
        <v>87.75</v>
      </c>
      <c r="I282" s="249"/>
      <c r="J282" s="245"/>
      <c r="K282" s="245"/>
      <c r="L282" s="250"/>
      <c r="M282" s="251"/>
      <c r="N282" s="252"/>
      <c r="O282" s="252"/>
      <c r="P282" s="252"/>
      <c r="Q282" s="252"/>
      <c r="R282" s="252"/>
      <c r="S282" s="252"/>
      <c r="T282" s="253"/>
      <c r="AT282" s="254" t="s">
        <v>159</v>
      </c>
      <c r="AU282" s="254" t="s">
        <v>81</v>
      </c>
      <c r="AV282" s="12" t="s">
        <v>81</v>
      </c>
      <c r="AW282" s="12" t="s">
        <v>35</v>
      </c>
      <c r="AX282" s="12" t="s">
        <v>71</v>
      </c>
      <c r="AY282" s="254" t="s">
        <v>152</v>
      </c>
    </row>
    <row r="283" s="12" customFormat="1">
      <c r="B283" s="244"/>
      <c r="C283" s="245"/>
      <c r="D283" s="235" t="s">
        <v>159</v>
      </c>
      <c r="E283" s="246" t="s">
        <v>21</v>
      </c>
      <c r="F283" s="247" t="s">
        <v>365</v>
      </c>
      <c r="G283" s="245"/>
      <c r="H283" s="248">
        <v>-14.550000000000001</v>
      </c>
      <c r="I283" s="249"/>
      <c r="J283" s="245"/>
      <c r="K283" s="245"/>
      <c r="L283" s="250"/>
      <c r="M283" s="251"/>
      <c r="N283" s="252"/>
      <c r="O283" s="252"/>
      <c r="P283" s="252"/>
      <c r="Q283" s="252"/>
      <c r="R283" s="252"/>
      <c r="S283" s="252"/>
      <c r="T283" s="253"/>
      <c r="AT283" s="254" t="s">
        <v>159</v>
      </c>
      <c r="AU283" s="254" t="s">
        <v>81</v>
      </c>
      <c r="AV283" s="12" t="s">
        <v>81</v>
      </c>
      <c r="AW283" s="12" t="s">
        <v>35</v>
      </c>
      <c r="AX283" s="12" t="s">
        <v>71</v>
      </c>
      <c r="AY283" s="254" t="s">
        <v>152</v>
      </c>
    </row>
    <row r="284" s="11" customFormat="1">
      <c r="B284" s="233"/>
      <c r="C284" s="234"/>
      <c r="D284" s="235" t="s">
        <v>159</v>
      </c>
      <c r="E284" s="236" t="s">
        <v>21</v>
      </c>
      <c r="F284" s="237" t="s">
        <v>353</v>
      </c>
      <c r="G284" s="234"/>
      <c r="H284" s="236" t="s">
        <v>21</v>
      </c>
      <c r="I284" s="238"/>
      <c r="J284" s="234"/>
      <c r="K284" s="234"/>
      <c r="L284" s="239"/>
      <c r="M284" s="240"/>
      <c r="N284" s="241"/>
      <c r="O284" s="241"/>
      <c r="P284" s="241"/>
      <c r="Q284" s="241"/>
      <c r="R284" s="241"/>
      <c r="S284" s="241"/>
      <c r="T284" s="242"/>
      <c r="AT284" s="243" t="s">
        <v>159</v>
      </c>
      <c r="AU284" s="243" t="s">
        <v>81</v>
      </c>
      <c r="AV284" s="11" t="s">
        <v>79</v>
      </c>
      <c r="AW284" s="11" t="s">
        <v>35</v>
      </c>
      <c r="AX284" s="11" t="s">
        <v>71</v>
      </c>
      <c r="AY284" s="243" t="s">
        <v>152</v>
      </c>
    </row>
    <row r="285" s="12" customFormat="1">
      <c r="B285" s="244"/>
      <c r="C285" s="245"/>
      <c r="D285" s="235" t="s">
        <v>159</v>
      </c>
      <c r="E285" s="246" t="s">
        <v>21</v>
      </c>
      <c r="F285" s="247" t="s">
        <v>366</v>
      </c>
      <c r="G285" s="245"/>
      <c r="H285" s="248">
        <v>20.324000000000002</v>
      </c>
      <c r="I285" s="249"/>
      <c r="J285" s="245"/>
      <c r="K285" s="245"/>
      <c r="L285" s="250"/>
      <c r="M285" s="251"/>
      <c r="N285" s="252"/>
      <c r="O285" s="252"/>
      <c r="P285" s="252"/>
      <c r="Q285" s="252"/>
      <c r="R285" s="252"/>
      <c r="S285" s="252"/>
      <c r="T285" s="253"/>
      <c r="AT285" s="254" t="s">
        <v>159</v>
      </c>
      <c r="AU285" s="254" t="s">
        <v>81</v>
      </c>
      <c r="AV285" s="12" t="s">
        <v>81</v>
      </c>
      <c r="AW285" s="12" t="s">
        <v>35</v>
      </c>
      <c r="AX285" s="12" t="s">
        <v>71</v>
      </c>
      <c r="AY285" s="254" t="s">
        <v>152</v>
      </c>
    </row>
    <row r="286" s="12" customFormat="1">
      <c r="B286" s="244"/>
      <c r="C286" s="245"/>
      <c r="D286" s="235" t="s">
        <v>159</v>
      </c>
      <c r="E286" s="246" t="s">
        <v>21</v>
      </c>
      <c r="F286" s="247" t="s">
        <v>367</v>
      </c>
      <c r="G286" s="245"/>
      <c r="H286" s="248">
        <v>0.92500000000000004</v>
      </c>
      <c r="I286" s="249"/>
      <c r="J286" s="245"/>
      <c r="K286" s="245"/>
      <c r="L286" s="250"/>
      <c r="M286" s="251"/>
      <c r="N286" s="252"/>
      <c r="O286" s="252"/>
      <c r="P286" s="252"/>
      <c r="Q286" s="252"/>
      <c r="R286" s="252"/>
      <c r="S286" s="252"/>
      <c r="T286" s="253"/>
      <c r="AT286" s="254" t="s">
        <v>159</v>
      </c>
      <c r="AU286" s="254" t="s">
        <v>81</v>
      </c>
      <c r="AV286" s="12" t="s">
        <v>81</v>
      </c>
      <c r="AW286" s="12" t="s">
        <v>35</v>
      </c>
      <c r="AX286" s="12" t="s">
        <v>71</v>
      </c>
      <c r="AY286" s="254" t="s">
        <v>152</v>
      </c>
    </row>
    <row r="287" s="13" customFormat="1">
      <c r="B287" s="255"/>
      <c r="C287" s="256"/>
      <c r="D287" s="235" t="s">
        <v>159</v>
      </c>
      <c r="E287" s="257" t="s">
        <v>21</v>
      </c>
      <c r="F287" s="258" t="s">
        <v>164</v>
      </c>
      <c r="G287" s="256"/>
      <c r="H287" s="259">
        <v>209.993</v>
      </c>
      <c r="I287" s="260"/>
      <c r="J287" s="256"/>
      <c r="K287" s="256"/>
      <c r="L287" s="261"/>
      <c r="M287" s="262"/>
      <c r="N287" s="263"/>
      <c r="O287" s="263"/>
      <c r="P287" s="263"/>
      <c r="Q287" s="263"/>
      <c r="R287" s="263"/>
      <c r="S287" s="263"/>
      <c r="T287" s="264"/>
      <c r="AT287" s="265" t="s">
        <v>159</v>
      </c>
      <c r="AU287" s="265" t="s">
        <v>81</v>
      </c>
      <c r="AV287" s="13" t="s">
        <v>158</v>
      </c>
      <c r="AW287" s="13" t="s">
        <v>35</v>
      </c>
      <c r="AX287" s="13" t="s">
        <v>79</v>
      </c>
      <c r="AY287" s="265" t="s">
        <v>152</v>
      </c>
    </row>
    <row r="288" s="1" customFormat="1" ht="25.5" customHeight="1">
      <c r="B288" s="46"/>
      <c r="C288" s="221" t="s">
        <v>263</v>
      </c>
      <c r="D288" s="221" t="s">
        <v>154</v>
      </c>
      <c r="E288" s="222" t="s">
        <v>368</v>
      </c>
      <c r="F288" s="223" t="s">
        <v>369</v>
      </c>
      <c r="G288" s="224" t="s">
        <v>157</v>
      </c>
      <c r="H288" s="225">
        <v>0.76500000000000001</v>
      </c>
      <c r="I288" s="226"/>
      <c r="J288" s="227">
        <f>ROUND(I288*H288,2)</f>
        <v>0</v>
      </c>
      <c r="K288" s="223" t="s">
        <v>21</v>
      </c>
      <c r="L288" s="72"/>
      <c r="M288" s="228" t="s">
        <v>21</v>
      </c>
      <c r="N288" s="229" t="s">
        <v>42</v>
      </c>
      <c r="O288" s="47"/>
      <c r="P288" s="230">
        <f>O288*H288</f>
        <v>0</v>
      </c>
      <c r="Q288" s="230">
        <v>0</v>
      </c>
      <c r="R288" s="230">
        <f>Q288*H288</f>
        <v>0</v>
      </c>
      <c r="S288" s="230">
        <v>0</v>
      </c>
      <c r="T288" s="231">
        <f>S288*H288</f>
        <v>0</v>
      </c>
      <c r="AR288" s="24" t="s">
        <v>158</v>
      </c>
      <c r="AT288" s="24" t="s">
        <v>154</v>
      </c>
      <c r="AU288" s="24" t="s">
        <v>81</v>
      </c>
      <c r="AY288" s="24" t="s">
        <v>152</v>
      </c>
      <c r="BE288" s="232">
        <f>IF(N288="základní",J288,0)</f>
        <v>0</v>
      </c>
      <c r="BF288" s="232">
        <f>IF(N288="snížená",J288,0)</f>
        <v>0</v>
      </c>
      <c r="BG288" s="232">
        <f>IF(N288="zákl. přenesená",J288,0)</f>
        <v>0</v>
      </c>
      <c r="BH288" s="232">
        <f>IF(N288="sníž. přenesená",J288,0)</f>
        <v>0</v>
      </c>
      <c r="BI288" s="232">
        <f>IF(N288="nulová",J288,0)</f>
        <v>0</v>
      </c>
      <c r="BJ288" s="24" t="s">
        <v>79</v>
      </c>
      <c r="BK288" s="232">
        <f>ROUND(I288*H288,2)</f>
        <v>0</v>
      </c>
      <c r="BL288" s="24" t="s">
        <v>158</v>
      </c>
      <c r="BM288" s="24" t="s">
        <v>370</v>
      </c>
    </row>
    <row r="289" s="11" customFormat="1">
      <c r="B289" s="233"/>
      <c r="C289" s="234"/>
      <c r="D289" s="235" t="s">
        <v>159</v>
      </c>
      <c r="E289" s="236" t="s">
        <v>21</v>
      </c>
      <c r="F289" s="237" t="s">
        <v>371</v>
      </c>
      <c r="G289" s="234"/>
      <c r="H289" s="236" t="s">
        <v>21</v>
      </c>
      <c r="I289" s="238"/>
      <c r="J289" s="234"/>
      <c r="K289" s="234"/>
      <c r="L289" s="239"/>
      <c r="M289" s="240"/>
      <c r="N289" s="241"/>
      <c r="O289" s="241"/>
      <c r="P289" s="241"/>
      <c r="Q289" s="241"/>
      <c r="R289" s="241"/>
      <c r="S289" s="241"/>
      <c r="T289" s="242"/>
      <c r="AT289" s="243" t="s">
        <v>159</v>
      </c>
      <c r="AU289" s="243" t="s">
        <v>81</v>
      </c>
      <c r="AV289" s="11" t="s">
        <v>79</v>
      </c>
      <c r="AW289" s="11" t="s">
        <v>35</v>
      </c>
      <c r="AX289" s="11" t="s">
        <v>71</v>
      </c>
      <c r="AY289" s="243" t="s">
        <v>152</v>
      </c>
    </row>
    <row r="290" s="12" customFormat="1">
      <c r="B290" s="244"/>
      <c r="C290" s="245"/>
      <c r="D290" s="235" t="s">
        <v>159</v>
      </c>
      <c r="E290" s="246" t="s">
        <v>21</v>
      </c>
      <c r="F290" s="247" t="s">
        <v>372</v>
      </c>
      <c r="G290" s="245"/>
      <c r="H290" s="248">
        <v>0.76500000000000001</v>
      </c>
      <c r="I290" s="249"/>
      <c r="J290" s="245"/>
      <c r="K290" s="245"/>
      <c r="L290" s="250"/>
      <c r="M290" s="251"/>
      <c r="N290" s="252"/>
      <c r="O290" s="252"/>
      <c r="P290" s="252"/>
      <c r="Q290" s="252"/>
      <c r="R290" s="252"/>
      <c r="S290" s="252"/>
      <c r="T290" s="253"/>
      <c r="AT290" s="254" t="s">
        <v>159</v>
      </c>
      <c r="AU290" s="254" t="s">
        <v>81</v>
      </c>
      <c r="AV290" s="12" t="s">
        <v>81</v>
      </c>
      <c r="AW290" s="12" t="s">
        <v>35</v>
      </c>
      <c r="AX290" s="12" t="s">
        <v>71</v>
      </c>
      <c r="AY290" s="254" t="s">
        <v>152</v>
      </c>
    </row>
    <row r="291" s="13" customFormat="1">
      <c r="B291" s="255"/>
      <c r="C291" s="256"/>
      <c r="D291" s="235" t="s">
        <v>159</v>
      </c>
      <c r="E291" s="257" t="s">
        <v>21</v>
      </c>
      <c r="F291" s="258" t="s">
        <v>164</v>
      </c>
      <c r="G291" s="256"/>
      <c r="H291" s="259">
        <v>0.76500000000000001</v>
      </c>
      <c r="I291" s="260"/>
      <c r="J291" s="256"/>
      <c r="K291" s="256"/>
      <c r="L291" s="261"/>
      <c r="M291" s="262"/>
      <c r="N291" s="263"/>
      <c r="O291" s="263"/>
      <c r="P291" s="263"/>
      <c r="Q291" s="263"/>
      <c r="R291" s="263"/>
      <c r="S291" s="263"/>
      <c r="T291" s="264"/>
      <c r="AT291" s="265" t="s">
        <v>159</v>
      </c>
      <c r="AU291" s="265" t="s">
        <v>81</v>
      </c>
      <c r="AV291" s="13" t="s">
        <v>158</v>
      </c>
      <c r="AW291" s="13" t="s">
        <v>35</v>
      </c>
      <c r="AX291" s="13" t="s">
        <v>79</v>
      </c>
      <c r="AY291" s="265" t="s">
        <v>152</v>
      </c>
    </row>
    <row r="292" s="1" customFormat="1" ht="16.5" customHeight="1">
      <c r="B292" s="46"/>
      <c r="C292" s="221" t="s">
        <v>373</v>
      </c>
      <c r="D292" s="221" t="s">
        <v>154</v>
      </c>
      <c r="E292" s="222" t="s">
        <v>374</v>
      </c>
      <c r="F292" s="223" t="s">
        <v>375</v>
      </c>
      <c r="G292" s="224" t="s">
        <v>376</v>
      </c>
      <c r="H292" s="225">
        <v>8</v>
      </c>
      <c r="I292" s="226"/>
      <c r="J292" s="227">
        <f>ROUND(I292*H292,2)</f>
        <v>0</v>
      </c>
      <c r="K292" s="223" t="s">
        <v>21</v>
      </c>
      <c r="L292" s="72"/>
      <c r="M292" s="228" t="s">
        <v>21</v>
      </c>
      <c r="N292" s="229" t="s">
        <v>42</v>
      </c>
      <c r="O292" s="47"/>
      <c r="P292" s="230">
        <f>O292*H292</f>
        <v>0</v>
      </c>
      <c r="Q292" s="230">
        <v>0</v>
      </c>
      <c r="R292" s="230">
        <f>Q292*H292</f>
        <v>0</v>
      </c>
      <c r="S292" s="230">
        <v>0</v>
      </c>
      <c r="T292" s="231">
        <f>S292*H292</f>
        <v>0</v>
      </c>
      <c r="AR292" s="24" t="s">
        <v>158</v>
      </c>
      <c r="AT292" s="24" t="s">
        <v>154</v>
      </c>
      <c r="AU292" s="24" t="s">
        <v>81</v>
      </c>
      <c r="AY292" s="24" t="s">
        <v>152</v>
      </c>
      <c r="BE292" s="232">
        <f>IF(N292="základní",J292,0)</f>
        <v>0</v>
      </c>
      <c r="BF292" s="232">
        <f>IF(N292="snížená",J292,0)</f>
        <v>0</v>
      </c>
      <c r="BG292" s="232">
        <f>IF(N292="zákl. přenesená",J292,0)</f>
        <v>0</v>
      </c>
      <c r="BH292" s="232">
        <f>IF(N292="sníž. přenesená",J292,0)</f>
        <v>0</v>
      </c>
      <c r="BI292" s="232">
        <f>IF(N292="nulová",J292,0)</f>
        <v>0</v>
      </c>
      <c r="BJ292" s="24" t="s">
        <v>79</v>
      </c>
      <c r="BK292" s="232">
        <f>ROUND(I292*H292,2)</f>
        <v>0</v>
      </c>
      <c r="BL292" s="24" t="s">
        <v>158</v>
      </c>
      <c r="BM292" s="24" t="s">
        <v>377</v>
      </c>
    </row>
    <row r="293" s="12" customFormat="1">
      <c r="B293" s="244"/>
      <c r="C293" s="245"/>
      <c r="D293" s="235" t="s">
        <v>159</v>
      </c>
      <c r="E293" s="246" t="s">
        <v>21</v>
      </c>
      <c r="F293" s="247" t="s">
        <v>378</v>
      </c>
      <c r="G293" s="245"/>
      <c r="H293" s="248">
        <v>5</v>
      </c>
      <c r="I293" s="249"/>
      <c r="J293" s="245"/>
      <c r="K293" s="245"/>
      <c r="L293" s="250"/>
      <c r="M293" s="251"/>
      <c r="N293" s="252"/>
      <c r="O293" s="252"/>
      <c r="P293" s="252"/>
      <c r="Q293" s="252"/>
      <c r="R293" s="252"/>
      <c r="S293" s="252"/>
      <c r="T293" s="253"/>
      <c r="AT293" s="254" t="s">
        <v>159</v>
      </c>
      <c r="AU293" s="254" t="s">
        <v>81</v>
      </c>
      <c r="AV293" s="12" t="s">
        <v>81</v>
      </c>
      <c r="AW293" s="12" t="s">
        <v>35</v>
      </c>
      <c r="AX293" s="12" t="s">
        <v>71</v>
      </c>
      <c r="AY293" s="254" t="s">
        <v>152</v>
      </c>
    </row>
    <row r="294" s="12" customFormat="1">
      <c r="B294" s="244"/>
      <c r="C294" s="245"/>
      <c r="D294" s="235" t="s">
        <v>159</v>
      </c>
      <c r="E294" s="246" t="s">
        <v>21</v>
      </c>
      <c r="F294" s="247" t="s">
        <v>379</v>
      </c>
      <c r="G294" s="245"/>
      <c r="H294" s="248">
        <v>3</v>
      </c>
      <c r="I294" s="249"/>
      <c r="J294" s="245"/>
      <c r="K294" s="245"/>
      <c r="L294" s="250"/>
      <c r="M294" s="251"/>
      <c r="N294" s="252"/>
      <c r="O294" s="252"/>
      <c r="P294" s="252"/>
      <c r="Q294" s="252"/>
      <c r="R294" s="252"/>
      <c r="S294" s="252"/>
      <c r="T294" s="253"/>
      <c r="AT294" s="254" t="s">
        <v>159</v>
      </c>
      <c r="AU294" s="254" t="s">
        <v>81</v>
      </c>
      <c r="AV294" s="12" t="s">
        <v>81</v>
      </c>
      <c r="AW294" s="12" t="s">
        <v>35</v>
      </c>
      <c r="AX294" s="12" t="s">
        <v>71</v>
      </c>
      <c r="AY294" s="254" t="s">
        <v>152</v>
      </c>
    </row>
    <row r="295" s="13" customFormat="1">
      <c r="B295" s="255"/>
      <c r="C295" s="256"/>
      <c r="D295" s="235" t="s">
        <v>159</v>
      </c>
      <c r="E295" s="257" t="s">
        <v>21</v>
      </c>
      <c r="F295" s="258" t="s">
        <v>164</v>
      </c>
      <c r="G295" s="256"/>
      <c r="H295" s="259">
        <v>8</v>
      </c>
      <c r="I295" s="260"/>
      <c r="J295" s="256"/>
      <c r="K295" s="256"/>
      <c r="L295" s="261"/>
      <c r="M295" s="262"/>
      <c r="N295" s="263"/>
      <c r="O295" s="263"/>
      <c r="P295" s="263"/>
      <c r="Q295" s="263"/>
      <c r="R295" s="263"/>
      <c r="S295" s="263"/>
      <c r="T295" s="264"/>
      <c r="AT295" s="265" t="s">
        <v>159</v>
      </c>
      <c r="AU295" s="265" t="s">
        <v>81</v>
      </c>
      <c r="AV295" s="13" t="s">
        <v>158</v>
      </c>
      <c r="AW295" s="13" t="s">
        <v>35</v>
      </c>
      <c r="AX295" s="13" t="s">
        <v>79</v>
      </c>
      <c r="AY295" s="265" t="s">
        <v>152</v>
      </c>
    </row>
    <row r="296" s="1" customFormat="1" ht="16.5" customHeight="1">
      <c r="B296" s="46"/>
      <c r="C296" s="221" t="s">
        <v>380</v>
      </c>
      <c r="D296" s="221" t="s">
        <v>154</v>
      </c>
      <c r="E296" s="222" t="s">
        <v>381</v>
      </c>
      <c r="F296" s="223" t="s">
        <v>382</v>
      </c>
      <c r="G296" s="224" t="s">
        <v>376</v>
      </c>
      <c r="H296" s="225">
        <v>5</v>
      </c>
      <c r="I296" s="226"/>
      <c r="J296" s="227">
        <f>ROUND(I296*H296,2)</f>
        <v>0</v>
      </c>
      <c r="K296" s="223" t="s">
        <v>21</v>
      </c>
      <c r="L296" s="72"/>
      <c r="M296" s="228" t="s">
        <v>21</v>
      </c>
      <c r="N296" s="229" t="s">
        <v>42</v>
      </c>
      <c r="O296" s="47"/>
      <c r="P296" s="230">
        <f>O296*H296</f>
        <v>0</v>
      </c>
      <c r="Q296" s="230">
        <v>0</v>
      </c>
      <c r="R296" s="230">
        <f>Q296*H296</f>
        <v>0</v>
      </c>
      <c r="S296" s="230">
        <v>0</v>
      </c>
      <c r="T296" s="231">
        <f>S296*H296</f>
        <v>0</v>
      </c>
      <c r="AR296" s="24" t="s">
        <v>158</v>
      </c>
      <c r="AT296" s="24" t="s">
        <v>154</v>
      </c>
      <c r="AU296" s="24" t="s">
        <v>81</v>
      </c>
      <c r="AY296" s="24" t="s">
        <v>152</v>
      </c>
      <c r="BE296" s="232">
        <f>IF(N296="základní",J296,0)</f>
        <v>0</v>
      </c>
      <c r="BF296" s="232">
        <f>IF(N296="snížená",J296,0)</f>
        <v>0</v>
      </c>
      <c r="BG296" s="232">
        <f>IF(N296="zákl. přenesená",J296,0)</f>
        <v>0</v>
      </c>
      <c r="BH296" s="232">
        <f>IF(N296="sníž. přenesená",J296,0)</f>
        <v>0</v>
      </c>
      <c r="BI296" s="232">
        <f>IF(N296="nulová",J296,0)</f>
        <v>0</v>
      </c>
      <c r="BJ296" s="24" t="s">
        <v>79</v>
      </c>
      <c r="BK296" s="232">
        <f>ROUND(I296*H296,2)</f>
        <v>0</v>
      </c>
      <c r="BL296" s="24" t="s">
        <v>158</v>
      </c>
      <c r="BM296" s="24" t="s">
        <v>383</v>
      </c>
    </row>
    <row r="297" s="12" customFormat="1">
      <c r="B297" s="244"/>
      <c r="C297" s="245"/>
      <c r="D297" s="235" t="s">
        <v>159</v>
      </c>
      <c r="E297" s="246" t="s">
        <v>21</v>
      </c>
      <c r="F297" s="247" t="s">
        <v>384</v>
      </c>
      <c r="G297" s="245"/>
      <c r="H297" s="248">
        <v>5</v>
      </c>
      <c r="I297" s="249"/>
      <c r="J297" s="245"/>
      <c r="K297" s="245"/>
      <c r="L297" s="250"/>
      <c r="M297" s="251"/>
      <c r="N297" s="252"/>
      <c r="O297" s="252"/>
      <c r="P297" s="252"/>
      <c r="Q297" s="252"/>
      <c r="R297" s="252"/>
      <c r="S297" s="252"/>
      <c r="T297" s="253"/>
      <c r="AT297" s="254" t="s">
        <v>159</v>
      </c>
      <c r="AU297" s="254" t="s">
        <v>81</v>
      </c>
      <c r="AV297" s="12" t="s">
        <v>81</v>
      </c>
      <c r="AW297" s="12" t="s">
        <v>35</v>
      </c>
      <c r="AX297" s="12" t="s">
        <v>79</v>
      </c>
      <c r="AY297" s="254" t="s">
        <v>152</v>
      </c>
    </row>
    <row r="298" s="1" customFormat="1" ht="16.5" customHeight="1">
      <c r="B298" s="46"/>
      <c r="C298" s="221" t="s">
        <v>385</v>
      </c>
      <c r="D298" s="221" t="s">
        <v>154</v>
      </c>
      <c r="E298" s="222" t="s">
        <v>386</v>
      </c>
      <c r="F298" s="223" t="s">
        <v>387</v>
      </c>
      <c r="G298" s="224" t="s">
        <v>376</v>
      </c>
      <c r="H298" s="225">
        <v>20</v>
      </c>
      <c r="I298" s="226"/>
      <c r="J298" s="227">
        <f>ROUND(I298*H298,2)</f>
        <v>0</v>
      </c>
      <c r="K298" s="223" t="s">
        <v>21</v>
      </c>
      <c r="L298" s="72"/>
      <c r="M298" s="228" t="s">
        <v>21</v>
      </c>
      <c r="N298" s="229" t="s">
        <v>42</v>
      </c>
      <c r="O298" s="47"/>
      <c r="P298" s="230">
        <f>O298*H298</f>
        <v>0</v>
      </c>
      <c r="Q298" s="230">
        <v>0</v>
      </c>
      <c r="R298" s="230">
        <f>Q298*H298</f>
        <v>0</v>
      </c>
      <c r="S298" s="230">
        <v>0</v>
      </c>
      <c r="T298" s="231">
        <f>S298*H298</f>
        <v>0</v>
      </c>
      <c r="AR298" s="24" t="s">
        <v>158</v>
      </c>
      <c r="AT298" s="24" t="s">
        <v>154</v>
      </c>
      <c r="AU298" s="24" t="s">
        <v>81</v>
      </c>
      <c r="AY298" s="24" t="s">
        <v>152</v>
      </c>
      <c r="BE298" s="232">
        <f>IF(N298="základní",J298,0)</f>
        <v>0</v>
      </c>
      <c r="BF298" s="232">
        <f>IF(N298="snížená",J298,0)</f>
        <v>0</v>
      </c>
      <c r="BG298" s="232">
        <f>IF(N298="zákl. přenesená",J298,0)</f>
        <v>0</v>
      </c>
      <c r="BH298" s="232">
        <f>IF(N298="sníž. přenesená",J298,0)</f>
        <v>0</v>
      </c>
      <c r="BI298" s="232">
        <f>IF(N298="nulová",J298,0)</f>
        <v>0</v>
      </c>
      <c r="BJ298" s="24" t="s">
        <v>79</v>
      </c>
      <c r="BK298" s="232">
        <f>ROUND(I298*H298,2)</f>
        <v>0</v>
      </c>
      <c r="BL298" s="24" t="s">
        <v>158</v>
      </c>
      <c r="BM298" s="24" t="s">
        <v>388</v>
      </c>
    </row>
    <row r="299" s="12" customFormat="1">
      <c r="B299" s="244"/>
      <c r="C299" s="245"/>
      <c r="D299" s="235" t="s">
        <v>159</v>
      </c>
      <c r="E299" s="246" t="s">
        <v>21</v>
      </c>
      <c r="F299" s="247" t="s">
        <v>389</v>
      </c>
      <c r="G299" s="245"/>
      <c r="H299" s="248">
        <v>20</v>
      </c>
      <c r="I299" s="249"/>
      <c r="J299" s="245"/>
      <c r="K299" s="245"/>
      <c r="L299" s="250"/>
      <c r="M299" s="251"/>
      <c r="N299" s="252"/>
      <c r="O299" s="252"/>
      <c r="P299" s="252"/>
      <c r="Q299" s="252"/>
      <c r="R299" s="252"/>
      <c r="S299" s="252"/>
      <c r="T299" s="253"/>
      <c r="AT299" s="254" t="s">
        <v>159</v>
      </c>
      <c r="AU299" s="254" t="s">
        <v>81</v>
      </c>
      <c r="AV299" s="12" t="s">
        <v>81</v>
      </c>
      <c r="AW299" s="12" t="s">
        <v>35</v>
      </c>
      <c r="AX299" s="12" t="s">
        <v>79</v>
      </c>
      <c r="AY299" s="254" t="s">
        <v>152</v>
      </c>
    </row>
    <row r="300" s="1" customFormat="1" ht="25.5" customHeight="1">
      <c r="B300" s="46"/>
      <c r="C300" s="221" t="s">
        <v>390</v>
      </c>
      <c r="D300" s="221" t="s">
        <v>154</v>
      </c>
      <c r="E300" s="222" t="s">
        <v>391</v>
      </c>
      <c r="F300" s="223" t="s">
        <v>392</v>
      </c>
      <c r="G300" s="224" t="s">
        <v>220</v>
      </c>
      <c r="H300" s="225">
        <v>0.92100000000000004</v>
      </c>
      <c r="I300" s="226"/>
      <c r="J300" s="227">
        <f>ROUND(I300*H300,2)</f>
        <v>0</v>
      </c>
      <c r="K300" s="223" t="s">
        <v>242</v>
      </c>
      <c r="L300" s="72"/>
      <c r="M300" s="228" t="s">
        <v>21</v>
      </c>
      <c r="N300" s="229" t="s">
        <v>42</v>
      </c>
      <c r="O300" s="47"/>
      <c r="P300" s="230">
        <f>O300*H300</f>
        <v>0</v>
      </c>
      <c r="Q300" s="230">
        <v>0.01221</v>
      </c>
      <c r="R300" s="230">
        <f>Q300*H300</f>
        <v>0.011245410000000001</v>
      </c>
      <c r="S300" s="230">
        <v>0</v>
      </c>
      <c r="T300" s="231">
        <f>S300*H300</f>
        <v>0</v>
      </c>
      <c r="AR300" s="24" t="s">
        <v>158</v>
      </c>
      <c r="AT300" s="24" t="s">
        <v>154</v>
      </c>
      <c r="AU300" s="24" t="s">
        <v>81</v>
      </c>
      <c r="AY300" s="24" t="s">
        <v>152</v>
      </c>
      <c r="BE300" s="232">
        <f>IF(N300="základní",J300,0)</f>
        <v>0</v>
      </c>
      <c r="BF300" s="232">
        <f>IF(N300="snížená",J300,0)</f>
        <v>0</v>
      </c>
      <c r="BG300" s="232">
        <f>IF(N300="zákl. přenesená",J300,0)</f>
        <v>0</v>
      </c>
      <c r="BH300" s="232">
        <f>IF(N300="sníž. přenesená",J300,0)</f>
        <v>0</v>
      </c>
      <c r="BI300" s="232">
        <f>IF(N300="nulová",J300,0)</f>
        <v>0</v>
      </c>
      <c r="BJ300" s="24" t="s">
        <v>79</v>
      </c>
      <c r="BK300" s="232">
        <f>ROUND(I300*H300,2)</f>
        <v>0</v>
      </c>
      <c r="BL300" s="24" t="s">
        <v>158</v>
      </c>
      <c r="BM300" s="24" t="s">
        <v>393</v>
      </c>
    </row>
    <row r="301" s="1" customFormat="1">
      <c r="B301" s="46"/>
      <c r="C301" s="74"/>
      <c r="D301" s="235" t="s">
        <v>244</v>
      </c>
      <c r="E301" s="74"/>
      <c r="F301" s="266" t="s">
        <v>394</v>
      </c>
      <c r="G301" s="74"/>
      <c r="H301" s="74"/>
      <c r="I301" s="191"/>
      <c r="J301" s="74"/>
      <c r="K301" s="74"/>
      <c r="L301" s="72"/>
      <c r="M301" s="267"/>
      <c r="N301" s="47"/>
      <c r="O301" s="47"/>
      <c r="P301" s="47"/>
      <c r="Q301" s="47"/>
      <c r="R301" s="47"/>
      <c r="S301" s="47"/>
      <c r="T301" s="95"/>
      <c r="AT301" s="24" t="s">
        <v>244</v>
      </c>
      <c r="AU301" s="24" t="s">
        <v>81</v>
      </c>
    </row>
    <row r="302" s="12" customFormat="1">
      <c r="B302" s="244"/>
      <c r="C302" s="245"/>
      <c r="D302" s="235" t="s">
        <v>159</v>
      </c>
      <c r="E302" s="246" t="s">
        <v>21</v>
      </c>
      <c r="F302" s="247" t="s">
        <v>395</v>
      </c>
      <c r="G302" s="245"/>
      <c r="H302" s="248">
        <v>0.92100000000000004</v>
      </c>
      <c r="I302" s="249"/>
      <c r="J302" s="245"/>
      <c r="K302" s="245"/>
      <c r="L302" s="250"/>
      <c r="M302" s="251"/>
      <c r="N302" s="252"/>
      <c r="O302" s="252"/>
      <c r="P302" s="252"/>
      <c r="Q302" s="252"/>
      <c r="R302" s="252"/>
      <c r="S302" s="252"/>
      <c r="T302" s="253"/>
      <c r="AT302" s="254" t="s">
        <v>159</v>
      </c>
      <c r="AU302" s="254" t="s">
        <v>81</v>
      </c>
      <c r="AV302" s="12" t="s">
        <v>81</v>
      </c>
      <c r="AW302" s="12" t="s">
        <v>35</v>
      </c>
      <c r="AX302" s="12" t="s">
        <v>79</v>
      </c>
      <c r="AY302" s="254" t="s">
        <v>152</v>
      </c>
    </row>
    <row r="303" s="1" customFormat="1" ht="16.5" customHeight="1">
      <c r="B303" s="46"/>
      <c r="C303" s="221" t="s">
        <v>396</v>
      </c>
      <c r="D303" s="221" t="s">
        <v>154</v>
      </c>
      <c r="E303" s="222" t="s">
        <v>397</v>
      </c>
      <c r="F303" s="223" t="s">
        <v>398</v>
      </c>
      <c r="G303" s="224" t="s">
        <v>326</v>
      </c>
      <c r="H303" s="225">
        <v>16.75</v>
      </c>
      <c r="I303" s="226"/>
      <c r="J303" s="227">
        <f>ROUND(I303*H303,2)</f>
        <v>0</v>
      </c>
      <c r="K303" s="223" t="s">
        <v>21</v>
      </c>
      <c r="L303" s="72"/>
      <c r="M303" s="228" t="s">
        <v>21</v>
      </c>
      <c r="N303" s="229" t="s">
        <v>42</v>
      </c>
      <c r="O303" s="47"/>
      <c r="P303" s="230">
        <f>O303*H303</f>
        <v>0</v>
      </c>
      <c r="Q303" s="230">
        <v>0.0001125</v>
      </c>
      <c r="R303" s="230">
        <f>Q303*H303</f>
        <v>0.001884375</v>
      </c>
      <c r="S303" s="230">
        <v>0</v>
      </c>
      <c r="T303" s="231">
        <f>S303*H303</f>
        <v>0</v>
      </c>
      <c r="AR303" s="24" t="s">
        <v>158</v>
      </c>
      <c r="AT303" s="24" t="s">
        <v>154</v>
      </c>
      <c r="AU303" s="24" t="s">
        <v>81</v>
      </c>
      <c r="AY303" s="24" t="s">
        <v>152</v>
      </c>
      <c r="BE303" s="232">
        <f>IF(N303="základní",J303,0)</f>
        <v>0</v>
      </c>
      <c r="BF303" s="232">
        <f>IF(N303="snížená",J303,0)</f>
        <v>0</v>
      </c>
      <c r="BG303" s="232">
        <f>IF(N303="zákl. přenesená",J303,0)</f>
        <v>0</v>
      </c>
      <c r="BH303" s="232">
        <f>IF(N303="sníž. přenesená",J303,0)</f>
        <v>0</v>
      </c>
      <c r="BI303" s="232">
        <f>IF(N303="nulová",J303,0)</f>
        <v>0</v>
      </c>
      <c r="BJ303" s="24" t="s">
        <v>79</v>
      </c>
      <c r="BK303" s="232">
        <f>ROUND(I303*H303,2)</f>
        <v>0</v>
      </c>
      <c r="BL303" s="24" t="s">
        <v>158</v>
      </c>
      <c r="BM303" s="24" t="s">
        <v>399</v>
      </c>
    </row>
    <row r="304" s="12" customFormat="1">
      <c r="B304" s="244"/>
      <c r="C304" s="245"/>
      <c r="D304" s="235" t="s">
        <v>159</v>
      </c>
      <c r="E304" s="246" t="s">
        <v>21</v>
      </c>
      <c r="F304" s="247" t="s">
        <v>400</v>
      </c>
      <c r="G304" s="245"/>
      <c r="H304" s="248">
        <v>16.75</v>
      </c>
      <c r="I304" s="249"/>
      <c r="J304" s="245"/>
      <c r="K304" s="245"/>
      <c r="L304" s="250"/>
      <c r="M304" s="251"/>
      <c r="N304" s="252"/>
      <c r="O304" s="252"/>
      <c r="P304" s="252"/>
      <c r="Q304" s="252"/>
      <c r="R304" s="252"/>
      <c r="S304" s="252"/>
      <c r="T304" s="253"/>
      <c r="AT304" s="254" t="s">
        <v>159</v>
      </c>
      <c r="AU304" s="254" t="s">
        <v>81</v>
      </c>
      <c r="AV304" s="12" t="s">
        <v>81</v>
      </c>
      <c r="AW304" s="12" t="s">
        <v>35</v>
      </c>
      <c r="AX304" s="12" t="s">
        <v>79</v>
      </c>
      <c r="AY304" s="254" t="s">
        <v>152</v>
      </c>
    </row>
    <row r="305" s="1" customFormat="1" ht="25.5" customHeight="1">
      <c r="B305" s="46"/>
      <c r="C305" s="221" t="s">
        <v>278</v>
      </c>
      <c r="D305" s="221" t="s">
        <v>154</v>
      </c>
      <c r="E305" s="222" t="s">
        <v>401</v>
      </c>
      <c r="F305" s="223" t="s">
        <v>402</v>
      </c>
      <c r="G305" s="224" t="s">
        <v>326</v>
      </c>
      <c r="H305" s="225">
        <v>140.40000000000001</v>
      </c>
      <c r="I305" s="226"/>
      <c r="J305" s="227">
        <f>ROUND(I305*H305,2)</f>
        <v>0</v>
      </c>
      <c r="K305" s="223" t="s">
        <v>242</v>
      </c>
      <c r="L305" s="72"/>
      <c r="M305" s="228" t="s">
        <v>21</v>
      </c>
      <c r="N305" s="229" t="s">
        <v>42</v>
      </c>
      <c r="O305" s="47"/>
      <c r="P305" s="230">
        <f>O305*H305</f>
        <v>0</v>
      </c>
      <c r="Q305" s="230">
        <v>0.00026249999999999998</v>
      </c>
      <c r="R305" s="230">
        <f>Q305*H305</f>
        <v>0.036854999999999999</v>
      </c>
      <c r="S305" s="230">
        <v>0</v>
      </c>
      <c r="T305" s="231">
        <f>S305*H305</f>
        <v>0</v>
      </c>
      <c r="AR305" s="24" t="s">
        <v>158</v>
      </c>
      <c r="AT305" s="24" t="s">
        <v>154</v>
      </c>
      <c r="AU305" s="24" t="s">
        <v>81</v>
      </c>
      <c r="AY305" s="24" t="s">
        <v>152</v>
      </c>
      <c r="BE305" s="232">
        <f>IF(N305="základní",J305,0)</f>
        <v>0</v>
      </c>
      <c r="BF305" s="232">
        <f>IF(N305="snížená",J305,0)</f>
        <v>0</v>
      </c>
      <c r="BG305" s="232">
        <f>IF(N305="zákl. přenesená",J305,0)</f>
        <v>0</v>
      </c>
      <c r="BH305" s="232">
        <f>IF(N305="sníž. přenesená",J305,0)</f>
        <v>0</v>
      </c>
      <c r="BI305" s="232">
        <f>IF(N305="nulová",J305,0)</f>
        <v>0</v>
      </c>
      <c r="BJ305" s="24" t="s">
        <v>79</v>
      </c>
      <c r="BK305" s="232">
        <f>ROUND(I305*H305,2)</f>
        <v>0</v>
      </c>
      <c r="BL305" s="24" t="s">
        <v>158</v>
      </c>
      <c r="BM305" s="24" t="s">
        <v>403</v>
      </c>
    </row>
    <row r="306" s="1" customFormat="1">
      <c r="B306" s="46"/>
      <c r="C306" s="74"/>
      <c r="D306" s="235" t="s">
        <v>246</v>
      </c>
      <c r="E306" s="74"/>
      <c r="F306" s="266" t="s">
        <v>404</v>
      </c>
      <c r="G306" s="74"/>
      <c r="H306" s="74"/>
      <c r="I306" s="191"/>
      <c r="J306" s="74"/>
      <c r="K306" s="74"/>
      <c r="L306" s="72"/>
      <c r="M306" s="267"/>
      <c r="N306" s="47"/>
      <c r="O306" s="47"/>
      <c r="P306" s="47"/>
      <c r="Q306" s="47"/>
      <c r="R306" s="47"/>
      <c r="S306" s="47"/>
      <c r="T306" s="95"/>
      <c r="AT306" s="24" t="s">
        <v>246</v>
      </c>
      <c r="AU306" s="24" t="s">
        <v>81</v>
      </c>
    </row>
    <row r="307" s="11" customFormat="1">
      <c r="B307" s="233"/>
      <c r="C307" s="234"/>
      <c r="D307" s="235" t="s">
        <v>159</v>
      </c>
      <c r="E307" s="236" t="s">
        <v>21</v>
      </c>
      <c r="F307" s="237" t="s">
        <v>405</v>
      </c>
      <c r="G307" s="234"/>
      <c r="H307" s="236" t="s">
        <v>21</v>
      </c>
      <c r="I307" s="238"/>
      <c r="J307" s="234"/>
      <c r="K307" s="234"/>
      <c r="L307" s="239"/>
      <c r="M307" s="240"/>
      <c r="N307" s="241"/>
      <c r="O307" s="241"/>
      <c r="P307" s="241"/>
      <c r="Q307" s="241"/>
      <c r="R307" s="241"/>
      <c r="S307" s="241"/>
      <c r="T307" s="242"/>
      <c r="AT307" s="243" t="s">
        <v>159</v>
      </c>
      <c r="AU307" s="243" t="s">
        <v>81</v>
      </c>
      <c r="AV307" s="11" t="s">
        <v>79</v>
      </c>
      <c r="AW307" s="11" t="s">
        <v>35</v>
      </c>
      <c r="AX307" s="11" t="s">
        <v>71</v>
      </c>
      <c r="AY307" s="243" t="s">
        <v>152</v>
      </c>
    </row>
    <row r="308" s="12" customFormat="1">
      <c r="B308" s="244"/>
      <c r="C308" s="245"/>
      <c r="D308" s="235" t="s">
        <v>159</v>
      </c>
      <c r="E308" s="246" t="s">
        <v>21</v>
      </c>
      <c r="F308" s="247" t="s">
        <v>406</v>
      </c>
      <c r="G308" s="245"/>
      <c r="H308" s="248">
        <v>140.40000000000001</v>
      </c>
      <c r="I308" s="249"/>
      <c r="J308" s="245"/>
      <c r="K308" s="245"/>
      <c r="L308" s="250"/>
      <c r="M308" s="251"/>
      <c r="N308" s="252"/>
      <c r="O308" s="252"/>
      <c r="P308" s="252"/>
      <c r="Q308" s="252"/>
      <c r="R308" s="252"/>
      <c r="S308" s="252"/>
      <c r="T308" s="253"/>
      <c r="AT308" s="254" t="s">
        <v>159</v>
      </c>
      <c r="AU308" s="254" t="s">
        <v>81</v>
      </c>
      <c r="AV308" s="12" t="s">
        <v>81</v>
      </c>
      <c r="AW308" s="12" t="s">
        <v>35</v>
      </c>
      <c r="AX308" s="12" t="s">
        <v>79</v>
      </c>
      <c r="AY308" s="254" t="s">
        <v>152</v>
      </c>
    </row>
    <row r="309" s="1" customFormat="1" ht="25.5" customHeight="1">
      <c r="B309" s="46"/>
      <c r="C309" s="221" t="s">
        <v>407</v>
      </c>
      <c r="D309" s="221" t="s">
        <v>154</v>
      </c>
      <c r="E309" s="222" t="s">
        <v>408</v>
      </c>
      <c r="F309" s="223" t="s">
        <v>409</v>
      </c>
      <c r="G309" s="224" t="s">
        <v>157</v>
      </c>
      <c r="H309" s="225">
        <v>1.9350000000000001</v>
      </c>
      <c r="I309" s="226"/>
      <c r="J309" s="227">
        <f>ROUND(I309*H309,2)</f>
        <v>0</v>
      </c>
      <c r="K309" s="223" t="s">
        <v>242</v>
      </c>
      <c r="L309" s="72"/>
      <c r="M309" s="228" t="s">
        <v>21</v>
      </c>
      <c r="N309" s="229" t="s">
        <v>42</v>
      </c>
      <c r="O309" s="47"/>
      <c r="P309" s="230">
        <f>O309*H309</f>
        <v>0</v>
      </c>
      <c r="Q309" s="230">
        <v>2.45329</v>
      </c>
      <c r="R309" s="230">
        <f>Q309*H309</f>
        <v>4.7471161500000001</v>
      </c>
      <c r="S309" s="230">
        <v>0</v>
      </c>
      <c r="T309" s="231">
        <f>S309*H309</f>
        <v>0</v>
      </c>
      <c r="AR309" s="24" t="s">
        <v>158</v>
      </c>
      <c r="AT309" s="24" t="s">
        <v>154</v>
      </c>
      <c r="AU309" s="24" t="s">
        <v>81</v>
      </c>
      <c r="AY309" s="24" t="s">
        <v>152</v>
      </c>
      <c r="BE309" s="232">
        <f>IF(N309="základní",J309,0)</f>
        <v>0</v>
      </c>
      <c r="BF309" s="232">
        <f>IF(N309="snížená",J309,0)</f>
        <v>0</v>
      </c>
      <c r="BG309" s="232">
        <f>IF(N309="zákl. přenesená",J309,0)</f>
        <v>0</v>
      </c>
      <c r="BH309" s="232">
        <f>IF(N309="sníž. přenesená",J309,0)</f>
        <v>0</v>
      </c>
      <c r="BI309" s="232">
        <f>IF(N309="nulová",J309,0)</f>
        <v>0</v>
      </c>
      <c r="BJ309" s="24" t="s">
        <v>79</v>
      </c>
      <c r="BK309" s="232">
        <f>ROUND(I309*H309,2)</f>
        <v>0</v>
      </c>
      <c r="BL309" s="24" t="s">
        <v>158</v>
      </c>
      <c r="BM309" s="24" t="s">
        <v>410</v>
      </c>
    </row>
    <row r="310" s="1" customFormat="1">
      <c r="B310" s="46"/>
      <c r="C310" s="74"/>
      <c r="D310" s="235" t="s">
        <v>244</v>
      </c>
      <c r="E310" s="74"/>
      <c r="F310" s="266" t="s">
        <v>411</v>
      </c>
      <c r="G310" s="74"/>
      <c r="H310" s="74"/>
      <c r="I310" s="191"/>
      <c r="J310" s="74"/>
      <c r="K310" s="74"/>
      <c r="L310" s="72"/>
      <c r="M310" s="267"/>
      <c r="N310" s="47"/>
      <c r="O310" s="47"/>
      <c r="P310" s="47"/>
      <c r="Q310" s="47"/>
      <c r="R310" s="47"/>
      <c r="S310" s="47"/>
      <c r="T310" s="95"/>
      <c r="AT310" s="24" t="s">
        <v>244</v>
      </c>
      <c r="AU310" s="24" t="s">
        <v>81</v>
      </c>
    </row>
    <row r="311" s="12" customFormat="1">
      <c r="B311" s="244"/>
      <c r="C311" s="245"/>
      <c r="D311" s="235" t="s">
        <v>159</v>
      </c>
      <c r="E311" s="246" t="s">
        <v>21</v>
      </c>
      <c r="F311" s="247" t="s">
        <v>412</v>
      </c>
      <c r="G311" s="245"/>
      <c r="H311" s="248">
        <v>1.9350000000000001</v>
      </c>
      <c r="I311" s="249"/>
      <c r="J311" s="245"/>
      <c r="K311" s="245"/>
      <c r="L311" s="250"/>
      <c r="M311" s="251"/>
      <c r="N311" s="252"/>
      <c r="O311" s="252"/>
      <c r="P311" s="252"/>
      <c r="Q311" s="252"/>
      <c r="R311" s="252"/>
      <c r="S311" s="252"/>
      <c r="T311" s="253"/>
      <c r="AT311" s="254" t="s">
        <v>159</v>
      </c>
      <c r="AU311" s="254" t="s">
        <v>81</v>
      </c>
      <c r="AV311" s="12" t="s">
        <v>81</v>
      </c>
      <c r="AW311" s="12" t="s">
        <v>35</v>
      </c>
      <c r="AX311" s="12" t="s">
        <v>79</v>
      </c>
      <c r="AY311" s="254" t="s">
        <v>152</v>
      </c>
    </row>
    <row r="312" s="1" customFormat="1" ht="16.5" customHeight="1">
      <c r="B312" s="46"/>
      <c r="C312" s="268" t="s">
        <v>282</v>
      </c>
      <c r="D312" s="268" t="s">
        <v>331</v>
      </c>
      <c r="E312" s="269" t="s">
        <v>413</v>
      </c>
      <c r="F312" s="270" t="s">
        <v>414</v>
      </c>
      <c r="G312" s="271" t="s">
        <v>220</v>
      </c>
      <c r="H312" s="272">
        <v>1.0129999999999999</v>
      </c>
      <c r="I312" s="273"/>
      <c r="J312" s="274">
        <f>ROUND(I312*H312,2)</f>
        <v>0</v>
      </c>
      <c r="K312" s="270" t="s">
        <v>242</v>
      </c>
      <c r="L312" s="275"/>
      <c r="M312" s="276" t="s">
        <v>21</v>
      </c>
      <c r="N312" s="277" t="s">
        <v>42</v>
      </c>
      <c r="O312" s="47"/>
      <c r="P312" s="230">
        <f>O312*H312</f>
        <v>0</v>
      </c>
      <c r="Q312" s="230">
        <v>1</v>
      </c>
      <c r="R312" s="230">
        <f>Q312*H312</f>
        <v>1.0129999999999999</v>
      </c>
      <c r="S312" s="230">
        <v>0</v>
      </c>
      <c r="T312" s="231">
        <f>S312*H312</f>
        <v>0</v>
      </c>
      <c r="AR312" s="24" t="s">
        <v>177</v>
      </c>
      <c r="AT312" s="24" t="s">
        <v>331</v>
      </c>
      <c r="AU312" s="24" t="s">
        <v>81</v>
      </c>
      <c r="AY312" s="24" t="s">
        <v>152</v>
      </c>
      <c r="BE312" s="232">
        <f>IF(N312="základní",J312,0)</f>
        <v>0</v>
      </c>
      <c r="BF312" s="232">
        <f>IF(N312="snížená",J312,0)</f>
        <v>0</v>
      </c>
      <c r="BG312" s="232">
        <f>IF(N312="zákl. přenesená",J312,0)</f>
        <v>0</v>
      </c>
      <c r="BH312" s="232">
        <f>IF(N312="sníž. přenesená",J312,0)</f>
        <v>0</v>
      </c>
      <c r="BI312" s="232">
        <f>IF(N312="nulová",J312,0)</f>
        <v>0</v>
      </c>
      <c r="BJ312" s="24" t="s">
        <v>79</v>
      </c>
      <c r="BK312" s="232">
        <f>ROUND(I312*H312,2)</f>
        <v>0</v>
      </c>
      <c r="BL312" s="24" t="s">
        <v>158</v>
      </c>
      <c r="BM312" s="24" t="s">
        <v>415</v>
      </c>
    </row>
    <row r="313" s="12" customFormat="1">
      <c r="B313" s="244"/>
      <c r="C313" s="245"/>
      <c r="D313" s="235" t="s">
        <v>159</v>
      </c>
      <c r="E313" s="246" t="s">
        <v>21</v>
      </c>
      <c r="F313" s="247" t="s">
        <v>416</v>
      </c>
      <c r="G313" s="245"/>
      <c r="H313" s="248">
        <v>1.0129999999999999</v>
      </c>
      <c r="I313" s="249"/>
      <c r="J313" s="245"/>
      <c r="K313" s="245"/>
      <c r="L313" s="250"/>
      <c r="M313" s="251"/>
      <c r="N313" s="252"/>
      <c r="O313" s="252"/>
      <c r="P313" s="252"/>
      <c r="Q313" s="252"/>
      <c r="R313" s="252"/>
      <c r="S313" s="252"/>
      <c r="T313" s="253"/>
      <c r="AT313" s="254" t="s">
        <v>159</v>
      </c>
      <c r="AU313" s="254" t="s">
        <v>81</v>
      </c>
      <c r="AV313" s="12" t="s">
        <v>81</v>
      </c>
      <c r="AW313" s="12" t="s">
        <v>35</v>
      </c>
      <c r="AX313" s="12" t="s">
        <v>79</v>
      </c>
      <c r="AY313" s="254" t="s">
        <v>152</v>
      </c>
    </row>
    <row r="314" s="1" customFormat="1" ht="25.5" customHeight="1">
      <c r="B314" s="46"/>
      <c r="C314" s="221" t="s">
        <v>417</v>
      </c>
      <c r="D314" s="221" t="s">
        <v>154</v>
      </c>
      <c r="E314" s="222" t="s">
        <v>418</v>
      </c>
      <c r="F314" s="223" t="s">
        <v>419</v>
      </c>
      <c r="G314" s="224" t="s">
        <v>235</v>
      </c>
      <c r="H314" s="225">
        <v>11.609999999999999</v>
      </c>
      <c r="I314" s="226"/>
      <c r="J314" s="227">
        <f>ROUND(I314*H314,2)</f>
        <v>0</v>
      </c>
      <c r="K314" s="223" t="s">
        <v>242</v>
      </c>
      <c r="L314" s="72"/>
      <c r="M314" s="228" t="s">
        <v>21</v>
      </c>
      <c r="N314" s="229" t="s">
        <v>42</v>
      </c>
      <c r="O314" s="47"/>
      <c r="P314" s="230">
        <f>O314*H314</f>
        <v>0</v>
      </c>
      <c r="Q314" s="230">
        <v>0.0021970499999999999</v>
      </c>
      <c r="R314" s="230">
        <f>Q314*H314</f>
        <v>0.025507750499999999</v>
      </c>
      <c r="S314" s="230">
        <v>0</v>
      </c>
      <c r="T314" s="231">
        <f>S314*H314</f>
        <v>0</v>
      </c>
      <c r="AR314" s="24" t="s">
        <v>158</v>
      </c>
      <c r="AT314" s="24" t="s">
        <v>154</v>
      </c>
      <c r="AU314" s="24" t="s">
        <v>81</v>
      </c>
      <c r="AY314" s="24" t="s">
        <v>152</v>
      </c>
      <c r="BE314" s="232">
        <f>IF(N314="základní",J314,0)</f>
        <v>0</v>
      </c>
      <c r="BF314" s="232">
        <f>IF(N314="snížená",J314,0)</f>
        <v>0</v>
      </c>
      <c r="BG314" s="232">
        <f>IF(N314="zákl. přenesená",J314,0)</f>
        <v>0</v>
      </c>
      <c r="BH314" s="232">
        <f>IF(N314="sníž. přenesená",J314,0)</f>
        <v>0</v>
      </c>
      <c r="BI314" s="232">
        <f>IF(N314="nulová",J314,0)</f>
        <v>0</v>
      </c>
      <c r="BJ314" s="24" t="s">
        <v>79</v>
      </c>
      <c r="BK314" s="232">
        <f>ROUND(I314*H314,2)</f>
        <v>0</v>
      </c>
      <c r="BL314" s="24" t="s">
        <v>158</v>
      </c>
      <c r="BM314" s="24" t="s">
        <v>420</v>
      </c>
    </row>
    <row r="315" s="1" customFormat="1">
      <c r="B315" s="46"/>
      <c r="C315" s="74"/>
      <c r="D315" s="235" t="s">
        <v>244</v>
      </c>
      <c r="E315" s="74"/>
      <c r="F315" s="266" t="s">
        <v>421</v>
      </c>
      <c r="G315" s="74"/>
      <c r="H315" s="74"/>
      <c r="I315" s="191"/>
      <c r="J315" s="74"/>
      <c r="K315" s="74"/>
      <c r="L315" s="72"/>
      <c r="M315" s="267"/>
      <c r="N315" s="47"/>
      <c r="O315" s="47"/>
      <c r="P315" s="47"/>
      <c r="Q315" s="47"/>
      <c r="R315" s="47"/>
      <c r="S315" s="47"/>
      <c r="T315" s="95"/>
      <c r="AT315" s="24" t="s">
        <v>244</v>
      </c>
      <c r="AU315" s="24" t="s">
        <v>81</v>
      </c>
    </row>
    <row r="316" s="12" customFormat="1">
      <c r="B316" s="244"/>
      <c r="C316" s="245"/>
      <c r="D316" s="235" t="s">
        <v>159</v>
      </c>
      <c r="E316" s="246" t="s">
        <v>21</v>
      </c>
      <c r="F316" s="247" t="s">
        <v>422</v>
      </c>
      <c r="G316" s="245"/>
      <c r="H316" s="248">
        <v>11.609999999999999</v>
      </c>
      <c r="I316" s="249"/>
      <c r="J316" s="245"/>
      <c r="K316" s="245"/>
      <c r="L316" s="250"/>
      <c r="M316" s="251"/>
      <c r="N316" s="252"/>
      <c r="O316" s="252"/>
      <c r="P316" s="252"/>
      <c r="Q316" s="252"/>
      <c r="R316" s="252"/>
      <c r="S316" s="252"/>
      <c r="T316" s="253"/>
      <c r="AT316" s="254" t="s">
        <v>159</v>
      </c>
      <c r="AU316" s="254" t="s">
        <v>81</v>
      </c>
      <c r="AV316" s="12" t="s">
        <v>81</v>
      </c>
      <c r="AW316" s="12" t="s">
        <v>35</v>
      </c>
      <c r="AX316" s="12" t="s">
        <v>79</v>
      </c>
      <c r="AY316" s="254" t="s">
        <v>152</v>
      </c>
    </row>
    <row r="317" s="1" customFormat="1" ht="25.5" customHeight="1">
      <c r="B317" s="46"/>
      <c r="C317" s="221" t="s">
        <v>300</v>
      </c>
      <c r="D317" s="221" t="s">
        <v>154</v>
      </c>
      <c r="E317" s="222" t="s">
        <v>423</v>
      </c>
      <c r="F317" s="223" t="s">
        <v>424</v>
      </c>
      <c r="G317" s="224" t="s">
        <v>235</v>
      </c>
      <c r="H317" s="225">
        <v>11.609999999999999</v>
      </c>
      <c r="I317" s="226"/>
      <c r="J317" s="227">
        <f>ROUND(I317*H317,2)</f>
        <v>0</v>
      </c>
      <c r="K317" s="223" t="s">
        <v>242</v>
      </c>
      <c r="L317" s="72"/>
      <c r="M317" s="228" t="s">
        <v>21</v>
      </c>
      <c r="N317" s="229" t="s">
        <v>42</v>
      </c>
      <c r="O317" s="47"/>
      <c r="P317" s="230">
        <f>O317*H317</f>
        <v>0</v>
      </c>
      <c r="Q317" s="230">
        <v>0</v>
      </c>
      <c r="R317" s="230">
        <f>Q317*H317</f>
        <v>0</v>
      </c>
      <c r="S317" s="230">
        <v>0</v>
      </c>
      <c r="T317" s="231">
        <f>S317*H317</f>
        <v>0</v>
      </c>
      <c r="AR317" s="24" t="s">
        <v>158</v>
      </c>
      <c r="AT317" s="24" t="s">
        <v>154</v>
      </c>
      <c r="AU317" s="24" t="s">
        <v>81</v>
      </c>
      <c r="AY317" s="24" t="s">
        <v>152</v>
      </c>
      <c r="BE317" s="232">
        <f>IF(N317="základní",J317,0)</f>
        <v>0</v>
      </c>
      <c r="BF317" s="232">
        <f>IF(N317="snížená",J317,0)</f>
        <v>0</v>
      </c>
      <c r="BG317" s="232">
        <f>IF(N317="zákl. přenesená",J317,0)</f>
        <v>0</v>
      </c>
      <c r="BH317" s="232">
        <f>IF(N317="sníž. přenesená",J317,0)</f>
        <v>0</v>
      </c>
      <c r="BI317" s="232">
        <f>IF(N317="nulová",J317,0)</f>
        <v>0</v>
      </c>
      <c r="BJ317" s="24" t="s">
        <v>79</v>
      </c>
      <c r="BK317" s="232">
        <f>ROUND(I317*H317,2)</f>
        <v>0</v>
      </c>
      <c r="BL317" s="24" t="s">
        <v>158</v>
      </c>
      <c r="BM317" s="24" t="s">
        <v>425</v>
      </c>
    </row>
    <row r="318" s="1" customFormat="1">
      <c r="B318" s="46"/>
      <c r="C318" s="74"/>
      <c r="D318" s="235" t="s">
        <v>244</v>
      </c>
      <c r="E318" s="74"/>
      <c r="F318" s="266" t="s">
        <v>421</v>
      </c>
      <c r="G318" s="74"/>
      <c r="H318" s="74"/>
      <c r="I318" s="191"/>
      <c r="J318" s="74"/>
      <c r="K318" s="74"/>
      <c r="L318" s="72"/>
      <c r="M318" s="267"/>
      <c r="N318" s="47"/>
      <c r="O318" s="47"/>
      <c r="P318" s="47"/>
      <c r="Q318" s="47"/>
      <c r="R318" s="47"/>
      <c r="S318" s="47"/>
      <c r="T318" s="95"/>
      <c r="AT318" s="24" t="s">
        <v>244</v>
      </c>
      <c r="AU318" s="24" t="s">
        <v>81</v>
      </c>
    </row>
    <row r="319" s="12" customFormat="1">
      <c r="B319" s="244"/>
      <c r="C319" s="245"/>
      <c r="D319" s="235" t="s">
        <v>159</v>
      </c>
      <c r="E319" s="246" t="s">
        <v>21</v>
      </c>
      <c r="F319" s="247" t="s">
        <v>422</v>
      </c>
      <c r="G319" s="245"/>
      <c r="H319" s="248">
        <v>11.609999999999999</v>
      </c>
      <c r="I319" s="249"/>
      <c r="J319" s="245"/>
      <c r="K319" s="245"/>
      <c r="L319" s="250"/>
      <c r="M319" s="251"/>
      <c r="N319" s="252"/>
      <c r="O319" s="252"/>
      <c r="P319" s="252"/>
      <c r="Q319" s="252"/>
      <c r="R319" s="252"/>
      <c r="S319" s="252"/>
      <c r="T319" s="253"/>
      <c r="AT319" s="254" t="s">
        <v>159</v>
      </c>
      <c r="AU319" s="254" t="s">
        <v>81</v>
      </c>
      <c r="AV319" s="12" t="s">
        <v>81</v>
      </c>
      <c r="AW319" s="12" t="s">
        <v>35</v>
      </c>
      <c r="AX319" s="12" t="s">
        <v>79</v>
      </c>
      <c r="AY319" s="254" t="s">
        <v>152</v>
      </c>
    </row>
    <row r="320" s="1" customFormat="1" ht="25.5" customHeight="1">
      <c r="B320" s="46"/>
      <c r="C320" s="221" t="s">
        <v>426</v>
      </c>
      <c r="D320" s="221" t="s">
        <v>154</v>
      </c>
      <c r="E320" s="222" t="s">
        <v>427</v>
      </c>
      <c r="F320" s="223" t="s">
        <v>428</v>
      </c>
      <c r="G320" s="224" t="s">
        <v>220</v>
      </c>
      <c r="H320" s="225">
        <v>0.23200000000000001</v>
      </c>
      <c r="I320" s="226"/>
      <c r="J320" s="227">
        <f>ROUND(I320*H320,2)</f>
        <v>0</v>
      </c>
      <c r="K320" s="223" t="s">
        <v>242</v>
      </c>
      <c r="L320" s="72"/>
      <c r="M320" s="228" t="s">
        <v>21</v>
      </c>
      <c r="N320" s="229" t="s">
        <v>42</v>
      </c>
      <c r="O320" s="47"/>
      <c r="P320" s="230">
        <f>O320*H320</f>
        <v>0</v>
      </c>
      <c r="Q320" s="230">
        <v>1.05196968</v>
      </c>
      <c r="R320" s="230">
        <f>Q320*H320</f>
        <v>0.24405696576000002</v>
      </c>
      <c r="S320" s="230">
        <v>0</v>
      </c>
      <c r="T320" s="231">
        <f>S320*H320</f>
        <v>0</v>
      </c>
      <c r="AR320" s="24" t="s">
        <v>158</v>
      </c>
      <c r="AT320" s="24" t="s">
        <v>154</v>
      </c>
      <c r="AU320" s="24" t="s">
        <v>81</v>
      </c>
      <c r="AY320" s="24" t="s">
        <v>152</v>
      </c>
      <c r="BE320" s="232">
        <f>IF(N320="základní",J320,0)</f>
        <v>0</v>
      </c>
      <c r="BF320" s="232">
        <f>IF(N320="snížená",J320,0)</f>
        <v>0</v>
      </c>
      <c r="BG320" s="232">
        <f>IF(N320="zákl. přenesená",J320,0)</f>
        <v>0</v>
      </c>
      <c r="BH320" s="232">
        <f>IF(N320="sníž. přenesená",J320,0)</f>
        <v>0</v>
      </c>
      <c r="BI320" s="232">
        <f>IF(N320="nulová",J320,0)</f>
        <v>0</v>
      </c>
      <c r="BJ320" s="24" t="s">
        <v>79</v>
      </c>
      <c r="BK320" s="232">
        <f>ROUND(I320*H320,2)</f>
        <v>0</v>
      </c>
      <c r="BL320" s="24" t="s">
        <v>158</v>
      </c>
      <c r="BM320" s="24" t="s">
        <v>429</v>
      </c>
    </row>
    <row r="321" s="11" customFormat="1">
      <c r="B321" s="233"/>
      <c r="C321" s="234"/>
      <c r="D321" s="235" t="s">
        <v>159</v>
      </c>
      <c r="E321" s="236" t="s">
        <v>21</v>
      </c>
      <c r="F321" s="237" t="s">
        <v>430</v>
      </c>
      <c r="G321" s="234"/>
      <c r="H321" s="236" t="s">
        <v>21</v>
      </c>
      <c r="I321" s="238"/>
      <c r="J321" s="234"/>
      <c r="K321" s="234"/>
      <c r="L321" s="239"/>
      <c r="M321" s="240"/>
      <c r="N321" s="241"/>
      <c r="O321" s="241"/>
      <c r="P321" s="241"/>
      <c r="Q321" s="241"/>
      <c r="R321" s="241"/>
      <c r="S321" s="241"/>
      <c r="T321" s="242"/>
      <c r="AT321" s="243" t="s">
        <v>159</v>
      </c>
      <c r="AU321" s="243" t="s">
        <v>81</v>
      </c>
      <c r="AV321" s="11" t="s">
        <v>79</v>
      </c>
      <c r="AW321" s="11" t="s">
        <v>35</v>
      </c>
      <c r="AX321" s="11" t="s">
        <v>71</v>
      </c>
      <c r="AY321" s="243" t="s">
        <v>152</v>
      </c>
    </row>
    <row r="322" s="12" customFormat="1">
      <c r="B322" s="244"/>
      <c r="C322" s="245"/>
      <c r="D322" s="235" t="s">
        <v>159</v>
      </c>
      <c r="E322" s="246" t="s">
        <v>21</v>
      </c>
      <c r="F322" s="247" t="s">
        <v>431</v>
      </c>
      <c r="G322" s="245"/>
      <c r="H322" s="248">
        <v>0.23200000000000001</v>
      </c>
      <c r="I322" s="249"/>
      <c r="J322" s="245"/>
      <c r="K322" s="245"/>
      <c r="L322" s="250"/>
      <c r="M322" s="251"/>
      <c r="N322" s="252"/>
      <c r="O322" s="252"/>
      <c r="P322" s="252"/>
      <c r="Q322" s="252"/>
      <c r="R322" s="252"/>
      <c r="S322" s="252"/>
      <c r="T322" s="253"/>
      <c r="AT322" s="254" t="s">
        <v>159</v>
      </c>
      <c r="AU322" s="254" t="s">
        <v>81</v>
      </c>
      <c r="AV322" s="12" t="s">
        <v>81</v>
      </c>
      <c r="AW322" s="12" t="s">
        <v>35</v>
      </c>
      <c r="AX322" s="12" t="s">
        <v>79</v>
      </c>
      <c r="AY322" s="254" t="s">
        <v>152</v>
      </c>
    </row>
    <row r="323" s="1" customFormat="1" ht="16.5" customHeight="1">
      <c r="B323" s="46"/>
      <c r="C323" s="221" t="s">
        <v>312</v>
      </c>
      <c r="D323" s="221" t="s">
        <v>154</v>
      </c>
      <c r="E323" s="222" t="s">
        <v>432</v>
      </c>
      <c r="F323" s="223" t="s">
        <v>433</v>
      </c>
      <c r="G323" s="224" t="s">
        <v>235</v>
      </c>
      <c r="H323" s="225">
        <v>33.155000000000001</v>
      </c>
      <c r="I323" s="226"/>
      <c r="J323" s="227">
        <f>ROUND(I323*H323,2)</f>
        <v>0</v>
      </c>
      <c r="K323" s="223" t="s">
        <v>21</v>
      </c>
      <c r="L323" s="72"/>
      <c r="M323" s="228" t="s">
        <v>21</v>
      </c>
      <c r="N323" s="229" t="s">
        <v>42</v>
      </c>
      <c r="O323" s="47"/>
      <c r="P323" s="230">
        <f>O323*H323</f>
        <v>0</v>
      </c>
      <c r="Q323" s="230">
        <v>0</v>
      </c>
      <c r="R323" s="230">
        <f>Q323*H323</f>
        <v>0</v>
      </c>
      <c r="S323" s="230">
        <v>0</v>
      </c>
      <c r="T323" s="231">
        <f>S323*H323</f>
        <v>0</v>
      </c>
      <c r="AR323" s="24" t="s">
        <v>158</v>
      </c>
      <c r="AT323" s="24" t="s">
        <v>154</v>
      </c>
      <c r="AU323" s="24" t="s">
        <v>81</v>
      </c>
      <c r="AY323" s="24" t="s">
        <v>152</v>
      </c>
      <c r="BE323" s="232">
        <f>IF(N323="základní",J323,0)</f>
        <v>0</v>
      </c>
      <c r="BF323" s="232">
        <f>IF(N323="snížená",J323,0)</f>
        <v>0</v>
      </c>
      <c r="BG323" s="232">
        <f>IF(N323="zákl. přenesená",J323,0)</f>
        <v>0</v>
      </c>
      <c r="BH323" s="232">
        <f>IF(N323="sníž. přenesená",J323,0)</f>
        <v>0</v>
      </c>
      <c r="BI323" s="232">
        <f>IF(N323="nulová",J323,0)</f>
        <v>0</v>
      </c>
      <c r="BJ323" s="24" t="s">
        <v>79</v>
      </c>
      <c r="BK323" s="232">
        <f>ROUND(I323*H323,2)</f>
        <v>0</v>
      </c>
      <c r="BL323" s="24" t="s">
        <v>158</v>
      </c>
      <c r="BM323" s="24" t="s">
        <v>434</v>
      </c>
    </row>
    <row r="324" s="11" customFormat="1">
      <c r="B324" s="233"/>
      <c r="C324" s="234"/>
      <c r="D324" s="235" t="s">
        <v>159</v>
      </c>
      <c r="E324" s="236" t="s">
        <v>21</v>
      </c>
      <c r="F324" s="237" t="s">
        <v>360</v>
      </c>
      <c r="G324" s="234"/>
      <c r="H324" s="236" t="s">
        <v>21</v>
      </c>
      <c r="I324" s="238"/>
      <c r="J324" s="234"/>
      <c r="K324" s="234"/>
      <c r="L324" s="239"/>
      <c r="M324" s="240"/>
      <c r="N324" s="241"/>
      <c r="O324" s="241"/>
      <c r="P324" s="241"/>
      <c r="Q324" s="241"/>
      <c r="R324" s="241"/>
      <c r="S324" s="241"/>
      <c r="T324" s="242"/>
      <c r="AT324" s="243" t="s">
        <v>159</v>
      </c>
      <c r="AU324" s="243" t="s">
        <v>81</v>
      </c>
      <c r="AV324" s="11" t="s">
        <v>79</v>
      </c>
      <c r="AW324" s="11" t="s">
        <v>35</v>
      </c>
      <c r="AX324" s="11" t="s">
        <v>71</v>
      </c>
      <c r="AY324" s="243" t="s">
        <v>152</v>
      </c>
    </row>
    <row r="325" s="12" customFormat="1">
      <c r="B325" s="244"/>
      <c r="C325" s="245"/>
      <c r="D325" s="235" t="s">
        <v>159</v>
      </c>
      <c r="E325" s="246" t="s">
        <v>21</v>
      </c>
      <c r="F325" s="247" t="s">
        <v>435</v>
      </c>
      <c r="G325" s="245"/>
      <c r="H325" s="248">
        <v>16.242999999999999</v>
      </c>
      <c r="I325" s="249"/>
      <c r="J325" s="245"/>
      <c r="K325" s="245"/>
      <c r="L325" s="250"/>
      <c r="M325" s="251"/>
      <c r="N325" s="252"/>
      <c r="O325" s="252"/>
      <c r="P325" s="252"/>
      <c r="Q325" s="252"/>
      <c r="R325" s="252"/>
      <c r="S325" s="252"/>
      <c r="T325" s="253"/>
      <c r="AT325" s="254" t="s">
        <v>159</v>
      </c>
      <c r="AU325" s="254" t="s">
        <v>81</v>
      </c>
      <c r="AV325" s="12" t="s">
        <v>81</v>
      </c>
      <c r="AW325" s="12" t="s">
        <v>35</v>
      </c>
      <c r="AX325" s="12" t="s">
        <v>71</v>
      </c>
      <c r="AY325" s="254" t="s">
        <v>152</v>
      </c>
    </row>
    <row r="326" s="12" customFormat="1">
      <c r="B326" s="244"/>
      <c r="C326" s="245"/>
      <c r="D326" s="235" t="s">
        <v>159</v>
      </c>
      <c r="E326" s="246" t="s">
        <v>21</v>
      </c>
      <c r="F326" s="247" t="s">
        <v>436</v>
      </c>
      <c r="G326" s="245"/>
      <c r="H326" s="248">
        <v>16.911999999999999</v>
      </c>
      <c r="I326" s="249"/>
      <c r="J326" s="245"/>
      <c r="K326" s="245"/>
      <c r="L326" s="250"/>
      <c r="M326" s="251"/>
      <c r="N326" s="252"/>
      <c r="O326" s="252"/>
      <c r="P326" s="252"/>
      <c r="Q326" s="252"/>
      <c r="R326" s="252"/>
      <c r="S326" s="252"/>
      <c r="T326" s="253"/>
      <c r="AT326" s="254" t="s">
        <v>159</v>
      </c>
      <c r="AU326" s="254" t="s">
        <v>81</v>
      </c>
      <c r="AV326" s="12" t="s">
        <v>81</v>
      </c>
      <c r="AW326" s="12" t="s">
        <v>35</v>
      </c>
      <c r="AX326" s="12" t="s">
        <v>71</v>
      </c>
      <c r="AY326" s="254" t="s">
        <v>152</v>
      </c>
    </row>
    <row r="327" s="13" customFormat="1">
      <c r="B327" s="255"/>
      <c r="C327" s="256"/>
      <c r="D327" s="235" t="s">
        <v>159</v>
      </c>
      <c r="E327" s="257" t="s">
        <v>21</v>
      </c>
      <c r="F327" s="258" t="s">
        <v>164</v>
      </c>
      <c r="G327" s="256"/>
      <c r="H327" s="259">
        <v>33.155000000000001</v>
      </c>
      <c r="I327" s="260"/>
      <c r="J327" s="256"/>
      <c r="K327" s="256"/>
      <c r="L327" s="261"/>
      <c r="M327" s="262"/>
      <c r="N327" s="263"/>
      <c r="O327" s="263"/>
      <c r="P327" s="263"/>
      <c r="Q327" s="263"/>
      <c r="R327" s="263"/>
      <c r="S327" s="263"/>
      <c r="T327" s="264"/>
      <c r="AT327" s="265" t="s">
        <v>159</v>
      </c>
      <c r="AU327" s="265" t="s">
        <v>81</v>
      </c>
      <c r="AV327" s="13" t="s">
        <v>158</v>
      </c>
      <c r="AW327" s="13" t="s">
        <v>35</v>
      </c>
      <c r="AX327" s="13" t="s">
        <v>79</v>
      </c>
      <c r="AY327" s="265" t="s">
        <v>152</v>
      </c>
    </row>
    <row r="328" s="1" customFormat="1" ht="16.5" customHeight="1">
      <c r="B328" s="46"/>
      <c r="C328" s="221" t="s">
        <v>437</v>
      </c>
      <c r="D328" s="221" t="s">
        <v>154</v>
      </c>
      <c r="E328" s="222" t="s">
        <v>438</v>
      </c>
      <c r="F328" s="223" t="s">
        <v>439</v>
      </c>
      <c r="G328" s="224" t="s">
        <v>235</v>
      </c>
      <c r="H328" s="225">
        <v>3.6000000000000001</v>
      </c>
      <c r="I328" s="226"/>
      <c r="J328" s="227">
        <f>ROUND(I328*H328,2)</f>
        <v>0</v>
      </c>
      <c r="K328" s="223" t="s">
        <v>21</v>
      </c>
      <c r="L328" s="72"/>
      <c r="M328" s="228" t="s">
        <v>21</v>
      </c>
      <c r="N328" s="229" t="s">
        <v>42</v>
      </c>
      <c r="O328" s="47"/>
      <c r="P328" s="230">
        <f>O328*H328</f>
        <v>0</v>
      </c>
      <c r="Q328" s="230">
        <v>0.17818400000000001</v>
      </c>
      <c r="R328" s="230">
        <f>Q328*H328</f>
        <v>0.6414624000000001</v>
      </c>
      <c r="S328" s="230">
        <v>0</v>
      </c>
      <c r="T328" s="231">
        <f>S328*H328</f>
        <v>0</v>
      </c>
      <c r="AR328" s="24" t="s">
        <v>158</v>
      </c>
      <c r="AT328" s="24" t="s">
        <v>154</v>
      </c>
      <c r="AU328" s="24" t="s">
        <v>81</v>
      </c>
      <c r="AY328" s="24" t="s">
        <v>152</v>
      </c>
      <c r="BE328" s="232">
        <f>IF(N328="základní",J328,0)</f>
        <v>0</v>
      </c>
      <c r="BF328" s="232">
        <f>IF(N328="snížená",J328,0)</f>
        <v>0</v>
      </c>
      <c r="BG328" s="232">
        <f>IF(N328="zákl. přenesená",J328,0)</f>
        <v>0</v>
      </c>
      <c r="BH328" s="232">
        <f>IF(N328="sníž. přenesená",J328,0)</f>
        <v>0</v>
      </c>
      <c r="BI328" s="232">
        <f>IF(N328="nulová",J328,0)</f>
        <v>0</v>
      </c>
      <c r="BJ328" s="24" t="s">
        <v>79</v>
      </c>
      <c r="BK328" s="232">
        <f>ROUND(I328*H328,2)</f>
        <v>0</v>
      </c>
      <c r="BL328" s="24" t="s">
        <v>158</v>
      </c>
      <c r="BM328" s="24" t="s">
        <v>440</v>
      </c>
    </row>
    <row r="329" s="11" customFormat="1">
      <c r="B329" s="233"/>
      <c r="C329" s="234"/>
      <c r="D329" s="235" t="s">
        <v>159</v>
      </c>
      <c r="E329" s="236" t="s">
        <v>21</v>
      </c>
      <c r="F329" s="237" t="s">
        <v>441</v>
      </c>
      <c r="G329" s="234"/>
      <c r="H329" s="236" t="s">
        <v>21</v>
      </c>
      <c r="I329" s="238"/>
      <c r="J329" s="234"/>
      <c r="K329" s="234"/>
      <c r="L329" s="239"/>
      <c r="M329" s="240"/>
      <c r="N329" s="241"/>
      <c r="O329" s="241"/>
      <c r="P329" s="241"/>
      <c r="Q329" s="241"/>
      <c r="R329" s="241"/>
      <c r="S329" s="241"/>
      <c r="T329" s="242"/>
      <c r="AT329" s="243" t="s">
        <v>159</v>
      </c>
      <c r="AU329" s="243" t="s">
        <v>81</v>
      </c>
      <c r="AV329" s="11" t="s">
        <v>79</v>
      </c>
      <c r="AW329" s="11" t="s">
        <v>35</v>
      </c>
      <c r="AX329" s="11" t="s">
        <v>71</v>
      </c>
      <c r="AY329" s="243" t="s">
        <v>152</v>
      </c>
    </row>
    <row r="330" s="12" customFormat="1">
      <c r="B330" s="244"/>
      <c r="C330" s="245"/>
      <c r="D330" s="235" t="s">
        <v>159</v>
      </c>
      <c r="E330" s="246" t="s">
        <v>21</v>
      </c>
      <c r="F330" s="247" t="s">
        <v>442</v>
      </c>
      <c r="G330" s="245"/>
      <c r="H330" s="248">
        <v>3.6000000000000001</v>
      </c>
      <c r="I330" s="249"/>
      <c r="J330" s="245"/>
      <c r="K330" s="245"/>
      <c r="L330" s="250"/>
      <c r="M330" s="251"/>
      <c r="N330" s="252"/>
      <c r="O330" s="252"/>
      <c r="P330" s="252"/>
      <c r="Q330" s="252"/>
      <c r="R330" s="252"/>
      <c r="S330" s="252"/>
      <c r="T330" s="253"/>
      <c r="AT330" s="254" t="s">
        <v>159</v>
      </c>
      <c r="AU330" s="254" t="s">
        <v>81</v>
      </c>
      <c r="AV330" s="12" t="s">
        <v>81</v>
      </c>
      <c r="AW330" s="12" t="s">
        <v>35</v>
      </c>
      <c r="AX330" s="12" t="s">
        <v>71</v>
      </c>
      <c r="AY330" s="254" t="s">
        <v>152</v>
      </c>
    </row>
    <row r="331" s="13" customFormat="1">
      <c r="B331" s="255"/>
      <c r="C331" s="256"/>
      <c r="D331" s="235" t="s">
        <v>159</v>
      </c>
      <c r="E331" s="257" t="s">
        <v>21</v>
      </c>
      <c r="F331" s="258" t="s">
        <v>164</v>
      </c>
      <c r="G331" s="256"/>
      <c r="H331" s="259">
        <v>3.6000000000000001</v>
      </c>
      <c r="I331" s="260"/>
      <c r="J331" s="256"/>
      <c r="K331" s="256"/>
      <c r="L331" s="261"/>
      <c r="M331" s="262"/>
      <c r="N331" s="263"/>
      <c r="O331" s="263"/>
      <c r="P331" s="263"/>
      <c r="Q331" s="263"/>
      <c r="R331" s="263"/>
      <c r="S331" s="263"/>
      <c r="T331" s="264"/>
      <c r="AT331" s="265" t="s">
        <v>159</v>
      </c>
      <c r="AU331" s="265" t="s">
        <v>81</v>
      </c>
      <c r="AV331" s="13" t="s">
        <v>158</v>
      </c>
      <c r="AW331" s="13" t="s">
        <v>35</v>
      </c>
      <c r="AX331" s="13" t="s">
        <v>79</v>
      </c>
      <c r="AY331" s="265" t="s">
        <v>152</v>
      </c>
    </row>
    <row r="332" s="10" customFormat="1" ht="29.88" customHeight="1">
      <c r="B332" s="205"/>
      <c r="C332" s="206"/>
      <c r="D332" s="207" t="s">
        <v>70</v>
      </c>
      <c r="E332" s="219" t="s">
        <v>158</v>
      </c>
      <c r="F332" s="219" t="s">
        <v>443</v>
      </c>
      <c r="G332" s="206"/>
      <c r="H332" s="206"/>
      <c r="I332" s="209"/>
      <c r="J332" s="220">
        <f>BK332</f>
        <v>0</v>
      </c>
      <c r="K332" s="206"/>
      <c r="L332" s="211"/>
      <c r="M332" s="212"/>
      <c r="N332" s="213"/>
      <c r="O332" s="213"/>
      <c r="P332" s="214">
        <f>SUM(P333:P397)</f>
        <v>0</v>
      </c>
      <c r="Q332" s="213"/>
      <c r="R332" s="214">
        <f>SUM(R333:R397)</f>
        <v>25.942771026879999</v>
      </c>
      <c r="S332" s="213"/>
      <c r="T332" s="215">
        <f>SUM(T333:T397)</f>
        <v>0</v>
      </c>
      <c r="AR332" s="216" t="s">
        <v>79</v>
      </c>
      <c r="AT332" s="217" t="s">
        <v>70</v>
      </c>
      <c r="AU332" s="217" t="s">
        <v>79</v>
      </c>
      <c r="AY332" s="216" t="s">
        <v>152</v>
      </c>
      <c r="BK332" s="218">
        <f>SUM(BK333:BK397)</f>
        <v>0</v>
      </c>
    </row>
    <row r="333" s="1" customFormat="1" ht="25.5" customHeight="1">
      <c r="B333" s="46"/>
      <c r="C333" s="221" t="s">
        <v>315</v>
      </c>
      <c r="D333" s="221" t="s">
        <v>154</v>
      </c>
      <c r="E333" s="222" t="s">
        <v>444</v>
      </c>
      <c r="F333" s="223" t="s">
        <v>445</v>
      </c>
      <c r="G333" s="224" t="s">
        <v>235</v>
      </c>
      <c r="H333" s="225">
        <v>114.52500000000001</v>
      </c>
      <c r="I333" s="226"/>
      <c r="J333" s="227">
        <f>ROUND(I333*H333,2)</f>
        <v>0</v>
      </c>
      <c r="K333" s="223" t="s">
        <v>21</v>
      </c>
      <c r="L333" s="72"/>
      <c r="M333" s="228" t="s">
        <v>21</v>
      </c>
      <c r="N333" s="229" t="s">
        <v>42</v>
      </c>
      <c r="O333" s="47"/>
      <c r="P333" s="230">
        <f>O333*H333</f>
        <v>0</v>
      </c>
      <c r="Q333" s="230">
        <v>0</v>
      </c>
      <c r="R333" s="230">
        <f>Q333*H333</f>
        <v>0</v>
      </c>
      <c r="S333" s="230">
        <v>0</v>
      </c>
      <c r="T333" s="231">
        <f>S333*H333</f>
        <v>0</v>
      </c>
      <c r="AR333" s="24" t="s">
        <v>158</v>
      </c>
      <c r="AT333" s="24" t="s">
        <v>154</v>
      </c>
      <c r="AU333" s="24" t="s">
        <v>81</v>
      </c>
      <c r="AY333" s="24" t="s">
        <v>152</v>
      </c>
      <c r="BE333" s="232">
        <f>IF(N333="základní",J333,0)</f>
        <v>0</v>
      </c>
      <c r="BF333" s="232">
        <f>IF(N333="snížená",J333,0)</f>
        <v>0</v>
      </c>
      <c r="BG333" s="232">
        <f>IF(N333="zákl. přenesená",J333,0)</f>
        <v>0</v>
      </c>
      <c r="BH333" s="232">
        <f>IF(N333="sníž. přenesená",J333,0)</f>
        <v>0</v>
      </c>
      <c r="BI333" s="232">
        <f>IF(N333="nulová",J333,0)</f>
        <v>0</v>
      </c>
      <c r="BJ333" s="24" t="s">
        <v>79</v>
      </c>
      <c r="BK333" s="232">
        <f>ROUND(I333*H333,2)</f>
        <v>0</v>
      </c>
      <c r="BL333" s="24" t="s">
        <v>158</v>
      </c>
      <c r="BM333" s="24" t="s">
        <v>446</v>
      </c>
    </row>
    <row r="334" s="12" customFormat="1">
      <c r="B334" s="244"/>
      <c r="C334" s="245"/>
      <c r="D334" s="235" t="s">
        <v>159</v>
      </c>
      <c r="E334" s="246" t="s">
        <v>21</v>
      </c>
      <c r="F334" s="247" t="s">
        <v>447</v>
      </c>
      <c r="G334" s="245"/>
      <c r="H334" s="248">
        <v>13.68</v>
      </c>
      <c r="I334" s="249"/>
      <c r="J334" s="245"/>
      <c r="K334" s="245"/>
      <c r="L334" s="250"/>
      <c r="M334" s="251"/>
      <c r="N334" s="252"/>
      <c r="O334" s="252"/>
      <c r="P334" s="252"/>
      <c r="Q334" s="252"/>
      <c r="R334" s="252"/>
      <c r="S334" s="252"/>
      <c r="T334" s="253"/>
      <c r="AT334" s="254" t="s">
        <v>159</v>
      </c>
      <c r="AU334" s="254" t="s">
        <v>81</v>
      </c>
      <c r="AV334" s="12" t="s">
        <v>81</v>
      </c>
      <c r="AW334" s="12" t="s">
        <v>35</v>
      </c>
      <c r="AX334" s="12" t="s">
        <v>71</v>
      </c>
      <c r="AY334" s="254" t="s">
        <v>152</v>
      </c>
    </row>
    <row r="335" s="12" customFormat="1">
      <c r="B335" s="244"/>
      <c r="C335" s="245"/>
      <c r="D335" s="235" t="s">
        <v>159</v>
      </c>
      <c r="E335" s="246" t="s">
        <v>21</v>
      </c>
      <c r="F335" s="247" t="s">
        <v>448</v>
      </c>
      <c r="G335" s="245"/>
      <c r="H335" s="248">
        <v>87.480000000000004</v>
      </c>
      <c r="I335" s="249"/>
      <c r="J335" s="245"/>
      <c r="K335" s="245"/>
      <c r="L335" s="250"/>
      <c r="M335" s="251"/>
      <c r="N335" s="252"/>
      <c r="O335" s="252"/>
      <c r="P335" s="252"/>
      <c r="Q335" s="252"/>
      <c r="R335" s="252"/>
      <c r="S335" s="252"/>
      <c r="T335" s="253"/>
      <c r="AT335" s="254" t="s">
        <v>159</v>
      </c>
      <c r="AU335" s="254" t="s">
        <v>81</v>
      </c>
      <c r="AV335" s="12" t="s">
        <v>81</v>
      </c>
      <c r="AW335" s="12" t="s">
        <v>35</v>
      </c>
      <c r="AX335" s="12" t="s">
        <v>71</v>
      </c>
      <c r="AY335" s="254" t="s">
        <v>152</v>
      </c>
    </row>
    <row r="336" s="12" customFormat="1">
      <c r="B336" s="244"/>
      <c r="C336" s="245"/>
      <c r="D336" s="235" t="s">
        <v>159</v>
      </c>
      <c r="E336" s="246" t="s">
        <v>21</v>
      </c>
      <c r="F336" s="247" t="s">
        <v>449</v>
      </c>
      <c r="G336" s="245"/>
      <c r="H336" s="248">
        <v>13.365</v>
      </c>
      <c r="I336" s="249"/>
      <c r="J336" s="245"/>
      <c r="K336" s="245"/>
      <c r="L336" s="250"/>
      <c r="M336" s="251"/>
      <c r="N336" s="252"/>
      <c r="O336" s="252"/>
      <c r="P336" s="252"/>
      <c r="Q336" s="252"/>
      <c r="R336" s="252"/>
      <c r="S336" s="252"/>
      <c r="T336" s="253"/>
      <c r="AT336" s="254" t="s">
        <v>159</v>
      </c>
      <c r="AU336" s="254" t="s">
        <v>81</v>
      </c>
      <c r="AV336" s="12" t="s">
        <v>81</v>
      </c>
      <c r="AW336" s="12" t="s">
        <v>35</v>
      </c>
      <c r="AX336" s="12" t="s">
        <v>71</v>
      </c>
      <c r="AY336" s="254" t="s">
        <v>152</v>
      </c>
    </row>
    <row r="337" s="11" customFormat="1">
      <c r="B337" s="233"/>
      <c r="C337" s="234"/>
      <c r="D337" s="235" t="s">
        <v>159</v>
      </c>
      <c r="E337" s="236" t="s">
        <v>21</v>
      </c>
      <c r="F337" s="237" t="s">
        <v>450</v>
      </c>
      <c r="G337" s="234"/>
      <c r="H337" s="236" t="s">
        <v>21</v>
      </c>
      <c r="I337" s="238"/>
      <c r="J337" s="234"/>
      <c r="K337" s="234"/>
      <c r="L337" s="239"/>
      <c r="M337" s="240"/>
      <c r="N337" s="241"/>
      <c r="O337" s="241"/>
      <c r="P337" s="241"/>
      <c r="Q337" s="241"/>
      <c r="R337" s="241"/>
      <c r="S337" s="241"/>
      <c r="T337" s="242"/>
      <c r="AT337" s="243" t="s">
        <v>159</v>
      </c>
      <c r="AU337" s="243" t="s">
        <v>81</v>
      </c>
      <c r="AV337" s="11" t="s">
        <v>79</v>
      </c>
      <c r="AW337" s="11" t="s">
        <v>35</v>
      </c>
      <c r="AX337" s="11" t="s">
        <v>71</v>
      </c>
      <c r="AY337" s="243" t="s">
        <v>152</v>
      </c>
    </row>
    <row r="338" s="13" customFormat="1">
      <c r="B338" s="255"/>
      <c r="C338" s="256"/>
      <c r="D338" s="235" t="s">
        <v>159</v>
      </c>
      <c r="E338" s="257" t="s">
        <v>21</v>
      </c>
      <c r="F338" s="258" t="s">
        <v>164</v>
      </c>
      <c r="G338" s="256"/>
      <c r="H338" s="259">
        <v>114.52500000000001</v>
      </c>
      <c r="I338" s="260"/>
      <c r="J338" s="256"/>
      <c r="K338" s="256"/>
      <c r="L338" s="261"/>
      <c r="M338" s="262"/>
      <c r="N338" s="263"/>
      <c r="O338" s="263"/>
      <c r="P338" s="263"/>
      <c r="Q338" s="263"/>
      <c r="R338" s="263"/>
      <c r="S338" s="263"/>
      <c r="T338" s="264"/>
      <c r="AT338" s="265" t="s">
        <v>159</v>
      </c>
      <c r="AU338" s="265" t="s">
        <v>81</v>
      </c>
      <c r="AV338" s="13" t="s">
        <v>158</v>
      </c>
      <c r="AW338" s="13" t="s">
        <v>35</v>
      </c>
      <c r="AX338" s="13" t="s">
        <v>79</v>
      </c>
      <c r="AY338" s="265" t="s">
        <v>152</v>
      </c>
    </row>
    <row r="339" s="1" customFormat="1" ht="16.5" customHeight="1">
      <c r="B339" s="46"/>
      <c r="C339" s="268" t="s">
        <v>451</v>
      </c>
      <c r="D339" s="268" t="s">
        <v>331</v>
      </c>
      <c r="E339" s="269" t="s">
        <v>452</v>
      </c>
      <c r="F339" s="270" t="s">
        <v>453</v>
      </c>
      <c r="G339" s="271" t="s">
        <v>235</v>
      </c>
      <c r="H339" s="272">
        <v>13.68</v>
      </c>
      <c r="I339" s="273"/>
      <c r="J339" s="274">
        <f>ROUND(I339*H339,2)</f>
        <v>0</v>
      </c>
      <c r="K339" s="270" t="s">
        <v>21</v>
      </c>
      <c r="L339" s="275"/>
      <c r="M339" s="276" t="s">
        <v>21</v>
      </c>
      <c r="N339" s="277" t="s">
        <v>42</v>
      </c>
      <c r="O339" s="47"/>
      <c r="P339" s="230">
        <f>O339*H339</f>
        <v>0</v>
      </c>
      <c r="Q339" s="230">
        <v>0</v>
      </c>
      <c r="R339" s="230">
        <f>Q339*H339</f>
        <v>0</v>
      </c>
      <c r="S339" s="230">
        <v>0</v>
      </c>
      <c r="T339" s="231">
        <f>S339*H339</f>
        <v>0</v>
      </c>
      <c r="AR339" s="24" t="s">
        <v>177</v>
      </c>
      <c r="AT339" s="24" t="s">
        <v>331</v>
      </c>
      <c r="AU339" s="24" t="s">
        <v>81</v>
      </c>
      <c r="AY339" s="24" t="s">
        <v>152</v>
      </c>
      <c r="BE339" s="232">
        <f>IF(N339="základní",J339,0)</f>
        <v>0</v>
      </c>
      <c r="BF339" s="232">
        <f>IF(N339="snížená",J339,0)</f>
        <v>0</v>
      </c>
      <c r="BG339" s="232">
        <f>IF(N339="zákl. přenesená",J339,0)</f>
        <v>0</v>
      </c>
      <c r="BH339" s="232">
        <f>IF(N339="sníž. přenesená",J339,0)</f>
        <v>0</v>
      </c>
      <c r="BI339" s="232">
        <f>IF(N339="nulová",J339,0)</f>
        <v>0</v>
      </c>
      <c r="BJ339" s="24" t="s">
        <v>79</v>
      </c>
      <c r="BK339" s="232">
        <f>ROUND(I339*H339,2)</f>
        <v>0</v>
      </c>
      <c r="BL339" s="24" t="s">
        <v>158</v>
      </c>
      <c r="BM339" s="24" t="s">
        <v>454</v>
      </c>
    </row>
    <row r="340" s="12" customFormat="1">
      <c r="B340" s="244"/>
      <c r="C340" s="245"/>
      <c r="D340" s="235" t="s">
        <v>159</v>
      </c>
      <c r="E340" s="246" t="s">
        <v>21</v>
      </c>
      <c r="F340" s="247" t="s">
        <v>447</v>
      </c>
      <c r="G340" s="245"/>
      <c r="H340" s="248">
        <v>13.68</v>
      </c>
      <c r="I340" s="249"/>
      <c r="J340" s="245"/>
      <c r="K340" s="245"/>
      <c r="L340" s="250"/>
      <c r="M340" s="251"/>
      <c r="N340" s="252"/>
      <c r="O340" s="252"/>
      <c r="P340" s="252"/>
      <c r="Q340" s="252"/>
      <c r="R340" s="252"/>
      <c r="S340" s="252"/>
      <c r="T340" s="253"/>
      <c r="AT340" s="254" t="s">
        <v>159</v>
      </c>
      <c r="AU340" s="254" t="s">
        <v>81</v>
      </c>
      <c r="AV340" s="12" t="s">
        <v>81</v>
      </c>
      <c r="AW340" s="12" t="s">
        <v>35</v>
      </c>
      <c r="AX340" s="12" t="s">
        <v>79</v>
      </c>
      <c r="AY340" s="254" t="s">
        <v>152</v>
      </c>
    </row>
    <row r="341" s="1" customFormat="1" ht="16.5" customHeight="1">
      <c r="B341" s="46"/>
      <c r="C341" s="268" t="s">
        <v>455</v>
      </c>
      <c r="D341" s="268" t="s">
        <v>331</v>
      </c>
      <c r="E341" s="269" t="s">
        <v>456</v>
      </c>
      <c r="F341" s="270" t="s">
        <v>457</v>
      </c>
      <c r="G341" s="271" t="s">
        <v>235</v>
      </c>
      <c r="H341" s="272">
        <v>100.845</v>
      </c>
      <c r="I341" s="273"/>
      <c r="J341" s="274">
        <f>ROUND(I341*H341,2)</f>
        <v>0</v>
      </c>
      <c r="K341" s="270" t="s">
        <v>21</v>
      </c>
      <c r="L341" s="275"/>
      <c r="M341" s="276" t="s">
        <v>21</v>
      </c>
      <c r="N341" s="277" t="s">
        <v>42</v>
      </c>
      <c r="O341" s="47"/>
      <c r="P341" s="230">
        <f>O341*H341</f>
        <v>0</v>
      </c>
      <c r="Q341" s="230">
        <v>0</v>
      </c>
      <c r="R341" s="230">
        <f>Q341*H341</f>
        <v>0</v>
      </c>
      <c r="S341" s="230">
        <v>0</v>
      </c>
      <c r="T341" s="231">
        <f>S341*H341</f>
        <v>0</v>
      </c>
      <c r="AR341" s="24" t="s">
        <v>177</v>
      </c>
      <c r="AT341" s="24" t="s">
        <v>331</v>
      </c>
      <c r="AU341" s="24" t="s">
        <v>81</v>
      </c>
      <c r="AY341" s="24" t="s">
        <v>152</v>
      </c>
      <c r="BE341" s="232">
        <f>IF(N341="základní",J341,0)</f>
        <v>0</v>
      </c>
      <c r="BF341" s="232">
        <f>IF(N341="snížená",J341,0)</f>
        <v>0</v>
      </c>
      <c r="BG341" s="232">
        <f>IF(N341="zákl. přenesená",J341,0)</f>
        <v>0</v>
      </c>
      <c r="BH341" s="232">
        <f>IF(N341="sníž. přenesená",J341,0)</f>
        <v>0</v>
      </c>
      <c r="BI341" s="232">
        <f>IF(N341="nulová",J341,0)</f>
        <v>0</v>
      </c>
      <c r="BJ341" s="24" t="s">
        <v>79</v>
      </c>
      <c r="BK341" s="232">
        <f>ROUND(I341*H341,2)</f>
        <v>0</v>
      </c>
      <c r="BL341" s="24" t="s">
        <v>158</v>
      </c>
      <c r="BM341" s="24" t="s">
        <v>458</v>
      </c>
    </row>
    <row r="342" s="12" customFormat="1">
      <c r="B342" s="244"/>
      <c r="C342" s="245"/>
      <c r="D342" s="235" t="s">
        <v>159</v>
      </c>
      <c r="E342" s="246" t="s">
        <v>21</v>
      </c>
      <c r="F342" s="247" t="s">
        <v>448</v>
      </c>
      <c r="G342" s="245"/>
      <c r="H342" s="248">
        <v>87.480000000000004</v>
      </c>
      <c r="I342" s="249"/>
      <c r="J342" s="245"/>
      <c r="K342" s="245"/>
      <c r="L342" s="250"/>
      <c r="M342" s="251"/>
      <c r="N342" s="252"/>
      <c r="O342" s="252"/>
      <c r="P342" s="252"/>
      <c r="Q342" s="252"/>
      <c r="R342" s="252"/>
      <c r="S342" s="252"/>
      <c r="T342" s="253"/>
      <c r="AT342" s="254" t="s">
        <v>159</v>
      </c>
      <c r="AU342" s="254" t="s">
        <v>81</v>
      </c>
      <c r="AV342" s="12" t="s">
        <v>81</v>
      </c>
      <c r="AW342" s="12" t="s">
        <v>35</v>
      </c>
      <c r="AX342" s="12" t="s">
        <v>71</v>
      </c>
      <c r="AY342" s="254" t="s">
        <v>152</v>
      </c>
    </row>
    <row r="343" s="12" customFormat="1">
      <c r="B343" s="244"/>
      <c r="C343" s="245"/>
      <c r="D343" s="235" t="s">
        <v>159</v>
      </c>
      <c r="E343" s="246" t="s">
        <v>21</v>
      </c>
      <c r="F343" s="247" t="s">
        <v>449</v>
      </c>
      <c r="G343" s="245"/>
      <c r="H343" s="248">
        <v>13.365</v>
      </c>
      <c r="I343" s="249"/>
      <c r="J343" s="245"/>
      <c r="K343" s="245"/>
      <c r="L343" s="250"/>
      <c r="M343" s="251"/>
      <c r="N343" s="252"/>
      <c r="O343" s="252"/>
      <c r="P343" s="252"/>
      <c r="Q343" s="252"/>
      <c r="R343" s="252"/>
      <c r="S343" s="252"/>
      <c r="T343" s="253"/>
      <c r="AT343" s="254" t="s">
        <v>159</v>
      </c>
      <c r="AU343" s="254" t="s">
        <v>81</v>
      </c>
      <c r="AV343" s="12" t="s">
        <v>81</v>
      </c>
      <c r="AW343" s="12" t="s">
        <v>35</v>
      </c>
      <c r="AX343" s="12" t="s">
        <v>71</v>
      </c>
      <c r="AY343" s="254" t="s">
        <v>152</v>
      </c>
    </row>
    <row r="344" s="13" customFormat="1">
      <c r="B344" s="255"/>
      <c r="C344" s="256"/>
      <c r="D344" s="235" t="s">
        <v>159</v>
      </c>
      <c r="E344" s="257" t="s">
        <v>21</v>
      </c>
      <c r="F344" s="258" t="s">
        <v>164</v>
      </c>
      <c r="G344" s="256"/>
      <c r="H344" s="259">
        <v>100.845</v>
      </c>
      <c r="I344" s="260"/>
      <c r="J344" s="256"/>
      <c r="K344" s="256"/>
      <c r="L344" s="261"/>
      <c r="M344" s="262"/>
      <c r="N344" s="263"/>
      <c r="O344" s="263"/>
      <c r="P344" s="263"/>
      <c r="Q344" s="263"/>
      <c r="R344" s="263"/>
      <c r="S344" s="263"/>
      <c r="T344" s="264"/>
      <c r="AT344" s="265" t="s">
        <v>159</v>
      </c>
      <c r="AU344" s="265" t="s">
        <v>81</v>
      </c>
      <c r="AV344" s="13" t="s">
        <v>158</v>
      </c>
      <c r="AW344" s="13" t="s">
        <v>35</v>
      </c>
      <c r="AX344" s="13" t="s">
        <v>79</v>
      </c>
      <c r="AY344" s="265" t="s">
        <v>152</v>
      </c>
    </row>
    <row r="345" s="1" customFormat="1" ht="16.5" customHeight="1">
      <c r="B345" s="46"/>
      <c r="C345" s="221" t="s">
        <v>459</v>
      </c>
      <c r="D345" s="221" t="s">
        <v>154</v>
      </c>
      <c r="E345" s="222" t="s">
        <v>460</v>
      </c>
      <c r="F345" s="223" t="s">
        <v>461</v>
      </c>
      <c r="G345" s="224" t="s">
        <v>235</v>
      </c>
      <c r="H345" s="225">
        <v>114.52500000000001</v>
      </c>
      <c r="I345" s="226"/>
      <c r="J345" s="227">
        <f>ROUND(I345*H345,2)</f>
        <v>0</v>
      </c>
      <c r="K345" s="223" t="s">
        <v>21</v>
      </c>
      <c r="L345" s="72"/>
      <c r="M345" s="228" t="s">
        <v>21</v>
      </c>
      <c r="N345" s="229" t="s">
        <v>42</v>
      </c>
      <c r="O345" s="47"/>
      <c r="P345" s="230">
        <f>O345*H345</f>
        <v>0</v>
      </c>
      <c r="Q345" s="230">
        <v>0</v>
      </c>
      <c r="R345" s="230">
        <f>Q345*H345</f>
        <v>0</v>
      </c>
      <c r="S345" s="230">
        <v>0</v>
      </c>
      <c r="T345" s="231">
        <f>S345*H345</f>
        <v>0</v>
      </c>
      <c r="AR345" s="24" t="s">
        <v>158</v>
      </c>
      <c r="AT345" s="24" t="s">
        <v>154</v>
      </c>
      <c r="AU345" s="24" t="s">
        <v>81</v>
      </c>
      <c r="AY345" s="24" t="s">
        <v>152</v>
      </c>
      <c r="BE345" s="232">
        <f>IF(N345="základní",J345,0)</f>
        <v>0</v>
      </c>
      <c r="BF345" s="232">
        <f>IF(N345="snížená",J345,0)</f>
        <v>0</v>
      </c>
      <c r="BG345" s="232">
        <f>IF(N345="zákl. přenesená",J345,0)</f>
        <v>0</v>
      </c>
      <c r="BH345" s="232">
        <f>IF(N345="sníž. přenesená",J345,0)</f>
        <v>0</v>
      </c>
      <c r="BI345" s="232">
        <f>IF(N345="nulová",J345,0)</f>
        <v>0</v>
      </c>
      <c r="BJ345" s="24" t="s">
        <v>79</v>
      </c>
      <c r="BK345" s="232">
        <f>ROUND(I345*H345,2)</f>
        <v>0</v>
      </c>
      <c r="BL345" s="24" t="s">
        <v>158</v>
      </c>
      <c r="BM345" s="24" t="s">
        <v>462</v>
      </c>
    </row>
    <row r="346" s="12" customFormat="1">
      <c r="B346" s="244"/>
      <c r="C346" s="245"/>
      <c r="D346" s="235" t="s">
        <v>159</v>
      </c>
      <c r="E346" s="246" t="s">
        <v>21</v>
      </c>
      <c r="F346" s="247" t="s">
        <v>447</v>
      </c>
      <c r="G346" s="245"/>
      <c r="H346" s="248">
        <v>13.68</v>
      </c>
      <c r="I346" s="249"/>
      <c r="J346" s="245"/>
      <c r="K346" s="245"/>
      <c r="L346" s="250"/>
      <c r="M346" s="251"/>
      <c r="N346" s="252"/>
      <c r="O346" s="252"/>
      <c r="P346" s="252"/>
      <c r="Q346" s="252"/>
      <c r="R346" s="252"/>
      <c r="S346" s="252"/>
      <c r="T346" s="253"/>
      <c r="AT346" s="254" t="s">
        <v>159</v>
      </c>
      <c r="AU346" s="254" t="s">
        <v>81</v>
      </c>
      <c r="AV346" s="12" t="s">
        <v>81</v>
      </c>
      <c r="AW346" s="12" t="s">
        <v>35</v>
      </c>
      <c r="AX346" s="12" t="s">
        <v>71</v>
      </c>
      <c r="AY346" s="254" t="s">
        <v>152</v>
      </c>
    </row>
    <row r="347" s="12" customFormat="1">
      <c r="B347" s="244"/>
      <c r="C347" s="245"/>
      <c r="D347" s="235" t="s">
        <v>159</v>
      </c>
      <c r="E347" s="246" t="s">
        <v>21</v>
      </c>
      <c r="F347" s="247" t="s">
        <v>448</v>
      </c>
      <c r="G347" s="245"/>
      <c r="H347" s="248">
        <v>87.480000000000004</v>
      </c>
      <c r="I347" s="249"/>
      <c r="J347" s="245"/>
      <c r="K347" s="245"/>
      <c r="L347" s="250"/>
      <c r="M347" s="251"/>
      <c r="N347" s="252"/>
      <c r="O347" s="252"/>
      <c r="P347" s="252"/>
      <c r="Q347" s="252"/>
      <c r="R347" s="252"/>
      <c r="S347" s="252"/>
      <c r="T347" s="253"/>
      <c r="AT347" s="254" t="s">
        <v>159</v>
      </c>
      <c r="AU347" s="254" t="s">
        <v>81</v>
      </c>
      <c r="AV347" s="12" t="s">
        <v>81</v>
      </c>
      <c r="AW347" s="12" t="s">
        <v>35</v>
      </c>
      <c r="AX347" s="12" t="s">
        <v>71</v>
      </c>
      <c r="AY347" s="254" t="s">
        <v>152</v>
      </c>
    </row>
    <row r="348" s="12" customFormat="1">
      <c r="B348" s="244"/>
      <c r="C348" s="245"/>
      <c r="D348" s="235" t="s">
        <v>159</v>
      </c>
      <c r="E348" s="246" t="s">
        <v>21</v>
      </c>
      <c r="F348" s="247" t="s">
        <v>449</v>
      </c>
      <c r="G348" s="245"/>
      <c r="H348" s="248">
        <v>13.365</v>
      </c>
      <c r="I348" s="249"/>
      <c r="J348" s="245"/>
      <c r="K348" s="245"/>
      <c r="L348" s="250"/>
      <c r="M348" s="251"/>
      <c r="N348" s="252"/>
      <c r="O348" s="252"/>
      <c r="P348" s="252"/>
      <c r="Q348" s="252"/>
      <c r="R348" s="252"/>
      <c r="S348" s="252"/>
      <c r="T348" s="253"/>
      <c r="AT348" s="254" t="s">
        <v>159</v>
      </c>
      <c r="AU348" s="254" t="s">
        <v>81</v>
      </c>
      <c r="AV348" s="12" t="s">
        <v>81</v>
      </c>
      <c r="AW348" s="12" t="s">
        <v>35</v>
      </c>
      <c r="AX348" s="12" t="s">
        <v>71</v>
      </c>
      <c r="AY348" s="254" t="s">
        <v>152</v>
      </c>
    </row>
    <row r="349" s="13" customFormat="1">
      <c r="B349" s="255"/>
      <c r="C349" s="256"/>
      <c r="D349" s="235" t="s">
        <v>159</v>
      </c>
      <c r="E349" s="257" t="s">
        <v>21</v>
      </c>
      <c r="F349" s="258" t="s">
        <v>164</v>
      </c>
      <c r="G349" s="256"/>
      <c r="H349" s="259">
        <v>114.52500000000001</v>
      </c>
      <c r="I349" s="260"/>
      <c r="J349" s="256"/>
      <c r="K349" s="256"/>
      <c r="L349" s="261"/>
      <c r="M349" s="262"/>
      <c r="N349" s="263"/>
      <c r="O349" s="263"/>
      <c r="P349" s="263"/>
      <c r="Q349" s="263"/>
      <c r="R349" s="263"/>
      <c r="S349" s="263"/>
      <c r="T349" s="264"/>
      <c r="AT349" s="265" t="s">
        <v>159</v>
      </c>
      <c r="AU349" s="265" t="s">
        <v>81</v>
      </c>
      <c r="AV349" s="13" t="s">
        <v>158</v>
      </c>
      <c r="AW349" s="13" t="s">
        <v>35</v>
      </c>
      <c r="AX349" s="13" t="s">
        <v>79</v>
      </c>
      <c r="AY349" s="265" t="s">
        <v>152</v>
      </c>
    </row>
    <row r="350" s="1" customFormat="1" ht="16.5" customHeight="1">
      <c r="B350" s="46"/>
      <c r="C350" s="221" t="s">
        <v>463</v>
      </c>
      <c r="D350" s="221" t="s">
        <v>154</v>
      </c>
      <c r="E350" s="222" t="s">
        <v>464</v>
      </c>
      <c r="F350" s="223" t="s">
        <v>465</v>
      </c>
      <c r="G350" s="224" t="s">
        <v>235</v>
      </c>
      <c r="H350" s="225">
        <v>114.52500000000001</v>
      </c>
      <c r="I350" s="226"/>
      <c r="J350" s="227">
        <f>ROUND(I350*H350,2)</f>
        <v>0</v>
      </c>
      <c r="K350" s="223" t="s">
        <v>21</v>
      </c>
      <c r="L350" s="72"/>
      <c r="M350" s="228" t="s">
        <v>21</v>
      </c>
      <c r="N350" s="229" t="s">
        <v>42</v>
      </c>
      <c r="O350" s="47"/>
      <c r="P350" s="230">
        <f>O350*H350</f>
        <v>0</v>
      </c>
      <c r="Q350" s="230">
        <v>0</v>
      </c>
      <c r="R350" s="230">
        <f>Q350*H350</f>
        <v>0</v>
      </c>
      <c r="S350" s="230">
        <v>0</v>
      </c>
      <c r="T350" s="231">
        <f>S350*H350</f>
        <v>0</v>
      </c>
      <c r="AR350" s="24" t="s">
        <v>158</v>
      </c>
      <c r="AT350" s="24" t="s">
        <v>154</v>
      </c>
      <c r="AU350" s="24" t="s">
        <v>81</v>
      </c>
      <c r="AY350" s="24" t="s">
        <v>152</v>
      </c>
      <c r="BE350" s="232">
        <f>IF(N350="základní",J350,0)</f>
        <v>0</v>
      </c>
      <c r="BF350" s="232">
        <f>IF(N350="snížená",J350,0)</f>
        <v>0</v>
      </c>
      <c r="BG350" s="232">
        <f>IF(N350="zákl. přenesená",J350,0)</f>
        <v>0</v>
      </c>
      <c r="BH350" s="232">
        <f>IF(N350="sníž. přenesená",J350,0)</f>
        <v>0</v>
      </c>
      <c r="BI350" s="232">
        <f>IF(N350="nulová",J350,0)</f>
        <v>0</v>
      </c>
      <c r="BJ350" s="24" t="s">
        <v>79</v>
      </c>
      <c r="BK350" s="232">
        <f>ROUND(I350*H350,2)</f>
        <v>0</v>
      </c>
      <c r="BL350" s="24" t="s">
        <v>158</v>
      </c>
      <c r="BM350" s="24" t="s">
        <v>466</v>
      </c>
    </row>
    <row r="351" s="12" customFormat="1">
      <c r="B351" s="244"/>
      <c r="C351" s="245"/>
      <c r="D351" s="235" t="s">
        <v>159</v>
      </c>
      <c r="E351" s="246" t="s">
        <v>21</v>
      </c>
      <c r="F351" s="247" t="s">
        <v>447</v>
      </c>
      <c r="G351" s="245"/>
      <c r="H351" s="248">
        <v>13.68</v>
      </c>
      <c r="I351" s="249"/>
      <c r="J351" s="245"/>
      <c r="K351" s="245"/>
      <c r="L351" s="250"/>
      <c r="M351" s="251"/>
      <c r="N351" s="252"/>
      <c r="O351" s="252"/>
      <c r="P351" s="252"/>
      <c r="Q351" s="252"/>
      <c r="R351" s="252"/>
      <c r="S351" s="252"/>
      <c r="T351" s="253"/>
      <c r="AT351" s="254" t="s">
        <v>159</v>
      </c>
      <c r="AU351" s="254" t="s">
        <v>81</v>
      </c>
      <c r="AV351" s="12" t="s">
        <v>81</v>
      </c>
      <c r="AW351" s="12" t="s">
        <v>35</v>
      </c>
      <c r="AX351" s="12" t="s">
        <v>71</v>
      </c>
      <c r="AY351" s="254" t="s">
        <v>152</v>
      </c>
    </row>
    <row r="352" s="12" customFormat="1">
      <c r="B352" s="244"/>
      <c r="C352" s="245"/>
      <c r="D352" s="235" t="s">
        <v>159</v>
      </c>
      <c r="E352" s="246" t="s">
        <v>21</v>
      </c>
      <c r="F352" s="247" t="s">
        <v>448</v>
      </c>
      <c r="G352" s="245"/>
      <c r="H352" s="248">
        <v>87.480000000000004</v>
      </c>
      <c r="I352" s="249"/>
      <c r="J352" s="245"/>
      <c r="K352" s="245"/>
      <c r="L352" s="250"/>
      <c r="M352" s="251"/>
      <c r="N352" s="252"/>
      <c r="O352" s="252"/>
      <c r="P352" s="252"/>
      <c r="Q352" s="252"/>
      <c r="R352" s="252"/>
      <c r="S352" s="252"/>
      <c r="T352" s="253"/>
      <c r="AT352" s="254" t="s">
        <v>159</v>
      </c>
      <c r="AU352" s="254" t="s">
        <v>81</v>
      </c>
      <c r="AV352" s="12" t="s">
        <v>81</v>
      </c>
      <c r="AW352" s="12" t="s">
        <v>35</v>
      </c>
      <c r="AX352" s="12" t="s">
        <v>71</v>
      </c>
      <c r="AY352" s="254" t="s">
        <v>152</v>
      </c>
    </row>
    <row r="353" s="12" customFormat="1">
      <c r="B353" s="244"/>
      <c r="C353" s="245"/>
      <c r="D353" s="235" t="s">
        <v>159</v>
      </c>
      <c r="E353" s="246" t="s">
        <v>21</v>
      </c>
      <c r="F353" s="247" t="s">
        <v>449</v>
      </c>
      <c r="G353" s="245"/>
      <c r="H353" s="248">
        <v>13.365</v>
      </c>
      <c r="I353" s="249"/>
      <c r="J353" s="245"/>
      <c r="K353" s="245"/>
      <c r="L353" s="250"/>
      <c r="M353" s="251"/>
      <c r="N353" s="252"/>
      <c r="O353" s="252"/>
      <c r="P353" s="252"/>
      <c r="Q353" s="252"/>
      <c r="R353" s="252"/>
      <c r="S353" s="252"/>
      <c r="T353" s="253"/>
      <c r="AT353" s="254" t="s">
        <v>159</v>
      </c>
      <c r="AU353" s="254" t="s">
        <v>81</v>
      </c>
      <c r="AV353" s="12" t="s">
        <v>81</v>
      </c>
      <c r="AW353" s="12" t="s">
        <v>35</v>
      </c>
      <c r="AX353" s="12" t="s">
        <v>71</v>
      </c>
      <c r="AY353" s="254" t="s">
        <v>152</v>
      </c>
    </row>
    <row r="354" s="13" customFormat="1">
      <c r="B354" s="255"/>
      <c r="C354" s="256"/>
      <c r="D354" s="235" t="s">
        <v>159</v>
      </c>
      <c r="E354" s="257" t="s">
        <v>21</v>
      </c>
      <c r="F354" s="258" t="s">
        <v>164</v>
      </c>
      <c r="G354" s="256"/>
      <c r="H354" s="259">
        <v>114.52500000000001</v>
      </c>
      <c r="I354" s="260"/>
      <c r="J354" s="256"/>
      <c r="K354" s="256"/>
      <c r="L354" s="261"/>
      <c r="M354" s="262"/>
      <c r="N354" s="263"/>
      <c r="O354" s="263"/>
      <c r="P354" s="263"/>
      <c r="Q354" s="263"/>
      <c r="R354" s="263"/>
      <c r="S354" s="263"/>
      <c r="T354" s="264"/>
      <c r="AT354" s="265" t="s">
        <v>159</v>
      </c>
      <c r="AU354" s="265" t="s">
        <v>81</v>
      </c>
      <c r="AV354" s="13" t="s">
        <v>158</v>
      </c>
      <c r="AW354" s="13" t="s">
        <v>35</v>
      </c>
      <c r="AX354" s="13" t="s">
        <v>79</v>
      </c>
      <c r="AY354" s="265" t="s">
        <v>152</v>
      </c>
    </row>
    <row r="355" s="1" customFormat="1" ht="25.5" customHeight="1">
      <c r="B355" s="46"/>
      <c r="C355" s="221" t="s">
        <v>467</v>
      </c>
      <c r="D355" s="221" t="s">
        <v>154</v>
      </c>
      <c r="E355" s="222" t="s">
        <v>468</v>
      </c>
      <c r="F355" s="223" t="s">
        <v>469</v>
      </c>
      <c r="G355" s="224" t="s">
        <v>220</v>
      </c>
      <c r="H355" s="225">
        <v>0.10199999999999999</v>
      </c>
      <c r="I355" s="226"/>
      <c r="J355" s="227">
        <f>ROUND(I355*H355,2)</f>
        <v>0</v>
      </c>
      <c r="K355" s="223" t="s">
        <v>21</v>
      </c>
      <c r="L355" s="72"/>
      <c r="M355" s="228" t="s">
        <v>21</v>
      </c>
      <c r="N355" s="229" t="s">
        <v>42</v>
      </c>
      <c r="O355" s="47"/>
      <c r="P355" s="230">
        <f>O355*H355</f>
        <v>0</v>
      </c>
      <c r="Q355" s="230">
        <v>0.01221</v>
      </c>
      <c r="R355" s="230">
        <f>Q355*H355</f>
        <v>0.0012454199999999999</v>
      </c>
      <c r="S355" s="230">
        <v>0</v>
      </c>
      <c r="T355" s="231">
        <f>S355*H355</f>
        <v>0</v>
      </c>
      <c r="AR355" s="24" t="s">
        <v>158</v>
      </c>
      <c r="AT355" s="24" t="s">
        <v>154</v>
      </c>
      <c r="AU355" s="24" t="s">
        <v>81</v>
      </c>
      <c r="AY355" s="24" t="s">
        <v>152</v>
      </c>
      <c r="BE355" s="232">
        <f>IF(N355="základní",J355,0)</f>
        <v>0</v>
      </c>
      <c r="BF355" s="232">
        <f>IF(N355="snížená",J355,0)</f>
        <v>0</v>
      </c>
      <c r="BG355" s="232">
        <f>IF(N355="zákl. přenesená",J355,0)</f>
        <v>0</v>
      </c>
      <c r="BH355" s="232">
        <f>IF(N355="sníž. přenesená",J355,0)</f>
        <v>0</v>
      </c>
      <c r="BI355" s="232">
        <f>IF(N355="nulová",J355,0)</f>
        <v>0</v>
      </c>
      <c r="BJ355" s="24" t="s">
        <v>79</v>
      </c>
      <c r="BK355" s="232">
        <f>ROUND(I355*H355,2)</f>
        <v>0</v>
      </c>
      <c r="BL355" s="24" t="s">
        <v>158</v>
      </c>
      <c r="BM355" s="24" t="s">
        <v>470</v>
      </c>
    </row>
    <row r="356" s="11" customFormat="1">
      <c r="B356" s="233"/>
      <c r="C356" s="234"/>
      <c r="D356" s="235" t="s">
        <v>159</v>
      </c>
      <c r="E356" s="236" t="s">
        <v>21</v>
      </c>
      <c r="F356" s="237" t="s">
        <v>471</v>
      </c>
      <c r="G356" s="234"/>
      <c r="H356" s="236" t="s">
        <v>21</v>
      </c>
      <c r="I356" s="238"/>
      <c r="J356" s="234"/>
      <c r="K356" s="234"/>
      <c r="L356" s="239"/>
      <c r="M356" s="240"/>
      <c r="N356" s="241"/>
      <c r="O356" s="241"/>
      <c r="P356" s="241"/>
      <c r="Q356" s="241"/>
      <c r="R356" s="241"/>
      <c r="S356" s="241"/>
      <c r="T356" s="242"/>
      <c r="AT356" s="243" t="s">
        <v>159</v>
      </c>
      <c r="AU356" s="243" t="s">
        <v>81</v>
      </c>
      <c r="AV356" s="11" t="s">
        <v>79</v>
      </c>
      <c r="AW356" s="11" t="s">
        <v>35</v>
      </c>
      <c r="AX356" s="11" t="s">
        <v>71</v>
      </c>
      <c r="AY356" s="243" t="s">
        <v>152</v>
      </c>
    </row>
    <row r="357" s="12" customFormat="1">
      <c r="B357" s="244"/>
      <c r="C357" s="245"/>
      <c r="D357" s="235" t="s">
        <v>159</v>
      </c>
      <c r="E357" s="246" t="s">
        <v>21</v>
      </c>
      <c r="F357" s="247" t="s">
        <v>472</v>
      </c>
      <c r="G357" s="245"/>
      <c r="H357" s="248">
        <v>0.10199999999999999</v>
      </c>
      <c r="I357" s="249"/>
      <c r="J357" s="245"/>
      <c r="K357" s="245"/>
      <c r="L357" s="250"/>
      <c r="M357" s="251"/>
      <c r="N357" s="252"/>
      <c r="O357" s="252"/>
      <c r="P357" s="252"/>
      <c r="Q357" s="252"/>
      <c r="R357" s="252"/>
      <c r="S357" s="252"/>
      <c r="T357" s="253"/>
      <c r="AT357" s="254" t="s">
        <v>159</v>
      </c>
      <c r="AU357" s="254" t="s">
        <v>81</v>
      </c>
      <c r="AV357" s="12" t="s">
        <v>81</v>
      </c>
      <c r="AW357" s="12" t="s">
        <v>35</v>
      </c>
      <c r="AX357" s="12" t="s">
        <v>71</v>
      </c>
      <c r="AY357" s="254" t="s">
        <v>152</v>
      </c>
    </row>
    <row r="358" s="13" customFormat="1">
      <c r="B358" s="255"/>
      <c r="C358" s="256"/>
      <c r="D358" s="235" t="s">
        <v>159</v>
      </c>
      <c r="E358" s="257" t="s">
        <v>21</v>
      </c>
      <c r="F358" s="258" t="s">
        <v>164</v>
      </c>
      <c r="G358" s="256"/>
      <c r="H358" s="259">
        <v>0.10199999999999999</v>
      </c>
      <c r="I358" s="260"/>
      <c r="J358" s="256"/>
      <c r="K358" s="256"/>
      <c r="L358" s="261"/>
      <c r="M358" s="262"/>
      <c r="N358" s="263"/>
      <c r="O358" s="263"/>
      <c r="P358" s="263"/>
      <c r="Q358" s="263"/>
      <c r="R358" s="263"/>
      <c r="S358" s="263"/>
      <c r="T358" s="264"/>
      <c r="AT358" s="265" t="s">
        <v>159</v>
      </c>
      <c r="AU358" s="265" t="s">
        <v>81</v>
      </c>
      <c r="AV358" s="13" t="s">
        <v>158</v>
      </c>
      <c r="AW358" s="13" t="s">
        <v>35</v>
      </c>
      <c r="AX358" s="13" t="s">
        <v>79</v>
      </c>
      <c r="AY358" s="265" t="s">
        <v>152</v>
      </c>
    </row>
    <row r="359" s="1" customFormat="1" ht="16.5" customHeight="1">
      <c r="B359" s="46"/>
      <c r="C359" s="268" t="s">
        <v>473</v>
      </c>
      <c r="D359" s="268" t="s">
        <v>331</v>
      </c>
      <c r="E359" s="269" t="s">
        <v>474</v>
      </c>
      <c r="F359" s="270" t="s">
        <v>475</v>
      </c>
      <c r="G359" s="271" t="s">
        <v>220</v>
      </c>
      <c r="H359" s="272">
        <v>0.10199999999999999</v>
      </c>
      <c r="I359" s="273"/>
      <c r="J359" s="274">
        <f>ROUND(I359*H359,2)</f>
        <v>0</v>
      </c>
      <c r="K359" s="270" t="s">
        <v>242</v>
      </c>
      <c r="L359" s="275"/>
      <c r="M359" s="276" t="s">
        <v>21</v>
      </c>
      <c r="N359" s="277" t="s">
        <v>42</v>
      </c>
      <c r="O359" s="47"/>
      <c r="P359" s="230">
        <f>O359*H359</f>
        <v>0</v>
      </c>
      <c r="Q359" s="230">
        <v>1</v>
      </c>
      <c r="R359" s="230">
        <f>Q359*H359</f>
        <v>0.10199999999999999</v>
      </c>
      <c r="S359" s="230">
        <v>0</v>
      </c>
      <c r="T359" s="231">
        <f>S359*H359</f>
        <v>0</v>
      </c>
      <c r="AR359" s="24" t="s">
        <v>177</v>
      </c>
      <c r="AT359" s="24" t="s">
        <v>331</v>
      </c>
      <c r="AU359" s="24" t="s">
        <v>81</v>
      </c>
      <c r="AY359" s="24" t="s">
        <v>152</v>
      </c>
      <c r="BE359" s="232">
        <f>IF(N359="základní",J359,0)</f>
        <v>0</v>
      </c>
      <c r="BF359" s="232">
        <f>IF(N359="snížená",J359,0)</f>
        <v>0</v>
      </c>
      <c r="BG359" s="232">
        <f>IF(N359="zákl. přenesená",J359,0)</f>
        <v>0</v>
      </c>
      <c r="BH359" s="232">
        <f>IF(N359="sníž. přenesená",J359,0)</f>
        <v>0</v>
      </c>
      <c r="BI359" s="232">
        <f>IF(N359="nulová",J359,0)</f>
        <v>0</v>
      </c>
      <c r="BJ359" s="24" t="s">
        <v>79</v>
      </c>
      <c r="BK359" s="232">
        <f>ROUND(I359*H359,2)</f>
        <v>0</v>
      </c>
      <c r="BL359" s="24" t="s">
        <v>158</v>
      </c>
      <c r="BM359" s="24" t="s">
        <v>476</v>
      </c>
    </row>
    <row r="360" s="11" customFormat="1">
      <c r="B360" s="233"/>
      <c r="C360" s="234"/>
      <c r="D360" s="235" t="s">
        <v>159</v>
      </c>
      <c r="E360" s="236" t="s">
        <v>21</v>
      </c>
      <c r="F360" s="237" t="s">
        <v>471</v>
      </c>
      <c r="G360" s="234"/>
      <c r="H360" s="236" t="s">
        <v>21</v>
      </c>
      <c r="I360" s="238"/>
      <c r="J360" s="234"/>
      <c r="K360" s="234"/>
      <c r="L360" s="239"/>
      <c r="M360" s="240"/>
      <c r="N360" s="241"/>
      <c r="O360" s="241"/>
      <c r="P360" s="241"/>
      <c r="Q360" s="241"/>
      <c r="R360" s="241"/>
      <c r="S360" s="241"/>
      <c r="T360" s="242"/>
      <c r="AT360" s="243" t="s">
        <v>159</v>
      </c>
      <c r="AU360" s="243" t="s">
        <v>81</v>
      </c>
      <c r="AV360" s="11" t="s">
        <v>79</v>
      </c>
      <c r="AW360" s="11" t="s">
        <v>35</v>
      </c>
      <c r="AX360" s="11" t="s">
        <v>71</v>
      </c>
      <c r="AY360" s="243" t="s">
        <v>152</v>
      </c>
    </row>
    <row r="361" s="12" customFormat="1">
      <c r="B361" s="244"/>
      <c r="C361" s="245"/>
      <c r="D361" s="235" t="s">
        <v>159</v>
      </c>
      <c r="E361" s="246" t="s">
        <v>21</v>
      </c>
      <c r="F361" s="247" t="s">
        <v>472</v>
      </c>
      <c r="G361" s="245"/>
      <c r="H361" s="248">
        <v>0.10199999999999999</v>
      </c>
      <c r="I361" s="249"/>
      <c r="J361" s="245"/>
      <c r="K361" s="245"/>
      <c r="L361" s="250"/>
      <c r="M361" s="251"/>
      <c r="N361" s="252"/>
      <c r="O361" s="252"/>
      <c r="P361" s="252"/>
      <c r="Q361" s="252"/>
      <c r="R361" s="252"/>
      <c r="S361" s="252"/>
      <c r="T361" s="253"/>
      <c r="AT361" s="254" t="s">
        <v>159</v>
      </c>
      <c r="AU361" s="254" t="s">
        <v>81</v>
      </c>
      <c r="AV361" s="12" t="s">
        <v>81</v>
      </c>
      <c r="AW361" s="12" t="s">
        <v>35</v>
      </c>
      <c r="AX361" s="12" t="s">
        <v>71</v>
      </c>
      <c r="AY361" s="254" t="s">
        <v>152</v>
      </c>
    </row>
    <row r="362" s="13" customFormat="1">
      <c r="B362" s="255"/>
      <c r="C362" s="256"/>
      <c r="D362" s="235" t="s">
        <v>159</v>
      </c>
      <c r="E362" s="257" t="s">
        <v>21</v>
      </c>
      <c r="F362" s="258" t="s">
        <v>164</v>
      </c>
      <c r="G362" s="256"/>
      <c r="H362" s="259">
        <v>0.10199999999999999</v>
      </c>
      <c r="I362" s="260"/>
      <c r="J362" s="256"/>
      <c r="K362" s="256"/>
      <c r="L362" s="261"/>
      <c r="M362" s="262"/>
      <c r="N362" s="263"/>
      <c r="O362" s="263"/>
      <c r="P362" s="263"/>
      <c r="Q362" s="263"/>
      <c r="R362" s="263"/>
      <c r="S362" s="263"/>
      <c r="T362" s="264"/>
      <c r="AT362" s="265" t="s">
        <v>159</v>
      </c>
      <c r="AU362" s="265" t="s">
        <v>81</v>
      </c>
      <c r="AV362" s="13" t="s">
        <v>158</v>
      </c>
      <c r="AW362" s="13" t="s">
        <v>35</v>
      </c>
      <c r="AX362" s="13" t="s">
        <v>79</v>
      </c>
      <c r="AY362" s="265" t="s">
        <v>152</v>
      </c>
    </row>
    <row r="363" s="1" customFormat="1" ht="16.5" customHeight="1">
      <c r="B363" s="46"/>
      <c r="C363" s="221" t="s">
        <v>477</v>
      </c>
      <c r="D363" s="221" t="s">
        <v>154</v>
      </c>
      <c r="E363" s="222" t="s">
        <v>478</v>
      </c>
      <c r="F363" s="223" t="s">
        <v>479</v>
      </c>
      <c r="G363" s="224" t="s">
        <v>157</v>
      </c>
      <c r="H363" s="225">
        <v>9.9339999999999993</v>
      </c>
      <c r="I363" s="226"/>
      <c r="J363" s="227">
        <f>ROUND(I363*H363,2)</f>
        <v>0</v>
      </c>
      <c r="K363" s="223" t="s">
        <v>21</v>
      </c>
      <c r="L363" s="72"/>
      <c r="M363" s="228" t="s">
        <v>21</v>
      </c>
      <c r="N363" s="229" t="s">
        <v>42</v>
      </c>
      <c r="O363" s="47"/>
      <c r="P363" s="230">
        <f>O363*H363</f>
        <v>0</v>
      </c>
      <c r="Q363" s="230">
        <v>2.453395</v>
      </c>
      <c r="R363" s="230">
        <f>Q363*H363</f>
        <v>24.37202593</v>
      </c>
      <c r="S363" s="230">
        <v>0</v>
      </c>
      <c r="T363" s="231">
        <f>S363*H363</f>
        <v>0</v>
      </c>
      <c r="AR363" s="24" t="s">
        <v>158</v>
      </c>
      <c r="AT363" s="24" t="s">
        <v>154</v>
      </c>
      <c r="AU363" s="24" t="s">
        <v>81</v>
      </c>
      <c r="AY363" s="24" t="s">
        <v>152</v>
      </c>
      <c r="BE363" s="232">
        <f>IF(N363="základní",J363,0)</f>
        <v>0</v>
      </c>
      <c r="BF363" s="232">
        <f>IF(N363="snížená",J363,0)</f>
        <v>0</v>
      </c>
      <c r="BG363" s="232">
        <f>IF(N363="zákl. přenesená",J363,0)</f>
        <v>0</v>
      </c>
      <c r="BH363" s="232">
        <f>IF(N363="sníž. přenesená",J363,0)</f>
        <v>0</v>
      </c>
      <c r="BI363" s="232">
        <f>IF(N363="nulová",J363,0)</f>
        <v>0</v>
      </c>
      <c r="BJ363" s="24" t="s">
        <v>79</v>
      </c>
      <c r="BK363" s="232">
        <f>ROUND(I363*H363,2)</f>
        <v>0</v>
      </c>
      <c r="BL363" s="24" t="s">
        <v>158</v>
      </c>
      <c r="BM363" s="24" t="s">
        <v>480</v>
      </c>
    </row>
    <row r="364" s="11" customFormat="1">
      <c r="B364" s="233"/>
      <c r="C364" s="234"/>
      <c r="D364" s="235" t="s">
        <v>159</v>
      </c>
      <c r="E364" s="236" t="s">
        <v>21</v>
      </c>
      <c r="F364" s="237" t="s">
        <v>360</v>
      </c>
      <c r="G364" s="234"/>
      <c r="H364" s="236" t="s">
        <v>21</v>
      </c>
      <c r="I364" s="238"/>
      <c r="J364" s="234"/>
      <c r="K364" s="234"/>
      <c r="L364" s="239"/>
      <c r="M364" s="240"/>
      <c r="N364" s="241"/>
      <c r="O364" s="241"/>
      <c r="P364" s="241"/>
      <c r="Q364" s="241"/>
      <c r="R364" s="241"/>
      <c r="S364" s="241"/>
      <c r="T364" s="242"/>
      <c r="AT364" s="243" t="s">
        <v>159</v>
      </c>
      <c r="AU364" s="243" t="s">
        <v>81</v>
      </c>
      <c r="AV364" s="11" t="s">
        <v>79</v>
      </c>
      <c r="AW364" s="11" t="s">
        <v>35</v>
      </c>
      <c r="AX364" s="11" t="s">
        <v>71</v>
      </c>
      <c r="AY364" s="243" t="s">
        <v>152</v>
      </c>
    </row>
    <row r="365" s="12" customFormat="1">
      <c r="B365" s="244"/>
      <c r="C365" s="245"/>
      <c r="D365" s="235" t="s">
        <v>159</v>
      </c>
      <c r="E365" s="246" t="s">
        <v>21</v>
      </c>
      <c r="F365" s="247" t="s">
        <v>481</v>
      </c>
      <c r="G365" s="245"/>
      <c r="H365" s="248">
        <v>1.25</v>
      </c>
      <c r="I365" s="249"/>
      <c r="J365" s="245"/>
      <c r="K365" s="245"/>
      <c r="L365" s="250"/>
      <c r="M365" s="251"/>
      <c r="N365" s="252"/>
      <c r="O365" s="252"/>
      <c r="P365" s="252"/>
      <c r="Q365" s="252"/>
      <c r="R365" s="252"/>
      <c r="S365" s="252"/>
      <c r="T365" s="253"/>
      <c r="AT365" s="254" t="s">
        <v>159</v>
      </c>
      <c r="AU365" s="254" t="s">
        <v>81</v>
      </c>
      <c r="AV365" s="12" t="s">
        <v>81</v>
      </c>
      <c r="AW365" s="12" t="s">
        <v>35</v>
      </c>
      <c r="AX365" s="12" t="s">
        <v>71</v>
      </c>
      <c r="AY365" s="254" t="s">
        <v>152</v>
      </c>
    </row>
    <row r="366" s="12" customFormat="1">
      <c r="B366" s="244"/>
      <c r="C366" s="245"/>
      <c r="D366" s="235" t="s">
        <v>159</v>
      </c>
      <c r="E366" s="246" t="s">
        <v>21</v>
      </c>
      <c r="F366" s="247" t="s">
        <v>482</v>
      </c>
      <c r="G366" s="245"/>
      <c r="H366" s="248">
        <v>1.5940000000000001</v>
      </c>
      <c r="I366" s="249"/>
      <c r="J366" s="245"/>
      <c r="K366" s="245"/>
      <c r="L366" s="250"/>
      <c r="M366" s="251"/>
      <c r="N366" s="252"/>
      <c r="O366" s="252"/>
      <c r="P366" s="252"/>
      <c r="Q366" s="252"/>
      <c r="R366" s="252"/>
      <c r="S366" s="252"/>
      <c r="T366" s="253"/>
      <c r="AT366" s="254" t="s">
        <v>159</v>
      </c>
      <c r="AU366" s="254" t="s">
        <v>81</v>
      </c>
      <c r="AV366" s="12" t="s">
        <v>81</v>
      </c>
      <c r="AW366" s="12" t="s">
        <v>35</v>
      </c>
      <c r="AX366" s="12" t="s">
        <v>71</v>
      </c>
      <c r="AY366" s="254" t="s">
        <v>152</v>
      </c>
    </row>
    <row r="367" s="12" customFormat="1">
      <c r="B367" s="244"/>
      <c r="C367" s="245"/>
      <c r="D367" s="235" t="s">
        <v>159</v>
      </c>
      <c r="E367" s="246" t="s">
        <v>21</v>
      </c>
      <c r="F367" s="247" t="s">
        <v>483</v>
      </c>
      <c r="G367" s="245"/>
      <c r="H367" s="248">
        <v>1.1810000000000001</v>
      </c>
      <c r="I367" s="249"/>
      <c r="J367" s="245"/>
      <c r="K367" s="245"/>
      <c r="L367" s="250"/>
      <c r="M367" s="251"/>
      <c r="N367" s="252"/>
      <c r="O367" s="252"/>
      <c r="P367" s="252"/>
      <c r="Q367" s="252"/>
      <c r="R367" s="252"/>
      <c r="S367" s="252"/>
      <c r="T367" s="253"/>
      <c r="AT367" s="254" t="s">
        <v>159</v>
      </c>
      <c r="AU367" s="254" t="s">
        <v>81</v>
      </c>
      <c r="AV367" s="12" t="s">
        <v>81</v>
      </c>
      <c r="AW367" s="12" t="s">
        <v>35</v>
      </c>
      <c r="AX367" s="12" t="s">
        <v>71</v>
      </c>
      <c r="AY367" s="254" t="s">
        <v>152</v>
      </c>
    </row>
    <row r="368" s="12" customFormat="1">
      <c r="B368" s="244"/>
      <c r="C368" s="245"/>
      <c r="D368" s="235" t="s">
        <v>159</v>
      </c>
      <c r="E368" s="246" t="s">
        <v>21</v>
      </c>
      <c r="F368" s="247" t="s">
        <v>484</v>
      </c>
      <c r="G368" s="245"/>
      <c r="H368" s="248">
        <v>0.20799999999999999</v>
      </c>
      <c r="I368" s="249"/>
      <c r="J368" s="245"/>
      <c r="K368" s="245"/>
      <c r="L368" s="250"/>
      <c r="M368" s="251"/>
      <c r="N368" s="252"/>
      <c r="O368" s="252"/>
      <c r="P368" s="252"/>
      <c r="Q368" s="252"/>
      <c r="R368" s="252"/>
      <c r="S368" s="252"/>
      <c r="T368" s="253"/>
      <c r="AT368" s="254" t="s">
        <v>159</v>
      </c>
      <c r="AU368" s="254" t="s">
        <v>81</v>
      </c>
      <c r="AV368" s="12" t="s">
        <v>81</v>
      </c>
      <c r="AW368" s="12" t="s">
        <v>35</v>
      </c>
      <c r="AX368" s="12" t="s">
        <v>71</v>
      </c>
      <c r="AY368" s="254" t="s">
        <v>152</v>
      </c>
    </row>
    <row r="369" s="12" customFormat="1">
      <c r="B369" s="244"/>
      <c r="C369" s="245"/>
      <c r="D369" s="235" t="s">
        <v>159</v>
      </c>
      <c r="E369" s="246" t="s">
        <v>21</v>
      </c>
      <c r="F369" s="247" t="s">
        <v>485</v>
      </c>
      <c r="G369" s="245"/>
      <c r="H369" s="248">
        <v>0.73399999999999999</v>
      </c>
      <c r="I369" s="249"/>
      <c r="J369" s="245"/>
      <c r="K369" s="245"/>
      <c r="L369" s="250"/>
      <c r="M369" s="251"/>
      <c r="N369" s="252"/>
      <c r="O369" s="252"/>
      <c r="P369" s="252"/>
      <c r="Q369" s="252"/>
      <c r="R369" s="252"/>
      <c r="S369" s="252"/>
      <c r="T369" s="253"/>
      <c r="AT369" s="254" t="s">
        <v>159</v>
      </c>
      <c r="AU369" s="254" t="s">
        <v>81</v>
      </c>
      <c r="AV369" s="12" t="s">
        <v>81</v>
      </c>
      <c r="AW369" s="12" t="s">
        <v>35</v>
      </c>
      <c r="AX369" s="12" t="s">
        <v>71</v>
      </c>
      <c r="AY369" s="254" t="s">
        <v>152</v>
      </c>
    </row>
    <row r="370" s="11" customFormat="1">
      <c r="B370" s="233"/>
      <c r="C370" s="234"/>
      <c r="D370" s="235" t="s">
        <v>159</v>
      </c>
      <c r="E370" s="236" t="s">
        <v>21</v>
      </c>
      <c r="F370" s="237" t="s">
        <v>363</v>
      </c>
      <c r="G370" s="234"/>
      <c r="H370" s="236" t="s">
        <v>21</v>
      </c>
      <c r="I370" s="238"/>
      <c r="J370" s="234"/>
      <c r="K370" s="234"/>
      <c r="L370" s="239"/>
      <c r="M370" s="240"/>
      <c r="N370" s="241"/>
      <c r="O370" s="241"/>
      <c r="P370" s="241"/>
      <c r="Q370" s="241"/>
      <c r="R370" s="241"/>
      <c r="S370" s="241"/>
      <c r="T370" s="242"/>
      <c r="AT370" s="243" t="s">
        <v>159</v>
      </c>
      <c r="AU370" s="243" t="s">
        <v>81</v>
      </c>
      <c r="AV370" s="11" t="s">
        <v>79</v>
      </c>
      <c r="AW370" s="11" t="s">
        <v>35</v>
      </c>
      <c r="AX370" s="11" t="s">
        <v>71</v>
      </c>
      <c r="AY370" s="243" t="s">
        <v>152</v>
      </c>
    </row>
    <row r="371" s="12" customFormat="1">
      <c r="B371" s="244"/>
      <c r="C371" s="245"/>
      <c r="D371" s="235" t="s">
        <v>159</v>
      </c>
      <c r="E371" s="246" t="s">
        <v>21</v>
      </c>
      <c r="F371" s="247" t="s">
        <v>481</v>
      </c>
      <c r="G371" s="245"/>
      <c r="H371" s="248">
        <v>1.25</v>
      </c>
      <c r="I371" s="249"/>
      <c r="J371" s="245"/>
      <c r="K371" s="245"/>
      <c r="L371" s="250"/>
      <c r="M371" s="251"/>
      <c r="N371" s="252"/>
      <c r="O371" s="252"/>
      <c r="P371" s="252"/>
      <c r="Q371" s="252"/>
      <c r="R371" s="252"/>
      <c r="S371" s="252"/>
      <c r="T371" s="253"/>
      <c r="AT371" s="254" t="s">
        <v>159</v>
      </c>
      <c r="AU371" s="254" t="s">
        <v>81</v>
      </c>
      <c r="AV371" s="12" t="s">
        <v>81</v>
      </c>
      <c r="AW371" s="12" t="s">
        <v>35</v>
      </c>
      <c r="AX371" s="12" t="s">
        <v>71</v>
      </c>
      <c r="AY371" s="254" t="s">
        <v>152</v>
      </c>
    </row>
    <row r="372" s="12" customFormat="1">
      <c r="B372" s="244"/>
      <c r="C372" s="245"/>
      <c r="D372" s="235" t="s">
        <v>159</v>
      </c>
      <c r="E372" s="246" t="s">
        <v>21</v>
      </c>
      <c r="F372" s="247" t="s">
        <v>482</v>
      </c>
      <c r="G372" s="245"/>
      <c r="H372" s="248">
        <v>1.5940000000000001</v>
      </c>
      <c r="I372" s="249"/>
      <c r="J372" s="245"/>
      <c r="K372" s="245"/>
      <c r="L372" s="250"/>
      <c r="M372" s="251"/>
      <c r="N372" s="252"/>
      <c r="O372" s="252"/>
      <c r="P372" s="252"/>
      <c r="Q372" s="252"/>
      <c r="R372" s="252"/>
      <c r="S372" s="252"/>
      <c r="T372" s="253"/>
      <c r="AT372" s="254" t="s">
        <v>159</v>
      </c>
      <c r="AU372" s="254" t="s">
        <v>81</v>
      </c>
      <c r="AV372" s="12" t="s">
        <v>81</v>
      </c>
      <c r="AW372" s="12" t="s">
        <v>35</v>
      </c>
      <c r="AX372" s="12" t="s">
        <v>71</v>
      </c>
      <c r="AY372" s="254" t="s">
        <v>152</v>
      </c>
    </row>
    <row r="373" s="12" customFormat="1">
      <c r="B373" s="244"/>
      <c r="C373" s="245"/>
      <c r="D373" s="235" t="s">
        <v>159</v>
      </c>
      <c r="E373" s="246" t="s">
        <v>21</v>
      </c>
      <c r="F373" s="247" t="s">
        <v>483</v>
      </c>
      <c r="G373" s="245"/>
      <c r="H373" s="248">
        <v>1.1810000000000001</v>
      </c>
      <c r="I373" s="249"/>
      <c r="J373" s="245"/>
      <c r="K373" s="245"/>
      <c r="L373" s="250"/>
      <c r="M373" s="251"/>
      <c r="N373" s="252"/>
      <c r="O373" s="252"/>
      <c r="P373" s="252"/>
      <c r="Q373" s="252"/>
      <c r="R373" s="252"/>
      <c r="S373" s="252"/>
      <c r="T373" s="253"/>
      <c r="AT373" s="254" t="s">
        <v>159</v>
      </c>
      <c r="AU373" s="254" t="s">
        <v>81</v>
      </c>
      <c r="AV373" s="12" t="s">
        <v>81</v>
      </c>
      <c r="AW373" s="12" t="s">
        <v>35</v>
      </c>
      <c r="AX373" s="12" t="s">
        <v>71</v>
      </c>
      <c r="AY373" s="254" t="s">
        <v>152</v>
      </c>
    </row>
    <row r="374" s="12" customFormat="1">
      <c r="B374" s="244"/>
      <c r="C374" s="245"/>
      <c r="D374" s="235" t="s">
        <v>159</v>
      </c>
      <c r="E374" s="246" t="s">
        <v>21</v>
      </c>
      <c r="F374" s="247" t="s">
        <v>484</v>
      </c>
      <c r="G374" s="245"/>
      <c r="H374" s="248">
        <v>0.20799999999999999</v>
      </c>
      <c r="I374" s="249"/>
      <c r="J374" s="245"/>
      <c r="K374" s="245"/>
      <c r="L374" s="250"/>
      <c r="M374" s="251"/>
      <c r="N374" s="252"/>
      <c r="O374" s="252"/>
      <c r="P374" s="252"/>
      <c r="Q374" s="252"/>
      <c r="R374" s="252"/>
      <c r="S374" s="252"/>
      <c r="T374" s="253"/>
      <c r="AT374" s="254" t="s">
        <v>159</v>
      </c>
      <c r="AU374" s="254" t="s">
        <v>81</v>
      </c>
      <c r="AV374" s="12" t="s">
        <v>81</v>
      </c>
      <c r="AW374" s="12" t="s">
        <v>35</v>
      </c>
      <c r="AX374" s="12" t="s">
        <v>71</v>
      </c>
      <c r="AY374" s="254" t="s">
        <v>152</v>
      </c>
    </row>
    <row r="375" s="12" customFormat="1">
      <c r="B375" s="244"/>
      <c r="C375" s="245"/>
      <c r="D375" s="235" t="s">
        <v>159</v>
      </c>
      <c r="E375" s="246" t="s">
        <v>21</v>
      </c>
      <c r="F375" s="247" t="s">
        <v>485</v>
      </c>
      <c r="G375" s="245"/>
      <c r="H375" s="248">
        <v>0.73399999999999999</v>
      </c>
      <c r="I375" s="249"/>
      <c r="J375" s="245"/>
      <c r="K375" s="245"/>
      <c r="L375" s="250"/>
      <c r="M375" s="251"/>
      <c r="N375" s="252"/>
      <c r="O375" s="252"/>
      <c r="P375" s="252"/>
      <c r="Q375" s="252"/>
      <c r="R375" s="252"/>
      <c r="S375" s="252"/>
      <c r="T375" s="253"/>
      <c r="AT375" s="254" t="s">
        <v>159</v>
      </c>
      <c r="AU375" s="254" t="s">
        <v>81</v>
      </c>
      <c r="AV375" s="12" t="s">
        <v>81</v>
      </c>
      <c r="AW375" s="12" t="s">
        <v>35</v>
      </c>
      <c r="AX375" s="12" t="s">
        <v>71</v>
      </c>
      <c r="AY375" s="254" t="s">
        <v>152</v>
      </c>
    </row>
    <row r="376" s="13" customFormat="1">
      <c r="B376" s="255"/>
      <c r="C376" s="256"/>
      <c r="D376" s="235" t="s">
        <v>159</v>
      </c>
      <c r="E376" s="257" t="s">
        <v>21</v>
      </c>
      <c r="F376" s="258" t="s">
        <v>164</v>
      </c>
      <c r="G376" s="256"/>
      <c r="H376" s="259">
        <v>9.9339999999999993</v>
      </c>
      <c r="I376" s="260"/>
      <c r="J376" s="256"/>
      <c r="K376" s="256"/>
      <c r="L376" s="261"/>
      <c r="M376" s="262"/>
      <c r="N376" s="263"/>
      <c r="O376" s="263"/>
      <c r="P376" s="263"/>
      <c r="Q376" s="263"/>
      <c r="R376" s="263"/>
      <c r="S376" s="263"/>
      <c r="T376" s="264"/>
      <c r="AT376" s="265" t="s">
        <v>159</v>
      </c>
      <c r="AU376" s="265" t="s">
        <v>81</v>
      </c>
      <c r="AV376" s="13" t="s">
        <v>158</v>
      </c>
      <c r="AW376" s="13" t="s">
        <v>35</v>
      </c>
      <c r="AX376" s="13" t="s">
        <v>79</v>
      </c>
      <c r="AY376" s="265" t="s">
        <v>152</v>
      </c>
    </row>
    <row r="377" s="1" customFormat="1" ht="16.5" customHeight="1">
      <c r="B377" s="46"/>
      <c r="C377" s="221" t="s">
        <v>486</v>
      </c>
      <c r="D377" s="221" t="s">
        <v>154</v>
      </c>
      <c r="E377" s="222" t="s">
        <v>487</v>
      </c>
      <c r="F377" s="223" t="s">
        <v>488</v>
      </c>
      <c r="G377" s="224" t="s">
        <v>235</v>
      </c>
      <c r="H377" s="225">
        <v>40.975000000000001</v>
      </c>
      <c r="I377" s="226"/>
      <c r="J377" s="227">
        <f>ROUND(I377*H377,2)</f>
        <v>0</v>
      </c>
      <c r="K377" s="223" t="s">
        <v>21</v>
      </c>
      <c r="L377" s="72"/>
      <c r="M377" s="228" t="s">
        <v>21</v>
      </c>
      <c r="N377" s="229" t="s">
        <v>42</v>
      </c>
      <c r="O377" s="47"/>
      <c r="P377" s="230">
        <f>O377*H377</f>
        <v>0</v>
      </c>
      <c r="Q377" s="230">
        <v>0.0051946400000000004</v>
      </c>
      <c r="R377" s="230">
        <f>Q377*H377</f>
        <v>0.21285037400000001</v>
      </c>
      <c r="S377" s="230">
        <v>0</v>
      </c>
      <c r="T377" s="231">
        <f>S377*H377</f>
        <v>0</v>
      </c>
      <c r="AR377" s="24" t="s">
        <v>158</v>
      </c>
      <c r="AT377" s="24" t="s">
        <v>154</v>
      </c>
      <c r="AU377" s="24" t="s">
        <v>81</v>
      </c>
      <c r="AY377" s="24" t="s">
        <v>152</v>
      </c>
      <c r="BE377" s="232">
        <f>IF(N377="základní",J377,0)</f>
        <v>0</v>
      </c>
      <c r="BF377" s="232">
        <f>IF(N377="snížená",J377,0)</f>
        <v>0</v>
      </c>
      <c r="BG377" s="232">
        <f>IF(N377="zákl. přenesená",J377,0)</f>
        <v>0</v>
      </c>
      <c r="BH377" s="232">
        <f>IF(N377="sníž. přenesená",J377,0)</f>
        <v>0</v>
      </c>
      <c r="BI377" s="232">
        <f>IF(N377="nulová",J377,0)</f>
        <v>0</v>
      </c>
      <c r="BJ377" s="24" t="s">
        <v>79</v>
      </c>
      <c r="BK377" s="232">
        <f>ROUND(I377*H377,2)</f>
        <v>0</v>
      </c>
      <c r="BL377" s="24" t="s">
        <v>158</v>
      </c>
      <c r="BM377" s="24" t="s">
        <v>489</v>
      </c>
    </row>
    <row r="378" s="11" customFormat="1">
      <c r="B378" s="233"/>
      <c r="C378" s="234"/>
      <c r="D378" s="235" t="s">
        <v>159</v>
      </c>
      <c r="E378" s="236" t="s">
        <v>21</v>
      </c>
      <c r="F378" s="237" t="s">
        <v>490</v>
      </c>
      <c r="G378" s="234"/>
      <c r="H378" s="236" t="s">
        <v>21</v>
      </c>
      <c r="I378" s="238"/>
      <c r="J378" s="234"/>
      <c r="K378" s="234"/>
      <c r="L378" s="239"/>
      <c r="M378" s="240"/>
      <c r="N378" s="241"/>
      <c r="O378" s="241"/>
      <c r="P378" s="241"/>
      <c r="Q378" s="241"/>
      <c r="R378" s="241"/>
      <c r="S378" s="241"/>
      <c r="T378" s="242"/>
      <c r="AT378" s="243" t="s">
        <v>159</v>
      </c>
      <c r="AU378" s="243" t="s">
        <v>81</v>
      </c>
      <c r="AV378" s="11" t="s">
        <v>79</v>
      </c>
      <c r="AW378" s="11" t="s">
        <v>35</v>
      </c>
      <c r="AX378" s="11" t="s">
        <v>71</v>
      </c>
      <c r="AY378" s="243" t="s">
        <v>152</v>
      </c>
    </row>
    <row r="379" s="12" customFormat="1">
      <c r="B379" s="244"/>
      <c r="C379" s="245"/>
      <c r="D379" s="235" t="s">
        <v>159</v>
      </c>
      <c r="E379" s="246" t="s">
        <v>21</v>
      </c>
      <c r="F379" s="247" t="s">
        <v>491</v>
      </c>
      <c r="G379" s="245"/>
      <c r="H379" s="248">
        <v>12.75</v>
      </c>
      <c r="I379" s="249"/>
      <c r="J379" s="245"/>
      <c r="K379" s="245"/>
      <c r="L379" s="250"/>
      <c r="M379" s="251"/>
      <c r="N379" s="252"/>
      <c r="O379" s="252"/>
      <c r="P379" s="252"/>
      <c r="Q379" s="252"/>
      <c r="R379" s="252"/>
      <c r="S379" s="252"/>
      <c r="T379" s="253"/>
      <c r="AT379" s="254" t="s">
        <v>159</v>
      </c>
      <c r="AU379" s="254" t="s">
        <v>81</v>
      </c>
      <c r="AV379" s="12" t="s">
        <v>81</v>
      </c>
      <c r="AW379" s="12" t="s">
        <v>35</v>
      </c>
      <c r="AX379" s="12" t="s">
        <v>71</v>
      </c>
      <c r="AY379" s="254" t="s">
        <v>152</v>
      </c>
    </row>
    <row r="380" s="12" customFormat="1">
      <c r="B380" s="244"/>
      <c r="C380" s="245"/>
      <c r="D380" s="235" t="s">
        <v>159</v>
      </c>
      <c r="E380" s="246" t="s">
        <v>21</v>
      </c>
      <c r="F380" s="247" t="s">
        <v>492</v>
      </c>
      <c r="G380" s="245"/>
      <c r="H380" s="248">
        <v>10.5</v>
      </c>
      <c r="I380" s="249"/>
      <c r="J380" s="245"/>
      <c r="K380" s="245"/>
      <c r="L380" s="250"/>
      <c r="M380" s="251"/>
      <c r="N380" s="252"/>
      <c r="O380" s="252"/>
      <c r="P380" s="252"/>
      <c r="Q380" s="252"/>
      <c r="R380" s="252"/>
      <c r="S380" s="252"/>
      <c r="T380" s="253"/>
      <c r="AT380" s="254" t="s">
        <v>159</v>
      </c>
      <c r="AU380" s="254" t="s">
        <v>81</v>
      </c>
      <c r="AV380" s="12" t="s">
        <v>81</v>
      </c>
      <c r="AW380" s="12" t="s">
        <v>35</v>
      </c>
      <c r="AX380" s="12" t="s">
        <v>71</v>
      </c>
      <c r="AY380" s="254" t="s">
        <v>152</v>
      </c>
    </row>
    <row r="381" s="12" customFormat="1">
      <c r="B381" s="244"/>
      <c r="C381" s="245"/>
      <c r="D381" s="235" t="s">
        <v>159</v>
      </c>
      <c r="E381" s="246" t="s">
        <v>21</v>
      </c>
      <c r="F381" s="247" t="s">
        <v>493</v>
      </c>
      <c r="G381" s="245"/>
      <c r="H381" s="248">
        <v>10</v>
      </c>
      <c r="I381" s="249"/>
      <c r="J381" s="245"/>
      <c r="K381" s="245"/>
      <c r="L381" s="250"/>
      <c r="M381" s="251"/>
      <c r="N381" s="252"/>
      <c r="O381" s="252"/>
      <c r="P381" s="252"/>
      <c r="Q381" s="252"/>
      <c r="R381" s="252"/>
      <c r="S381" s="252"/>
      <c r="T381" s="253"/>
      <c r="AT381" s="254" t="s">
        <v>159</v>
      </c>
      <c r="AU381" s="254" t="s">
        <v>81</v>
      </c>
      <c r="AV381" s="12" t="s">
        <v>81</v>
      </c>
      <c r="AW381" s="12" t="s">
        <v>35</v>
      </c>
      <c r="AX381" s="12" t="s">
        <v>71</v>
      </c>
      <c r="AY381" s="254" t="s">
        <v>152</v>
      </c>
    </row>
    <row r="382" s="12" customFormat="1">
      <c r="B382" s="244"/>
      <c r="C382" s="245"/>
      <c r="D382" s="235" t="s">
        <v>159</v>
      </c>
      <c r="E382" s="246" t="s">
        <v>21</v>
      </c>
      <c r="F382" s="247" t="s">
        <v>494</v>
      </c>
      <c r="G382" s="245"/>
      <c r="H382" s="248">
        <v>1.8500000000000001</v>
      </c>
      <c r="I382" s="249"/>
      <c r="J382" s="245"/>
      <c r="K382" s="245"/>
      <c r="L382" s="250"/>
      <c r="M382" s="251"/>
      <c r="N382" s="252"/>
      <c r="O382" s="252"/>
      <c r="P382" s="252"/>
      <c r="Q382" s="252"/>
      <c r="R382" s="252"/>
      <c r="S382" s="252"/>
      <c r="T382" s="253"/>
      <c r="AT382" s="254" t="s">
        <v>159</v>
      </c>
      <c r="AU382" s="254" t="s">
        <v>81</v>
      </c>
      <c r="AV382" s="12" t="s">
        <v>81</v>
      </c>
      <c r="AW382" s="12" t="s">
        <v>35</v>
      </c>
      <c r="AX382" s="12" t="s">
        <v>71</v>
      </c>
      <c r="AY382" s="254" t="s">
        <v>152</v>
      </c>
    </row>
    <row r="383" s="12" customFormat="1">
      <c r="B383" s="244"/>
      <c r="C383" s="245"/>
      <c r="D383" s="235" t="s">
        <v>159</v>
      </c>
      <c r="E383" s="246" t="s">
        <v>21</v>
      </c>
      <c r="F383" s="247" t="s">
        <v>495</v>
      </c>
      <c r="G383" s="245"/>
      <c r="H383" s="248">
        <v>5.875</v>
      </c>
      <c r="I383" s="249"/>
      <c r="J383" s="245"/>
      <c r="K383" s="245"/>
      <c r="L383" s="250"/>
      <c r="M383" s="251"/>
      <c r="N383" s="252"/>
      <c r="O383" s="252"/>
      <c r="P383" s="252"/>
      <c r="Q383" s="252"/>
      <c r="R383" s="252"/>
      <c r="S383" s="252"/>
      <c r="T383" s="253"/>
      <c r="AT383" s="254" t="s">
        <v>159</v>
      </c>
      <c r="AU383" s="254" t="s">
        <v>81</v>
      </c>
      <c r="AV383" s="12" t="s">
        <v>81</v>
      </c>
      <c r="AW383" s="12" t="s">
        <v>35</v>
      </c>
      <c r="AX383" s="12" t="s">
        <v>71</v>
      </c>
      <c r="AY383" s="254" t="s">
        <v>152</v>
      </c>
    </row>
    <row r="384" s="13" customFormat="1">
      <c r="B384" s="255"/>
      <c r="C384" s="256"/>
      <c r="D384" s="235" t="s">
        <v>159</v>
      </c>
      <c r="E384" s="257" t="s">
        <v>21</v>
      </c>
      <c r="F384" s="258" t="s">
        <v>164</v>
      </c>
      <c r="G384" s="256"/>
      <c r="H384" s="259">
        <v>40.975000000000001</v>
      </c>
      <c r="I384" s="260"/>
      <c r="J384" s="256"/>
      <c r="K384" s="256"/>
      <c r="L384" s="261"/>
      <c r="M384" s="262"/>
      <c r="N384" s="263"/>
      <c r="O384" s="263"/>
      <c r="P384" s="263"/>
      <c r="Q384" s="263"/>
      <c r="R384" s="263"/>
      <c r="S384" s="263"/>
      <c r="T384" s="264"/>
      <c r="AT384" s="265" t="s">
        <v>159</v>
      </c>
      <c r="AU384" s="265" t="s">
        <v>81</v>
      </c>
      <c r="AV384" s="13" t="s">
        <v>158</v>
      </c>
      <c r="AW384" s="13" t="s">
        <v>35</v>
      </c>
      <c r="AX384" s="13" t="s">
        <v>79</v>
      </c>
      <c r="AY384" s="265" t="s">
        <v>152</v>
      </c>
    </row>
    <row r="385" s="1" customFormat="1" ht="16.5" customHeight="1">
      <c r="B385" s="46"/>
      <c r="C385" s="221" t="s">
        <v>496</v>
      </c>
      <c r="D385" s="221" t="s">
        <v>154</v>
      </c>
      <c r="E385" s="222" t="s">
        <v>497</v>
      </c>
      <c r="F385" s="223" t="s">
        <v>498</v>
      </c>
      <c r="G385" s="224" t="s">
        <v>235</v>
      </c>
      <c r="H385" s="225">
        <v>40.975000000000001</v>
      </c>
      <c r="I385" s="226"/>
      <c r="J385" s="227">
        <f>ROUND(I385*H385,2)</f>
        <v>0</v>
      </c>
      <c r="K385" s="223" t="s">
        <v>21</v>
      </c>
      <c r="L385" s="72"/>
      <c r="M385" s="228" t="s">
        <v>21</v>
      </c>
      <c r="N385" s="229" t="s">
        <v>42</v>
      </c>
      <c r="O385" s="47"/>
      <c r="P385" s="230">
        <f>O385*H385</f>
        <v>0</v>
      </c>
      <c r="Q385" s="230">
        <v>0</v>
      </c>
      <c r="R385" s="230">
        <f>Q385*H385</f>
        <v>0</v>
      </c>
      <c r="S385" s="230">
        <v>0</v>
      </c>
      <c r="T385" s="231">
        <f>S385*H385</f>
        <v>0</v>
      </c>
      <c r="AR385" s="24" t="s">
        <v>158</v>
      </c>
      <c r="AT385" s="24" t="s">
        <v>154</v>
      </c>
      <c r="AU385" s="24" t="s">
        <v>81</v>
      </c>
      <c r="AY385" s="24" t="s">
        <v>152</v>
      </c>
      <c r="BE385" s="232">
        <f>IF(N385="základní",J385,0)</f>
        <v>0</v>
      </c>
      <c r="BF385" s="232">
        <f>IF(N385="snížená",J385,0)</f>
        <v>0</v>
      </c>
      <c r="BG385" s="232">
        <f>IF(N385="zákl. přenesená",J385,0)</f>
        <v>0</v>
      </c>
      <c r="BH385" s="232">
        <f>IF(N385="sníž. přenesená",J385,0)</f>
        <v>0</v>
      </c>
      <c r="BI385" s="232">
        <f>IF(N385="nulová",J385,0)</f>
        <v>0</v>
      </c>
      <c r="BJ385" s="24" t="s">
        <v>79</v>
      </c>
      <c r="BK385" s="232">
        <f>ROUND(I385*H385,2)</f>
        <v>0</v>
      </c>
      <c r="BL385" s="24" t="s">
        <v>158</v>
      </c>
      <c r="BM385" s="24" t="s">
        <v>499</v>
      </c>
    </row>
    <row r="386" s="11" customFormat="1">
      <c r="B386" s="233"/>
      <c r="C386" s="234"/>
      <c r="D386" s="235" t="s">
        <v>159</v>
      </c>
      <c r="E386" s="236" t="s">
        <v>21</v>
      </c>
      <c r="F386" s="237" t="s">
        <v>490</v>
      </c>
      <c r="G386" s="234"/>
      <c r="H386" s="236" t="s">
        <v>21</v>
      </c>
      <c r="I386" s="238"/>
      <c r="J386" s="234"/>
      <c r="K386" s="234"/>
      <c r="L386" s="239"/>
      <c r="M386" s="240"/>
      <c r="N386" s="241"/>
      <c r="O386" s="241"/>
      <c r="P386" s="241"/>
      <c r="Q386" s="241"/>
      <c r="R386" s="241"/>
      <c r="S386" s="241"/>
      <c r="T386" s="242"/>
      <c r="AT386" s="243" t="s">
        <v>159</v>
      </c>
      <c r="AU386" s="243" t="s">
        <v>81</v>
      </c>
      <c r="AV386" s="11" t="s">
        <v>79</v>
      </c>
      <c r="AW386" s="11" t="s">
        <v>35</v>
      </c>
      <c r="AX386" s="11" t="s">
        <v>71</v>
      </c>
      <c r="AY386" s="243" t="s">
        <v>152</v>
      </c>
    </row>
    <row r="387" s="12" customFormat="1">
      <c r="B387" s="244"/>
      <c r="C387" s="245"/>
      <c r="D387" s="235" t="s">
        <v>159</v>
      </c>
      <c r="E387" s="246" t="s">
        <v>21</v>
      </c>
      <c r="F387" s="247" t="s">
        <v>491</v>
      </c>
      <c r="G387" s="245"/>
      <c r="H387" s="248">
        <v>12.75</v>
      </c>
      <c r="I387" s="249"/>
      <c r="J387" s="245"/>
      <c r="K387" s="245"/>
      <c r="L387" s="250"/>
      <c r="M387" s="251"/>
      <c r="N387" s="252"/>
      <c r="O387" s="252"/>
      <c r="P387" s="252"/>
      <c r="Q387" s="252"/>
      <c r="R387" s="252"/>
      <c r="S387" s="252"/>
      <c r="T387" s="253"/>
      <c r="AT387" s="254" t="s">
        <v>159</v>
      </c>
      <c r="AU387" s="254" t="s">
        <v>81</v>
      </c>
      <c r="AV387" s="12" t="s">
        <v>81</v>
      </c>
      <c r="AW387" s="12" t="s">
        <v>35</v>
      </c>
      <c r="AX387" s="12" t="s">
        <v>71</v>
      </c>
      <c r="AY387" s="254" t="s">
        <v>152</v>
      </c>
    </row>
    <row r="388" s="12" customFormat="1">
      <c r="B388" s="244"/>
      <c r="C388" s="245"/>
      <c r="D388" s="235" t="s">
        <v>159</v>
      </c>
      <c r="E388" s="246" t="s">
        <v>21</v>
      </c>
      <c r="F388" s="247" t="s">
        <v>492</v>
      </c>
      <c r="G388" s="245"/>
      <c r="H388" s="248">
        <v>10.5</v>
      </c>
      <c r="I388" s="249"/>
      <c r="J388" s="245"/>
      <c r="K388" s="245"/>
      <c r="L388" s="250"/>
      <c r="M388" s="251"/>
      <c r="N388" s="252"/>
      <c r="O388" s="252"/>
      <c r="P388" s="252"/>
      <c r="Q388" s="252"/>
      <c r="R388" s="252"/>
      <c r="S388" s="252"/>
      <c r="T388" s="253"/>
      <c r="AT388" s="254" t="s">
        <v>159</v>
      </c>
      <c r="AU388" s="254" t="s">
        <v>81</v>
      </c>
      <c r="AV388" s="12" t="s">
        <v>81</v>
      </c>
      <c r="AW388" s="12" t="s">
        <v>35</v>
      </c>
      <c r="AX388" s="12" t="s">
        <v>71</v>
      </c>
      <c r="AY388" s="254" t="s">
        <v>152</v>
      </c>
    </row>
    <row r="389" s="12" customFormat="1">
      <c r="B389" s="244"/>
      <c r="C389" s="245"/>
      <c r="D389" s="235" t="s">
        <v>159</v>
      </c>
      <c r="E389" s="246" t="s">
        <v>21</v>
      </c>
      <c r="F389" s="247" t="s">
        <v>493</v>
      </c>
      <c r="G389" s="245"/>
      <c r="H389" s="248">
        <v>10</v>
      </c>
      <c r="I389" s="249"/>
      <c r="J389" s="245"/>
      <c r="K389" s="245"/>
      <c r="L389" s="250"/>
      <c r="M389" s="251"/>
      <c r="N389" s="252"/>
      <c r="O389" s="252"/>
      <c r="P389" s="252"/>
      <c r="Q389" s="252"/>
      <c r="R389" s="252"/>
      <c r="S389" s="252"/>
      <c r="T389" s="253"/>
      <c r="AT389" s="254" t="s">
        <v>159</v>
      </c>
      <c r="AU389" s="254" t="s">
        <v>81</v>
      </c>
      <c r="AV389" s="12" t="s">
        <v>81</v>
      </c>
      <c r="AW389" s="12" t="s">
        <v>35</v>
      </c>
      <c r="AX389" s="12" t="s">
        <v>71</v>
      </c>
      <c r="AY389" s="254" t="s">
        <v>152</v>
      </c>
    </row>
    <row r="390" s="12" customFormat="1">
      <c r="B390" s="244"/>
      <c r="C390" s="245"/>
      <c r="D390" s="235" t="s">
        <v>159</v>
      </c>
      <c r="E390" s="246" t="s">
        <v>21</v>
      </c>
      <c r="F390" s="247" t="s">
        <v>494</v>
      </c>
      <c r="G390" s="245"/>
      <c r="H390" s="248">
        <v>1.8500000000000001</v>
      </c>
      <c r="I390" s="249"/>
      <c r="J390" s="245"/>
      <c r="K390" s="245"/>
      <c r="L390" s="250"/>
      <c r="M390" s="251"/>
      <c r="N390" s="252"/>
      <c r="O390" s="252"/>
      <c r="P390" s="252"/>
      <c r="Q390" s="252"/>
      <c r="R390" s="252"/>
      <c r="S390" s="252"/>
      <c r="T390" s="253"/>
      <c r="AT390" s="254" t="s">
        <v>159</v>
      </c>
      <c r="AU390" s="254" t="s">
        <v>81</v>
      </c>
      <c r="AV390" s="12" t="s">
        <v>81</v>
      </c>
      <c r="AW390" s="12" t="s">
        <v>35</v>
      </c>
      <c r="AX390" s="12" t="s">
        <v>71</v>
      </c>
      <c r="AY390" s="254" t="s">
        <v>152</v>
      </c>
    </row>
    <row r="391" s="12" customFormat="1">
      <c r="B391" s="244"/>
      <c r="C391" s="245"/>
      <c r="D391" s="235" t="s">
        <v>159</v>
      </c>
      <c r="E391" s="246" t="s">
        <v>21</v>
      </c>
      <c r="F391" s="247" t="s">
        <v>495</v>
      </c>
      <c r="G391" s="245"/>
      <c r="H391" s="248">
        <v>5.875</v>
      </c>
      <c r="I391" s="249"/>
      <c r="J391" s="245"/>
      <c r="K391" s="245"/>
      <c r="L391" s="250"/>
      <c r="M391" s="251"/>
      <c r="N391" s="252"/>
      <c r="O391" s="252"/>
      <c r="P391" s="252"/>
      <c r="Q391" s="252"/>
      <c r="R391" s="252"/>
      <c r="S391" s="252"/>
      <c r="T391" s="253"/>
      <c r="AT391" s="254" t="s">
        <v>159</v>
      </c>
      <c r="AU391" s="254" t="s">
        <v>81</v>
      </c>
      <c r="AV391" s="12" t="s">
        <v>81</v>
      </c>
      <c r="AW391" s="12" t="s">
        <v>35</v>
      </c>
      <c r="AX391" s="12" t="s">
        <v>71</v>
      </c>
      <c r="AY391" s="254" t="s">
        <v>152</v>
      </c>
    </row>
    <row r="392" s="13" customFormat="1">
      <c r="B392" s="255"/>
      <c r="C392" s="256"/>
      <c r="D392" s="235" t="s">
        <v>159</v>
      </c>
      <c r="E392" s="257" t="s">
        <v>21</v>
      </c>
      <c r="F392" s="258" t="s">
        <v>164</v>
      </c>
      <c r="G392" s="256"/>
      <c r="H392" s="259">
        <v>40.975000000000001</v>
      </c>
      <c r="I392" s="260"/>
      <c r="J392" s="256"/>
      <c r="K392" s="256"/>
      <c r="L392" s="261"/>
      <c r="M392" s="262"/>
      <c r="N392" s="263"/>
      <c r="O392" s="263"/>
      <c r="P392" s="263"/>
      <c r="Q392" s="263"/>
      <c r="R392" s="263"/>
      <c r="S392" s="263"/>
      <c r="T392" s="264"/>
      <c r="AT392" s="265" t="s">
        <v>159</v>
      </c>
      <c r="AU392" s="265" t="s">
        <v>81</v>
      </c>
      <c r="AV392" s="13" t="s">
        <v>158</v>
      </c>
      <c r="AW392" s="13" t="s">
        <v>35</v>
      </c>
      <c r="AX392" s="13" t="s">
        <v>79</v>
      </c>
      <c r="AY392" s="265" t="s">
        <v>152</v>
      </c>
    </row>
    <row r="393" s="1" customFormat="1" ht="16.5" customHeight="1">
      <c r="B393" s="46"/>
      <c r="C393" s="221" t="s">
        <v>500</v>
      </c>
      <c r="D393" s="221" t="s">
        <v>154</v>
      </c>
      <c r="E393" s="222" t="s">
        <v>501</v>
      </c>
      <c r="F393" s="223" t="s">
        <v>502</v>
      </c>
      <c r="G393" s="224" t="s">
        <v>220</v>
      </c>
      <c r="H393" s="225">
        <v>1.192</v>
      </c>
      <c r="I393" s="226"/>
      <c r="J393" s="227">
        <f>ROUND(I393*H393,2)</f>
        <v>0</v>
      </c>
      <c r="K393" s="223" t="s">
        <v>21</v>
      </c>
      <c r="L393" s="72"/>
      <c r="M393" s="228" t="s">
        <v>21</v>
      </c>
      <c r="N393" s="229" t="s">
        <v>42</v>
      </c>
      <c r="O393" s="47"/>
      <c r="P393" s="230">
        <f>O393*H393</f>
        <v>0</v>
      </c>
      <c r="Q393" s="230">
        <v>1.0525581399999999</v>
      </c>
      <c r="R393" s="230">
        <f>Q393*H393</f>
        <v>1.2546493028799999</v>
      </c>
      <c r="S393" s="230">
        <v>0</v>
      </c>
      <c r="T393" s="231">
        <f>S393*H393</f>
        <v>0</v>
      </c>
      <c r="AR393" s="24" t="s">
        <v>158</v>
      </c>
      <c r="AT393" s="24" t="s">
        <v>154</v>
      </c>
      <c r="AU393" s="24" t="s">
        <v>81</v>
      </c>
      <c r="AY393" s="24" t="s">
        <v>152</v>
      </c>
      <c r="BE393" s="232">
        <f>IF(N393="základní",J393,0)</f>
        <v>0</v>
      </c>
      <c r="BF393" s="232">
        <f>IF(N393="snížená",J393,0)</f>
        <v>0</v>
      </c>
      <c r="BG393" s="232">
        <f>IF(N393="zákl. přenesená",J393,0)</f>
        <v>0</v>
      </c>
      <c r="BH393" s="232">
        <f>IF(N393="sníž. přenesená",J393,0)</f>
        <v>0</v>
      </c>
      <c r="BI393" s="232">
        <f>IF(N393="nulová",J393,0)</f>
        <v>0</v>
      </c>
      <c r="BJ393" s="24" t="s">
        <v>79</v>
      </c>
      <c r="BK393" s="232">
        <f>ROUND(I393*H393,2)</f>
        <v>0</v>
      </c>
      <c r="BL393" s="24" t="s">
        <v>158</v>
      </c>
      <c r="BM393" s="24" t="s">
        <v>503</v>
      </c>
    </row>
    <row r="394" s="1" customFormat="1">
      <c r="B394" s="46"/>
      <c r="C394" s="74"/>
      <c r="D394" s="235" t="s">
        <v>246</v>
      </c>
      <c r="E394" s="74"/>
      <c r="F394" s="266" t="s">
        <v>504</v>
      </c>
      <c r="G394" s="74"/>
      <c r="H394" s="74"/>
      <c r="I394" s="191"/>
      <c r="J394" s="74"/>
      <c r="K394" s="74"/>
      <c r="L394" s="72"/>
      <c r="M394" s="267"/>
      <c r="N394" s="47"/>
      <c r="O394" s="47"/>
      <c r="P394" s="47"/>
      <c r="Q394" s="47"/>
      <c r="R394" s="47"/>
      <c r="S394" s="47"/>
      <c r="T394" s="95"/>
      <c r="AT394" s="24" t="s">
        <v>246</v>
      </c>
      <c r="AU394" s="24" t="s">
        <v>81</v>
      </c>
    </row>
    <row r="395" s="11" customFormat="1">
      <c r="B395" s="233"/>
      <c r="C395" s="234"/>
      <c r="D395" s="235" t="s">
        <v>159</v>
      </c>
      <c r="E395" s="236" t="s">
        <v>21</v>
      </c>
      <c r="F395" s="237" t="s">
        <v>505</v>
      </c>
      <c r="G395" s="234"/>
      <c r="H395" s="236" t="s">
        <v>21</v>
      </c>
      <c r="I395" s="238"/>
      <c r="J395" s="234"/>
      <c r="K395" s="234"/>
      <c r="L395" s="239"/>
      <c r="M395" s="240"/>
      <c r="N395" s="241"/>
      <c r="O395" s="241"/>
      <c r="P395" s="241"/>
      <c r="Q395" s="241"/>
      <c r="R395" s="241"/>
      <c r="S395" s="241"/>
      <c r="T395" s="242"/>
      <c r="AT395" s="243" t="s">
        <v>159</v>
      </c>
      <c r="AU395" s="243" t="s">
        <v>81</v>
      </c>
      <c r="AV395" s="11" t="s">
        <v>79</v>
      </c>
      <c r="AW395" s="11" t="s">
        <v>35</v>
      </c>
      <c r="AX395" s="11" t="s">
        <v>71</v>
      </c>
      <c r="AY395" s="243" t="s">
        <v>152</v>
      </c>
    </row>
    <row r="396" s="12" customFormat="1">
      <c r="B396" s="244"/>
      <c r="C396" s="245"/>
      <c r="D396" s="235" t="s">
        <v>159</v>
      </c>
      <c r="E396" s="246" t="s">
        <v>21</v>
      </c>
      <c r="F396" s="247" t="s">
        <v>506</v>
      </c>
      <c r="G396" s="245"/>
      <c r="H396" s="248">
        <v>1.192</v>
      </c>
      <c r="I396" s="249"/>
      <c r="J396" s="245"/>
      <c r="K396" s="245"/>
      <c r="L396" s="250"/>
      <c r="M396" s="251"/>
      <c r="N396" s="252"/>
      <c r="O396" s="252"/>
      <c r="P396" s="252"/>
      <c r="Q396" s="252"/>
      <c r="R396" s="252"/>
      <c r="S396" s="252"/>
      <c r="T396" s="253"/>
      <c r="AT396" s="254" t="s">
        <v>159</v>
      </c>
      <c r="AU396" s="254" t="s">
        <v>81</v>
      </c>
      <c r="AV396" s="12" t="s">
        <v>81</v>
      </c>
      <c r="AW396" s="12" t="s">
        <v>35</v>
      </c>
      <c r="AX396" s="12" t="s">
        <v>71</v>
      </c>
      <c r="AY396" s="254" t="s">
        <v>152</v>
      </c>
    </row>
    <row r="397" s="13" customFormat="1">
      <c r="B397" s="255"/>
      <c r="C397" s="256"/>
      <c r="D397" s="235" t="s">
        <v>159</v>
      </c>
      <c r="E397" s="257" t="s">
        <v>21</v>
      </c>
      <c r="F397" s="258" t="s">
        <v>164</v>
      </c>
      <c r="G397" s="256"/>
      <c r="H397" s="259">
        <v>1.192</v>
      </c>
      <c r="I397" s="260"/>
      <c r="J397" s="256"/>
      <c r="K397" s="256"/>
      <c r="L397" s="261"/>
      <c r="M397" s="262"/>
      <c r="N397" s="263"/>
      <c r="O397" s="263"/>
      <c r="P397" s="263"/>
      <c r="Q397" s="263"/>
      <c r="R397" s="263"/>
      <c r="S397" s="263"/>
      <c r="T397" s="264"/>
      <c r="AT397" s="265" t="s">
        <v>159</v>
      </c>
      <c r="AU397" s="265" t="s">
        <v>81</v>
      </c>
      <c r="AV397" s="13" t="s">
        <v>158</v>
      </c>
      <c r="AW397" s="13" t="s">
        <v>35</v>
      </c>
      <c r="AX397" s="13" t="s">
        <v>79</v>
      </c>
      <c r="AY397" s="265" t="s">
        <v>152</v>
      </c>
    </row>
    <row r="398" s="10" customFormat="1" ht="29.88" customHeight="1">
      <c r="B398" s="205"/>
      <c r="C398" s="206"/>
      <c r="D398" s="207" t="s">
        <v>70</v>
      </c>
      <c r="E398" s="219" t="s">
        <v>178</v>
      </c>
      <c r="F398" s="219" t="s">
        <v>507</v>
      </c>
      <c r="G398" s="206"/>
      <c r="H398" s="206"/>
      <c r="I398" s="209"/>
      <c r="J398" s="220">
        <f>BK398</f>
        <v>0</v>
      </c>
      <c r="K398" s="206"/>
      <c r="L398" s="211"/>
      <c r="M398" s="212"/>
      <c r="N398" s="213"/>
      <c r="O398" s="213"/>
      <c r="P398" s="214">
        <f>SUM(P399:P412)</f>
        <v>0</v>
      </c>
      <c r="Q398" s="213"/>
      <c r="R398" s="214">
        <f>SUM(R399:R412)</f>
        <v>264.81048280000005</v>
      </c>
      <c r="S398" s="213"/>
      <c r="T398" s="215">
        <f>SUM(T399:T412)</f>
        <v>0</v>
      </c>
      <c r="AR398" s="216" t="s">
        <v>79</v>
      </c>
      <c r="AT398" s="217" t="s">
        <v>70</v>
      </c>
      <c r="AU398" s="217" t="s">
        <v>79</v>
      </c>
      <c r="AY398" s="216" t="s">
        <v>152</v>
      </c>
      <c r="BK398" s="218">
        <f>SUM(BK399:BK412)</f>
        <v>0</v>
      </c>
    </row>
    <row r="399" s="1" customFormat="1" ht="16.5" customHeight="1">
      <c r="B399" s="46"/>
      <c r="C399" s="221" t="s">
        <v>508</v>
      </c>
      <c r="D399" s="221" t="s">
        <v>154</v>
      </c>
      <c r="E399" s="222" t="s">
        <v>509</v>
      </c>
      <c r="F399" s="223" t="s">
        <v>510</v>
      </c>
      <c r="G399" s="224" t="s">
        <v>235</v>
      </c>
      <c r="H399" s="225">
        <v>26.079999999999998</v>
      </c>
      <c r="I399" s="226"/>
      <c r="J399" s="227">
        <f>ROUND(I399*H399,2)</f>
        <v>0</v>
      </c>
      <c r="K399" s="223" t="s">
        <v>21</v>
      </c>
      <c r="L399" s="72"/>
      <c r="M399" s="228" t="s">
        <v>21</v>
      </c>
      <c r="N399" s="229" t="s">
        <v>42</v>
      </c>
      <c r="O399" s="47"/>
      <c r="P399" s="230">
        <f>O399*H399</f>
        <v>0</v>
      </c>
      <c r="Q399" s="230">
        <v>0.080960000000000004</v>
      </c>
      <c r="R399" s="230">
        <f>Q399*H399</f>
        <v>2.1114367999999999</v>
      </c>
      <c r="S399" s="230">
        <v>0</v>
      </c>
      <c r="T399" s="231">
        <f>S399*H399</f>
        <v>0</v>
      </c>
      <c r="AR399" s="24" t="s">
        <v>158</v>
      </c>
      <c r="AT399" s="24" t="s">
        <v>154</v>
      </c>
      <c r="AU399" s="24" t="s">
        <v>81</v>
      </c>
      <c r="AY399" s="24" t="s">
        <v>152</v>
      </c>
      <c r="BE399" s="232">
        <f>IF(N399="základní",J399,0)</f>
        <v>0</v>
      </c>
      <c r="BF399" s="232">
        <f>IF(N399="snížená",J399,0)</f>
        <v>0</v>
      </c>
      <c r="BG399" s="232">
        <f>IF(N399="zákl. přenesená",J399,0)</f>
        <v>0</v>
      </c>
      <c r="BH399" s="232">
        <f>IF(N399="sníž. přenesená",J399,0)</f>
        <v>0</v>
      </c>
      <c r="BI399" s="232">
        <f>IF(N399="nulová",J399,0)</f>
        <v>0</v>
      </c>
      <c r="BJ399" s="24" t="s">
        <v>79</v>
      </c>
      <c r="BK399" s="232">
        <f>ROUND(I399*H399,2)</f>
        <v>0</v>
      </c>
      <c r="BL399" s="24" t="s">
        <v>158</v>
      </c>
      <c r="BM399" s="24" t="s">
        <v>511</v>
      </c>
    </row>
    <row r="400" s="12" customFormat="1">
      <c r="B400" s="244"/>
      <c r="C400" s="245"/>
      <c r="D400" s="235" t="s">
        <v>159</v>
      </c>
      <c r="E400" s="246" t="s">
        <v>21</v>
      </c>
      <c r="F400" s="247" t="s">
        <v>512</v>
      </c>
      <c r="G400" s="245"/>
      <c r="H400" s="248">
        <v>26.079999999999998</v>
      </c>
      <c r="I400" s="249"/>
      <c r="J400" s="245"/>
      <c r="K400" s="245"/>
      <c r="L400" s="250"/>
      <c r="M400" s="251"/>
      <c r="N400" s="252"/>
      <c r="O400" s="252"/>
      <c r="P400" s="252"/>
      <c r="Q400" s="252"/>
      <c r="R400" s="252"/>
      <c r="S400" s="252"/>
      <c r="T400" s="253"/>
      <c r="AT400" s="254" t="s">
        <v>159</v>
      </c>
      <c r="AU400" s="254" t="s">
        <v>81</v>
      </c>
      <c r="AV400" s="12" t="s">
        <v>81</v>
      </c>
      <c r="AW400" s="12" t="s">
        <v>35</v>
      </c>
      <c r="AX400" s="12" t="s">
        <v>79</v>
      </c>
      <c r="AY400" s="254" t="s">
        <v>152</v>
      </c>
    </row>
    <row r="401" s="1" customFormat="1" ht="16.5" customHeight="1">
      <c r="B401" s="46"/>
      <c r="C401" s="221" t="s">
        <v>513</v>
      </c>
      <c r="D401" s="221" t="s">
        <v>154</v>
      </c>
      <c r="E401" s="222" t="s">
        <v>514</v>
      </c>
      <c r="F401" s="223" t="s">
        <v>515</v>
      </c>
      <c r="G401" s="224" t="s">
        <v>235</v>
      </c>
      <c r="H401" s="225">
        <v>267.38</v>
      </c>
      <c r="I401" s="226"/>
      <c r="J401" s="227">
        <f>ROUND(I401*H401,2)</f>
        <v>0</v>
      </c>
      <c r="K401" s="223" t="s">
        <v>21</v>
      </c>
      <c r="L401" s="72"/>
      <c r="M401" s="228" t="s">
        <v>21</v>
      </c>
      <c r="N401" s="229" t="s">
        <v>42</v>
      </c>
      <c r="O401" s="47"/>
      <c r="P401" s="230">
        <f>O401*H401</f>
        <v>0</v>
      </c>
      <c r="Q401" s="230">
        <v>0.29160000000000003</v>
      </c>
      <c r="R401" s="230">
        <f>Q401*H401</f>
        <v>77.968008000000012</v>
      </c>
      <c r="S401" s="230">
        <v>0</v>
      </c>
      <c r="T401" s="231">
        <f>S401*H401</f>
        <v>0</v>
      </c>
      <c r="AR401" s="24" t="s">
        <v>158</v>
      </c>
      <c r="AT401" s="24" t="s">
        <v>154</v>
      </c>
      <c r="AU401" s="24" t="s">
        <v>81</v>
      </c>
      <c r="AY401" s="24" t="s">
        <v>152</v>
      </c>
      <c r="BE401" s="232">
        <f>IF(N401="základní",J401,0)</f>
        <v>0</v>
      </c>
      <c r="BF401" s="232">
        <f>IF(N401="snížená",J401,0)</f>
        <v>0</v>
      </c>
      <c r="BG401" s="232">
        <f>IF(N401="zákl. přenesená",J401,0)</f>
        <v>0</v>
      </c>
      <c r="BH401" s="232">
        <f>IF(N401="sníž. přenesená",J401,0)</f>
        <v>0</v>
      </c>
      <c r="BI401" s="232">
        <f>IF(N401="nulová",J401,0)</f>
        <v>0</v>
      </c>
      <c r="BJ401" s="24" t="s">
        <v>79</v>
      </c>
      <c r="BK401" s="232">
        <f>ROUND(I401*H401,2)</f>
        <v>0</v>
      </c>
      <c r="BL401" s="24" t="s">
        <v>158</v>
      </c>
      <c r="BM401" s="24" t="s">
        <v>516</v>
      </c>
    </row>
    <row r="402" s="12" customFormat="1">
      <c r="B402" s="244"/>
      <c r="C402" s="245"/>
      <c r="D402" s="235" t="s">
        <v>159</v>
      </c>
      <c r="E402" s="246" t="s">
        <v>21</v>
      </c>
      <c r="F402" s="247" t="s">
        <v>517</v>
      </c>
      <c r="G402" s="245"/>
      <c r="H402" s="248">
        <v>241.30000000000001</v>
      </c>
      <c r="I402" s="249"/>
      <c r="J402" s="245"/>
      <c r="K402" s="245"/>
      <c r="L402" s="250"/>
      <c r="M402" s="251"/>
      <c r="N402" s="252"/>
      <c r="O402" s="252"/>
      <c r="P402" s="252"/>
      <c r="Q402" s="252"/>
      <c r="R402" s="252"/>
      <c r="S402" s="252"/>
      <c r="T402" s="253"/>
      <c r="AT402" s="254" t="s">
        <v>159</v>
      </c>
      <c r="AU402" s="254" t="s">
        <v>81</v>
      </c>
      <c r="AV402" s="12" t="s">
        <v>81</v>
      </c>
      <c r="AW402" s="12" t="s">
        <v>35</v>
      </c>
      <c r="AX402" s="12" t="s">
        <v>71</v>
      </c>
      <c r="AY402" s="254" t="s">
        <v>152</v>
      </c>
    </row>
    <row r="403" s="12" customFormat="1">
      <c r="B403" s="244"/>
      <c r="C403" s="245"/>
      <c r="D403" s="235" t="s">
        <v>159</v>
      </c>
      <c r="E403" s="246" t="s">
        <v>21</v>
      </c>
      <c r="F403" s="247" t="s">
        <v>512</v>
      </c>
      <c r="G403" s="245"/>
      <c r="H403" s="248">
        <v>26.079999999999998</v>
      </c>
      <c r="I403" s="249"/>
      <c r="J403" s="245"/>
      <c r="K403" s="245"/>
      <c r="L403" s="250"/>
      <c r="M403" s="251"/>
      <c r="N403" s="252"/>
      <c r="O403" s="252"/>
      <c r="P403" s="252"/>
      <c r="Q403" s="252"/>
      <c r="R403" s="252"/>
      <c r="S403" s="252"/>
      <c r="T403" s="253"/>
      <c r="AT403" s="254" t="s">
        <v>159</v>
      </c>
      <c r="AU403" s="254" t="s">
        <v>81</v>
      </c>
      <c r="AV403" s="12" t="s">
        <v>81</v>
      </c>
      <c r="AW403" s="12" t="s">
        <v>35</v>
      </c>
      <c r="AX403" s="12" t="s">
        <v>71</v>
      </c>
      <c r="AY403" s="254" t="s">
        <v>152</v>
      </c>
    </row>
    <row r="404" s="13" customFormat="1">
      <c r="B404" s="255"/>
      <c r="C404" s="256"/>
      <c r="D404" s="235" t="s">
        <v>159</v>
      </c>
      <c r="E404" s="257" t="s">
        <v>21</v>
      </c>
      <c r="F404" s="258" t="s">
        <v>164</v>
      </c>
      <c r="G404" s="256"/>
      <c r="H404" s="259">
        <v>267.38</v>
      </c>
      <c r="I404" s="260"/>
      <c r="J404" s="256"/>
      <c r="K404" s="256"/>
      <c r="L404" s="261"/>
      <c r="M404" s="262"/>
      <c r="N404" s="263"/>
      <c r="O404" s="263"/>
      <c r="P404" s="263"/>
      <c r="Q404" s="263"/>
      <c r="R404" s="263"/>
      <c r="S404" s="263"/>
      <c r="T404" s="264"/>
      <c r="AT404" s="265" t="s">
        <v>159</v>
      </c>
      <c r="AU404" s="265" t="s">
        <v>81</v>
      </c>
      <c r="AV404" s="13" t="s">
        <v>158</v>
      </c>
      <c r="AW404" s="13" t="s">
        <v>35</v>
      </c>
      <c r="AX404" s="13" t="s">
        <v>79</v>
      </c>
      <c r="AY404" s="265" t="s">
        <v>152</v>
      </c>
    </row>
    <row r="405" s="1" customFormat="1" ht="25.5" customHeight="1">
      <c r="B405" s="46"/>
      <c r="C405" s="221" t="s">
        <v>518</v>
      </c>
      <c r="D405" s="221" t="s">
        <v>154</v>
      </c>
      <c r="E405" s="222" t="s">
        <v>519</v>
      </c>
      <c r="F405" s="223" t="s">
        <v>520</v>
      </c>
      <c r="G405" s="224" t="s">
        <v>235</v>
      </c>
      <c r="H405" s="225">
        <v>241.30000000000001</v>
      </c>
      <c r="I405" s="226"/>
      <c r="J405" s="227">
        <f>ROUND(I405*H405,2)</f>
        <v>0</v>
      </c>
      <c r="K405" s="223" t="s">
        <v>21</v>
      </c>
      <c r="L405" s="72"/>
      <c r="M405" s="228" t="s">
        <v>21</v>
      </c>
      <c r="N405" s="229" t="s">
        <v>42</v>
      </c>
      <c r="O405" s="47"/>
      <c r="P405" s="230">
        <f>O405*H405</f>
        <v>0</v>
      </c>
      <c r="Q405" s="230">
        <v>0.34287000000000001</v>
      </c>
      <c r="R405" s="230">
        <f>Q405*H405</f>
        <v>82.734531000000004</v>
      </c>
      <c r="S405" s="230">
        <v>0</v>
      </c>
      <c r="T405" s="231">
        <f>S405*H405</f>
        <v>0</v>
      </c>
      <c r="AR405" s="24" t="s">
        <v>158</v>
      </c>
      <c r="AT405" s="24" t="s">
        <v>154</v>
      </c>
      <c r="AU405" s="24" t="s">
        <v>81</v>
      </c>
      <c r="AY405" s="24" t="s">
        <v>152</v>
      </c>
      <c r="BE405" s="232">
        <f>IF(N405="základní",J405,0)</f>
        <v>0</v>
      </c>
      <c r="BF405" s="232">
        <f>IF(N405="snížená",J405,0)</f>
        <v>0</v>
      </c>
      <c r="BG405" s="232">
        <f>IF(N405="zákl. přenesená",J405,0)</f>
        <v>0</v>
      </c>
      <c r="BH405" s="232">
        <f>IF(N405="sníž. přenesená",J405,0)</f>
        <v>0</v>
      </c>
      <c r="BI405" s="232">
        <f>IF(N405="nulová",J405,0)</f>
        <v>0</v>
      </c>
      <c r="BJ405" s="24" t="s">
        <v>79</v>
      </c>
      <c r="BK405" s="232">
        <f>ROUND(I405*H405,2)</f>
        <v>0</v>
      </c>
      <c r="BL405" s="24" t="s">
        <v>158</v>
      </c>
      <c r="BM405" s="24" t="s">
        <v>521</v>
      </c>
    </row>
    <row r="406" s="12" customFormat="1">
      <c r="B406" s="244"/>
      <c r="C406" s="245"/>
      <c r="D406" s="235" t="s">
        <v>159</v>
      </c>
      <c r="E406" s="246" t="s">
        <v>21</v>
      </c>
      <c r="F406" s="247" t="s">
        <v>517</v>
      </c>
      <c r="G406" s="245"/>
      <c r="H406" s="248">
        <v>241.30000000000001</v>
      </c>
      <c r="I406" s="249"/>
      <c r="J406" s="245"/>
      <c r="K406" s="245"/>
      <c r="L406" s="250"/>
      <c r="M406" s="251"/>
      <c r="N406" s="252"/>
      <c r="O406" s="252"/>
      <c r="P406" s="252"/>
      <c r="Q406" s="252"/>
      <c r="R406" s="252"/>
      <c r="S406" s="252"/>
      <c r="T406" s="253"/>
      <c r="AT406" s="254" t="s">
        <v>159</v>
      </c>
      <c r="AU406" s="254" t="s">
        <v>81</v>
      </c>
      <c r="AV406" s="12" t="s">
        <v>81</v>
      </c>
      <c r="AW406" s="12" t="s">
        <v>35</v>
      </c>
      <c r="AX406" s="12" t="s">
        <v>79</v>
      </c>
      <c r="AY406" s="254" t="s">
        <v>152</v>
      </c>
    </row>
    <row r="407" s="1" customFormat="1" ht="16.5" customHeight="1">
      <c r="B407" s="46"/>
      <c r="C407" s="221" t="s">
        <v>370</v>
      </c>
      <c r="D407" s="221" t="s">
        <v>154</v>
      </c>
      <c r="E407" s="222" t="s">
        <v>522</v>
      </c>
      <c r="F407" s="223" t="s">
        <v>523</v>
      </c>
      <c r="G407" s="224" t="s">
        <v>235</v>
      </c>
      <c r="H407" s="225">
        <v>241.30000000000001</v>
      </c>
      <c r="I407" s="226"/>
      <c r="J407" s="227">
        <f>ROUND(I407*H407,2)</f>
        <v>0</v>
      </c>
      <c r="K407" s="223" t="s">
        <v>21</v>
      </c>
      <c r="L407" s="72"/>
      <c r="M407" s="228" t="s">
        <v>21</v>
      </c>
      <c r="N407" s="229" t="s">
        <v>42</v>
      </c>
      <c r="O407" s="47"/>
      <c r="P407" s="230">
        <f>O407*H407</f>
        <v>0</v>
      </c>
      <c r="Q407" s="230">
        <v>0.41359000000000001</v>
      </c>
      <c r="R407" s="230">
        <f>Q407*H407</f>
        <v>99.799267000000015</v>
      </c>
      <c r="S407" s="230">
        <v>0</v>
      </c>
      <c r="T407" s="231">
        <f>S407*H407</f>
        <v>0</v>
      </c>
      <c r="AR407" s="24" t="s">
        <v>158</v>
      </c>
      <c r="AT407" s="24" t="s">
        <v>154</v>
      </c>
      <c r="AU407" s="24" t="s">
        <v>81</v>
      </c>
      <c r="AY407" s="24" t="s">
        <v>152</v>
      </c>
      <c r="BE407" s="232">
        <f>IF(N407="základní",J407,0)</f>
        <v>0</v>
      </c>
      <c r="BF407" s="232">
        <f>IF(N407="snížená",J407,0)</f>
        <v>0</v>
      </c>
      <c r="BG407" s="232">
        <f>IF(N407="zákl. přenesená",J407,0)</f>
        <v>0</v>
      </c>
      <c r="BH407" s="232">
        <f>IF(N407="sníž. přenesená",J407,0)</f>
        <v>0</v>
      </c>
      <c r="BI407" s="232">
        <f>IF(N407="nulová",J407,0)</f>
        <v>0</v>
      </c>
      <c r="BJ407" s="24" t="s">
        <v>79</v>
      </c>
      <c r="BK407" s="232">
        <f>ROUND(I407*H407,2)</f>
        <v>0</v>
      </c>
      <c r="BL407" s="24" t="s">
        <v>158</v>
      </c>
      <c r="BM407" s="24" t="s">
        <v>524</v>
      </c>
    </row>
    <row r="408" s="12" customFormat="1">
      <c r="B408" s="244"/>
      <c r="C408" s="245"/>
      <c r="D408" s="235" t="s">
        <v>159</v>
      </c>
      <c r="E408" s="246" t="s">
        <v>21</v>
      </c>
      <c r="F408" s="247" t="s">
        <v>517</v>
      </c>
      <c r="G408" s="245"/>
      <c r="H408" s="248">
        <v>241.30000000000001</v>
      </c>
      <c r="I408" s="249"/>
      <c r="J408" s="245"/>
      <c r="K408" s="245"/>
      <c r="L408" s="250"/>
      <c r="M408" s="251"/>
      <c r="N408" s="252"/>
      <c r="O408" s="252"/>
      <c r="P408" s="252"/>
      <c r="Q408" s="252"/>
      <c r="R408" s="252"/>
      <c r="S408" s="252"/>
      <c r="T408" s="253"/>
      <c r="AT408" s="254" t="s">
        <v>159</v>
      </c>
      <c r="AU408" s="254" t="s">
        <v>81</v>
      </c>
      <c r="AV408" s="12" t="s">
        <v>81</v>
      </c>
      <c r="AW408" s="12" t="s">
        <v>35</v>
      </c>
      <c r="AX408" s="12" t="s">
        <v>79</v>
      </c>
      <c r="AY408" s="254" t="s">
        <v>152</v>
      </c>
    </row>
    <row r="409" s="1" customFormat="1" ht="25.5" customHeight="1">
      <c r="B409" s="46"/>
      <c r="C409" s="221" t="s">
        <v>525</v>
      </c>
      <c r="D409" s="221" t="s">
        <v>154</v>
      </c>
      <c r="E409" s="222" t="s">
        <v>526</v>
      </c>
      <c r="F409" s="223" t="s">
        <v>527</v>
      </c>
      <c r="G409" s="224" t="s">
        <v>235</v>
      </c>
      <c r="H409" s="225">
        <v>26.079999999999998</v>
      </c>
      <c r="I409" s="226"/>
      <c r="J409" s="227">
        <f>ROUND(I409*H409,2)</f>
        <v>0</v>
      </c>
      <c r="K409" s="223" t="s">
        <v>21</v>
      </c>
      <c r="L409" s="72"/>
      <c r="M409" s="228" t="s">
        <v>21</v>
      </c>
      <c r="N409" s="229" t="s">
        <v>42</v>
      </c>
      <c r="O409" s="47"/>
      <c r="P409" s="230">
        <f>O409*H409</f>
        <v>0</v>
      </c>
      <c r="Q409" s="230">
        <v>0.084250000000000005</v>
      </c>
      <c r="R409" s="230">
        <f>Q409*H409</f>
        <v>2.1972399999999999</v>
      </c>
      <c r="S409" s="230">
        <v>0</v>
      </c>
      <c r="T409" s="231">
        <f>S409*H409</f>
        <v>0</v>
      </c>
      <c r="AR409" s="24" t="s">
        <v>158</v>
      </c>
      <c r="AT409" s="24" t="s">
        <v>154</v>
      </c>
      <c r="AU409" s="24" t="s">
        <v>81</v>
      </c>
      <c r="AY409" s="24" t="s">
        <v>152</v>
      </c>
      <c r="BE409" s="232">
        <f>IF(N409="základní",J409,0)</f>
        <v>0</v>
      </c>
      <c r="BF409" s="232">
        <f>IF(N409="snížená",J409,0)</f>
        <v>0</v>
      </c>
      <c r="BG409" s="232">
        <f>IF(N409="zákl. přenesená",J409,0)</f>
        <v>0</v>
      </c>
      <c r="BH409" s="232">
        <f>IF(N409="sníž. přenesená",J409,0)</f>
        <v>0</v>
      </c>
      <c r="BI409" s="232">
        <f>IF(N409="nulová",J409,0)</f>
        <v>0</v>
      </c>
      <c r="BJ409" s="24" t="s">
        <v>79</v>
      </c>
      <c r="BK409" s="232">
        <f>ROUND(I409*H409,2)</f>
        <v>0</v>
      </c>
      <c r="BL409" s="24" t="s">
        <v>158</v>
      </c>
      <c r="BM409" s="24" t="s">
        <v>528</v>
      </c>
    </row>
    <row r="410" s="12" customFormat="1">
      <c r="B410" s="244"/>
      <c r="C410" s="245"/>
      <c r="D410" s="235" t="s">
        <v>159</v>
      </c>
      <c r="E410" s="246" t="s">
        <v>21</v>
      </c>
      <c r="F410" s="247" t="s">
        <v>512</v>
      </c>
      <c r="G410" s="245"/>
      <c r="H410" s="248">
        <v>26.079999999999998</v>
      </c>
      <c r="I410" s="249"/>
      <c r="J410" s="245"/>
      <c r="K410" s="245"/>
      <c r="L410" s="250"/>
      <c r="M410" s="251"/>
      <c r="N410" s="252"/>
      <c r="O410" s="252"/>
      <c r="P410" s="252"/>
      <c r="Q410" s="252"/>
      <c r="R410" s="252"/>
      <c r="S410" s="252"/>
      <c r="T410" s="253"/>
      <c r="AT410" s="254" t="s">
        <v>159</v>
      </c>
      <c r="AU410" s="254" t="s">
        <v>81</v>
      </c>
      <c r="AV410" s="12" t="s">
        <v>81</v>
      </c>
      <c r="AW410" s="12" t="s">
        <v>35</v>
      </c>
      <c r="AX410" s="12" t="s">
        <v>79</v>
      </c>
      <c r="AY410" s="254" t="s">
        <v>152</v>
      </c>
    </row>
    <row r="411" s="1" customFormat="1" ht="16.5" customHeight="1">
      <c r="B411" s="46"/>
      <c r="C411" s="268" t="s">
        <v>377</v>
      </c>
      <c r="D411" s="268" t="s">
        <v>331</v>
      </c>
      <c r="E411" s="269" t="s">
        <v>529</v>
      </c>
      <c r="F411" s="270" t="s">
        <v>530</v>
      </c>
      <c r="G411" s="271" t="s">
        <v>235</v>
      </c>
      <c r="H411" s="272">
        <v>28.687999999999999</v>
      </c>
      <c r="I411" s="273"/>
      <c r="J411" s="274">
        <f>ROUND(I411*H411,2)</f>
        <v>0</v>
      </c>
      <c r="K411" s="270" t="s">
        <v>21</v>
      </c>
      <c r="L411" s="275"/>
      <c r="M411" s="276" t="s">
        <v>21</v>
      </c>
      <c r="N411" s="277" t="s">
        <v>42</v>
      </c>
      <c r="O411" s="47"/>
      <c r="P411" s="230">
        <f>O411*H411</f>
        <v>0</v>
      </c>
      <c r="Q411" s="230">
        <v>0</v>
      </c>
      <c r="R411" s="230">
        <f>Q411*H411</f>
        <v>0</v>
      </c>
      <c r="S411" s="230">
        <v>0</v>
      </c>
      <c r="T411" s="231">
        <f>S411*H411</f>
        <v>0</v>
      </c>
      <c r="AR411" s="24" t="s">
        <v>177</v>
      </c>
      <c r="AT411" s="24" t="s">
        <v>331</v>
      </c>
      <c r="AU411" s="24" t="s">
        <v>81</v>
      </c>
      <c r="AY411" s="24" t="s">
        <v>152</v>
      </c>
      <c r="BE411" s="232">
        <f>IF(N411="základní",J411,0)</f>
        <v>0</v>
      </c>
      <c r="BF411" s="232">
        <f>IF(N411="snížená",J411,0)</f>
        <v>0</v>
      </c>
      <c r="BG411" s="232">
        <f>IF(N411="zákl. přenesená",J411,0)</f>
        <v>0</v>
      </c>
      <c r="BH411" s="232">
        <f>IF(N411="sníž. přenesená",J411,0)</f>
        <v>0</v>
      </c>
      <c r="BI411" s="232">
        <f>IF(N411="nulová",J411,0)</f>
        <v>0</v>
      </c>
      <c r="BJ411" s="24" t="s">
        <v>79</v>
      </c>
      <c r="BK411" s="232">
        <f>ROUND(I411*H411,2)</f>
        <v>0</v>
      </c>
      <c r="BL411" s="24" t="s">
        <v>158</v>
      </c>
      <c r="BM411" s="24" t="s">
        <v>531</v>
      </c>
    </row>
    <row r="412" s="12" customFormat="1">
      <c r="B412" s="244"/>
      <c r="C412" s="245"/>
      <c r="D412" s="235" t="s">
        <v>159</v>
      </c>
      <c r="E412" s="246" t="s">
        <v>21</v>
      </c>
      <c r="F412" s="247" t="s">
        <v>532</v>
      </c>
      <c r="G412" s="245"/>
      <c r="H412" s="248">
        <v>28.687999999999999</v>
      </c>
      <c r="I412" s="249"/>
      <c r="J412" s="245"/>
      <c r="K412" s="245"/>
      <c r="L412" s="250"/>
      <c r="M412" s="251"/>
      <c r="N412" s="252"/>
      <c r="O412" s="252"/>
      <c r="P412" s="252"/>
      <c r="Q412" s="252"/>
      <c r="R412" s="252"/>
      <c r="S412" s="252"/>
      <c r="T412" s="253"/>
      <c r="AT412" s="254" t="s">
        <v>159</v>
      </c>
      <c r="AU412" s="254" t="s">
        <v>81</v>
      </c>
      <c r="AV412" s="12" t="s">
        <v>81</v>
      </c>
      <c r="AW412" s="12" t="s">
        <v>35</v>
      </c>
      <c r="AX412" s="12" t="s">
        <v>79</v>
      </c>
      <c r="AY412" s="254" t="s">
        <v>152</v>
      </c>
    </row>
    <row r="413" s="10" customFormat="1" ht="29.88" customHeight="1">
      <c r="B413" s="205"/>
      <c r="C413" s="206"/>
      <c r="D413" s="207" t="s">
        <v>70</v>
      </c>
      <c r="E413" s="219" t="s">
        <v>172</v>
      </c>
      <c r="F413" s="219" t="s">
        <v>533</v>
      </c>
      <c r="G413" s="206"/>
      <c r="H413" s="206"/>
      <c r="I413" s="209"/>
      <c r="J413" s="220">
        <f>BK413</f>
        <v>0</v>
      </c>
      <c r="K413" s="206"/>
      <c r="L413" s="211"/>
      <c r="M413" s="212"/>
      <c r="N413" s="213"/>
      <c r="O413" s="213"/>
      <c r="P413" s="214">
        <f>SUM(P414:P545)</f>
        <v>0</v>
      </c>
      <c r="Q413" s="213"/>
      <c r="R413" s="214">
        <f>SUM(R414:R545)</f>
        <v>63.116845370700013</v>
      </c>
      <c r="S413" s="213"/>
      <c r="T413" s="215">
        <f>SUM(T414:T545)</f>
        <v>0</v>
      </c>
      <c r="AR413" s="216" t="s">
        <v>79</v>
      </c>
      <c r="AT413" s="217" t="s">
        <v>70</v>
      </c>
      <c r="AU413" s="217" t="s">
        <v>79</v>
      </c>
      <c r="AY413" s="216" t="s">
        <v>152</v>
      </c>
      <c r="BK413" s="218">
        <f>SUM(BK414:BK545)</f>
        <v>0</v>
      </c>
    </row>
    <row r="414" s="1" customFormat="1" ht="25.5" customHeight="1">
      <c r="B414" s="46"/>
      <c r="C414" s="221" t="s">
        <v>534</v>
      </c>
      <c r="D414" s="221" t="s">
        <v>154</v>
      </c>
      <c r="E414" s="222" t="s">
        <v>535</v>
      </c>
      <c r="F414" s="223" t="s">
        <v>536</v>
      </c>
      <c r="G414" s="224" t="s">
        <v>235</v>
      </c>
      <c r="H414" s="225">
        <v>108.453</v>
      </c>
      <c r="I414" s="226"/>
      <c r="J414" s="227">
        <f>ROUND(I414*H414,2)</f>
        <v>0</v>
      </c>
      <c r="K414" s="223" t="s">
        <v>21</v>
      </c>
      <c r="L414" s="72"/>
      <c r="M414" s="228" t="s">
        <v>21</v>
      </c>
      <c r="N414" s="229" t="s">
        <v>42</v>
      </c>
      <c r="O414" s="47"/>
      <c r="P414" s="230">
        <f>O414*H414</f>
        <v>0</v>
      </c>
      <c r="Q414" s="230">
        <v>0.018380000000000001</v>
      </c>
      <c r="R414" s="230">
        <f>Q414*H414</f>
        <v>1.99336614</v>
      </c>
      <c r="S414" s="230">
        <v>0</v>
      </c>
      <c r="T414" s="231">
        <f>S414*H414</f>
        <v>0</v>
      </c>
      <c r="AR414" s="24" t="s">
        <v>158</v>
      </c>
      <c r="AT414" s="24" t="s">
        <v>154</v>
      </c>
      <c r="AU414" s="24" t="s">
        <v>81</v>
      </c>
      <c r="AY414" s="24" t="s">
        <v>152</v>
      </c>
      <c r="BE414" s="232">
        <f>IF(N414="základní",J414,0)</f>
        <v>0</v>
      </c>
      <c r="BF414" s="232">
        <f>IF(N414="snížená",J414,0)</f>
        <v>0</v>
      </c>
      <c r="BG414" s="232">
        <f>IF(N414="zákl. přenesená",J414,0)</f>
        <v>0</v>
      </c>
      <c r="BH414" s="232">
        <f>IF(N414="sníž. přenesená",J414,0)</f>
        <v>0</v>
      </c>
      <c r="BI414" s="232">
        <f>IF(N414="nulová",J414,0)</f>
        <v>0</v>
      </c>
      <c r="BJ414" s="24" t="s">
        <v>79</v>
      </c>
      <c r="BK414" s="232">
        <f>ROUND(I414*H414,2)</f>
        <v>0</v>
      </c>
      <c r="BL414" s="24" t="s">
        <v>158</v>
      </c>
      <c r="BM414" s="24" t="s">
        <v>537</v>
      </c>
    </row>
    <row r="415" s="11" customFormat="1">
      <c r="B415" s="233"/>
      <c r="C415" s="234"/>
      <c r="D415" s="235" t="s">
        <v>159</v>
      </c>
      <c r="E415" s="236" t="s">
        <v>21</v>
      </c>
      <c r="F415" s="237" t="s">
        <v>538</v>
      </c>
      <c r="G415" s="234"/>
      <c r="H415" s="236" t="s">
        <v>21</v>
      </c>
      <c r="I415" s="238"/>
      <c r="J415" s="234"/>
      <c r="K415" s="234"/>
      <c r="L415" s="239"/>
      <c r="M415" s="240"/>
      <c r="N415" s="241"/>
      <c r="O415" s="241"/>
      <c r="P415" s="241"/>
      <c r="Q415" s="241"/>
      <c r="R415" s="241"/>
      <c r="S415" s="241"/>
      <c r="T415" s="242"/>
      <c r="AT415" s="243" t="s">
        <v>159</v>
      </c>
      <c r="AU415" s="243" t="s">
        <v>81</v>
      </c>
      <c r="AV415" s="11" t="s">
        <v>79</v>
      </c>
      <c r="AW415" s="11" t="s">
        <v>35</v>
      </c>
      <c r="AX415" s="11" t="s">
        <v>71</v>
      </c>
      <c r="AY415" s="243" t="s">
        <v>152</v>
      </c>
    </row>
    <row r="416" s="12" customFormat="1">
      <c r="B416" s="244"/>
      <c r="C416" s="245"/>
      <c r="D416" s="235" t="s">
        <v>159</v>
      </c>
      <c r="E416" s="246" t="s">
        <v>21</v>
      </c>
      <c r="F416" s="247" t="s">
        <v>539</v>
      </c>
      <c r="G416" s="245"/>
      <c r="H416" s="248">
        <v>108.453</v>
      </c>
      <c r="I416" s="249"/>
      <c r="J416" s="245"/>
      <c r="K416" s="245"/>
      <c r="L416" s="250"/>
      <c r="M416" s="251"/>
      <c r="N416" s="252"/>
      <c r="O416" s="252"/>
      <c r="P416" s="252"/>
      <c r="Q416" s="252"/>
      <c r="R416" s="252"/>
      <c r="S416" s="252"/>
      <c r="T416" s="253"/>
      <c r="AT416" s="254" t="s">
        <v>159</v>
      </c>
      <c r="AU416" s="254" t="s">
        <v>81</v>
      </c>
      <c r="AV416" s="12" t="s">
        <v>81</v>
      </c>
      <c r="AW416" s="12" t="s">
        <v>35</v>
      </c>
      <c r="AX416" s="12" t="s">
        <v>71</v>
      </c>
      <c r="AY416" s="254" t="s">
        <v>152</v>
      </c>
    </row>
    <row r="417" s="13" customFormat="1">
      <c r="B417" s="255"/>
      <c r="C417" s="256"/>
      <c r="D417" s="235" t="s">
        <v>159</v>
      </c>
      <c r="E417" s="257" t="s">
        <v>21</v>
      </c>
      <c r="F417" s="258" t="s">
        <v>164</v>
      </c>
      <c r="G417" s="256"/>
      <c r="H417" s="259">
        <v>108.453</v>
      </c>
      <c r="I417" s="260"/>
      <c r="J417" s="256"/>
      <c r="K417" s="256"/>
      <c r="L417" s="261"/>
      <c r="M417" s="262"/>
      <c r="N417" s="263"/>
      <c r="O417" s="263"/>
      <c r="P417" s="263"/>
      <c r="Q417" s="263"/>
      <c r="R417" s="263"/>
      <c r="S417" s="263"/>
      <c r="T417" s="264"/>
      <c r="AT417" s="265" t="s">
        <v>159</v>
      </c>
      <c r="AU417" s="265" t="s">
        <v>81</v>
      </c>
      <c r="AV417" s="13" t="s">
        <v>158</v>
      </c>
      <c r="AW417" s="13" t="s">
        <v>35</v>
      </c>
      <c r="AX417" s="13" t="s">
        <v>79</v>
      </c>
      <c r="AY417" s="265" t="s">
        <v>152</v>
      </c>
    </row>
    <row r="418" s="1" customFormat="1" ht="16.5" customHeight="1">
      <c r="B418" s="46"/>
      <c r="C418" s="221" t="s">
        <v>383</v>
      </c>
      <c r="D418" s="221" t="s">
        <v>154</v>
      </c>
      <c r="E418" s="222" t="s">
        <v>540</v>
      </c>
      <c r="F418" s="223" t="s">
        <v>541</v>
      </c>
      <c r="G418" s="224" t="s">
        <v>235</v>
      </c>
      <c r="H418" s="225">
        <v>324.98399999999998</v>
      </c>
      <c r="I418" s="226"/>
      <c r="J418" s="227">
        <f>ROUND(I418*H418,2)</f>
        <v>0</v>
      </c>
      <c r="K418" s="223" t="s">
        <v>21</v>
      </c>
      <c r="L418" s="72"/>
      <c r="M418" s="228" t="s">
        <v>21</v>
      </c>
      <c r="N418" s="229" t="s">
        <v>42</v>
      </c>
      <c r="O418" s="47"/>
      <c r="P418" s="230">
        <f>O418*H418</f>
        <v>0</v>
      </c>
      <c r="Q418" s="230">
        <v>0.018380000000000001</v>
      </c>
      <c r="R418" s="230">
        <f>Q418*H418</f>
        <v>5.9732059199999998</v>
      </c>
      <c r="S418" s="230">
        <v>0</v>
      </c>
      <c r="T418" s="231">
        <f>S418*H418</f>
        <v>0</v>
      </c>
      <c r="AR418" s="24" t="s">
        <v>158</v>
      </c>
      <c r="AT418" s="24" t="s">
        <v>154</v>
      </c>
      <c r="AU418" s="24" t="s">
        <v>81</v>
      </c>
      <c r="AY418" s="24" t="s">
        <v>152</v>
      </c>
      <c r="BE418" s="232">
        <f>IF(N418="základní",J418,0)</f>
        <v>0</v>
      </c>
      <c r="BF418" s="232">
        <f>IF(N418="snížená",J418,0)</f>
        <v>0</v>
      </c>
      <c r="BG418" s="232">
        <f>IF(N418="zákl. přenesená",J418,0)</f>
        <v>0</v>
      </c>
      <c r="BH418" s="232">
        <f>IF(N418="sníž. přenesená",J418,0)</f>
        <v>0</v>
      </c>
      <c r="BI418" s="232">
        <f>IF(N418="nulová",J418,0)</f>
        <v>0</v>
      </c>
      <c r="BJ418" s="24" t="s">
        <v>79</v>
      </c>
      <c r="BK418" s="232">
        <f>ROUND(I418*H418,2)</f>
        <v>0</v>
      </c>
      <c r="BL418" s="24" t="s">
        <v>158</v>
      </c>
      <c r="BM418" s="24" t="s">
        <v>542</v>
      </c>
    </row>
    <row r="419" s="11" customFormat="1">
      <c r="B419" s="233"/>
      <c r="C419" s="234"/>
      <c r="D419" s="235" t="s">
        <v>159</v>
      </c>
      <c r="E419" s="236" t="s">
        <v>21</v>
      </c>
      <c r="F419" s="237" t="s">
        <v>360</v>
      </c>
      <c r="G419" s="234"/>
      <c r="H419" s="236" t="s">
        <v>21</v>
      </c>
      <c r="I419" s="238"/>
      <c r="J419" s="234"/>
      <c r="K419" s="234"/>
      <c r="L419" s="239"/>
      <c r="M419" s="240"/>
      <c r="N419" s="241"/>
      <c r="O419" s="241"/>
      <c r="P419" s="241"/>
      <c r="Q419" s="241"/>
      <c r="R419" s="241"/>
      <c r="S419" s="241"/>
      <c r="T419" s="242"/>
      <c r="AT419" s="243" t="s">
        <v>159</v>
      </c>
      <c r="AU419" s="243" t="s">
        <v>81</v>
      </c>
      <c r="AV419" s="11" t="s">
        <v>79</v>
      </c>
      <c r="AW419" s="11" t="s">
        <v>35</v>
      </c>
      <c r="AX419" s="11" t="s">
        <v>71</v>
      </c>
      <c r="AY419" s="243" t="s">
        <v>152</v>
      </c>
    </row>
    <row r="420" s="12" customFormat="1">
      <c r="B420" s="244"/>
      <c r="C420" s="245"/>
      <c r="D420" s="235" t="s">
        <v>159</v>
      </c>
      <c r="E420" s="246" t="s">
        <v>21</v>
      </c>
      <c r="F420" s="247" t="s">
        <v>543</v>
      </c>
      <c r="G420" s="245"/>
      <c r="H420" s="248">
        <v>16.416</v>
      </c>
      <c r="I420" s="249"/>
      <c r="J420" s="245"/>
      <c r="K420" s="245"/>
      <c r="L420" s="250"/>
      <c r="M420" s="251"/>
      <c r="N420" s="252"/>
      <c r="O420" s="252"/>
      <c r="P420" s="252"/>
      <c r="Q420" s="252"/>
      <c r="R420" s="252"/>
      <c r="S420" s="252"/>
      <c r="T420" s="253"/>
      <c r="AT420" s="254" t="s">
        <v>159</v>
      </c>
      <c r="AU420" s="254" t="s">
        <v>81</v>
      </c>
      <c r="AV420" s="12" t="s">
        <v>81</v>
      </c>
      <c r="AW420" s="12" t="s">
        <v>35</v>
      </c>
      <c r="AX420" s="12" t="s">
        <v>71</v>
      </c>
      <c r="AY420" s="254" t="s">
        <v>152</v>
      </c>
    </row>
    <row r="421" s="12" customFormat="1">
      <c r="B421" s="244"/>
      <c r="C421" s="245"/>
      <c r="D421" s="235" t="s">
        <v>159</v>
      </c>
      <c r="E421" s="246" t="s">
        <v>21</v>
      </c>
      <c r="F421" s="247" t="s">
        <v>544</v>
      </c>
      <c r="G421" s="245"/>
      <c r="H421" s="248">
        <v>100.42</v>
      </c>
      <c r="I421" s="249"/>
      <c r="J421" s="245"/>
      <c r="K421" s="245"/>
      <c r="L421" s="250"/>
      <c r="M421" s="251"/>
      <c r="N421" s="252"/>
      <c r="O421" s="252"/>
      <c r="P421" s="252"/>
      <c r="Q421" s="252"/>
      <c r="R421" s="252"/>
      <c r="S421" s="252"/>
      <c r="T421" s="253"/>
      <c r="AT421" s="254" t="s">
        <v>159</v>
      </c>
      <c r="AU421" s="254" t="s">
        <v>81</v>
      </c>
      <c r="AV421" s="12" t="s">
        <v>81</v>
      </c>
      <c r="AW421" s="12" t="s">
        <v>35</v>
      </c>
      <c r="AX421" s="12" t="s">
        <v>71</v>
      </c>
      <c r="AY421" s="254" t="s">
        <v>152</v>
      </c>
    </row>
    <row r="422" s="12" customFormat="1">
      <c r="B422" s="244"/>
      <c r="C422" s="245"/>
      <c r="D422" s="235" t="s">
        <v>159</v>
      </c>
      <c r="E422" s="246" t="s">
        <v>21</v>
      </c>
      <c r="F422" s="247" t="s">
        <v>545</v>
      </c>
      <c r="G422" s="245"/>
      <c r="H422" s="248">
        <v>36.314</v>
      </c>
      <c r="I422" s="249"/>
      <c r="J422" s="245"/>
      <c r="K422" s="245"/>
      <c r="L422" s="250"/>
      <c r="M422" s="251"/>
      <c r="N422" s="252"/>
      <c r="O422" s="252"/>
      <c r="P422" s="252"/>
      <c r="Q422" s="252"/>
      <c r="R422" s="252"/>
      <c r="S422" s="252"/>
      <c r="T422" s="253"/>
      <c r="AT422" s="254" t="s">
        <v>159</v>
      </c>
      <c r="AU422" s="254" t="s">
        <v>81</v>
      </c>
      <c r="AV422" s="12" t="s">
        <v>81</v>
      </c>
      <c r="AW422" s="12" t="s">
        <v>35</v>
      </c>
      <c r="AX422" s="12" t="s">
        <v>71</v>
      </c>
      <c r="AY422" s="254" t="s">
        <v>152</v>
      </c>
    </row>
    <row r="423" s="12" customFormat="1">
      <c r="B423" s="244"/>
      <c r="C423" s="245"/>
      <c r="D423" s="235" t="s">
        <v>159</v>
      </c>
      <c r="E423" s="246" t="s">
        <v>21</v>
      </c>
      <c r="F423" s="247" t="s">
        <v>546</v>
      </c>
      <c r="G423" s="245"/>
      <c r="H423" s="248">
        <v>23.762</v>
      </c>
      <c r="I423" s="249"/>
      <c r="J423" s="245"/>
      <c r="K423" s="245"/>
      <c r="L423" s="250"/>
      <c r="M423" s="251"/>
      <c r="N423" s="252"/>
      <c r="O423" s="252"/>
      <c r="P423" s="252"/>
      <c r="Q423" s="252"/>
      <c r="R423" s="252"/>
      <c r="S423" s="252"/>
      <c r="T423" s="253"/>
      <c r="AT423" s="254" t="s">
        <v>159</v>
      </c>
      <c r="AU423" s="254" t="s">
        <v>81</v>
      </c>
      <c r="AV423" s="12" t="s">
        <v>81</v>
      </c>
      <c r="AW423" s="12" t="s">
        <v>35</v>
      </c>
      <c r="AX423" s="12" t="s">
        <v>71</v>
      </c>
      <c r="AY423" s="254" t="s">
        <v>152</v>
      </c>
    </row>
    <row r="424" s="12" customFormat="1">
      <c r="B424" s="244"/>
      <c r="C424" s="245"/>
      <c r="D424" s="235" t="s">
        <v>159</v>
      </c>
      <c r="E424" s="246" t="s">
        <v>21</v>
      </c>
      <c r="F424" s="247" t="s">
        <v>547</v>
      </c>
      <c r="G424" s="245"/>
      <c r="H424" s="248">
        <v>52.710999999999999</v>
      </c>
      <c r="I424" s="249"/>
      <c r="J424" s="245"/>
      <c r="K424" s="245"/>
      <c r="L424" s="250"/>
      <c r="M424" s="251"/>
      <c r="N424" s="252"/>
      <c r="O424" s="252"/>
      <c r="P424" s="252"/>
      <c r="Q424" s="252"/>
      <c r="R424" s="252"/>
      <c r="S424" s="252"/>
      <c r="T424" s="253"/>
      <c r="AT424" s="254" t="s">
        <v>159</v>
      </c>
      <c r="AU424" s="254" t="s">
        <v>81</v>
      </c>
      <c r="AV424" s="12" t="s">
        <v>81</v>
      </c>
      <c r="AW424" s="12" t="s">
        <v>35</v>
      </c>
      <c r="AX424" s="12" t="s">
        <v>71</v>
      </c>
      <c r="AY424" s="254" t="s">
        <v>152</v>
      </c>
    </row>
    <row r="425" s="11" customFormat="1">
      <c r="B425" s="233"/>
      <c r="C425" s="234"/>
      <c r="D425" s="235" t="s">
        <v>159</v>
      </c>
      <c r="E425" s="236" t="s">
        <v>21</v>
      </c>
      <c r="F425" s="237" t="s">
        <v>363</v>
      </c>
      <c r="G425" s="234"/>
      <c r="H425" s="236" t="s">
        <v>21</v>
      </c>
      <c r="I425" s="238"/>
      <c r="J425" s="234"/>
      <c r="K425" s="234"/>
      <c r="L425" s="239"/>
      <c r="M425" s="240"/>
      <c r="N425" s="241"/>
      <c r="O425" s="241"/>
      <c r="P425" s="241"/>
      <c r="Q425" s="241"/>
      <c r="R425" s="241"/>
      <c r="S425" s="241"/>
      <c r="T425" s="242"/>
      <c r="AT425" s="243" t="s">
        <v>159</v>
      </c>
      <c r="AU425" s="243" t="s">
        <v>81</v>
      </c>
      <c r="AV425" s="11" t="s">
        <v>79</v>
      </c>
      <c r="AW425" s="11" t="s">
        <v>35</v>
      </c>
      <c r="AX425" s="11" t="s">
        <v>71</v>
      </c>
      <c r="AY425" s="243" t="s">
        <v>152</v>
      </c>
    </row>
    <row r="426" s="12" customFormat="1">
      <c r="B426" s="244"/>
      <c r="C426" s="245"/>
      <c r="D426" s="235" t="s">
        <v>159</v>
      </c>
      <c r="E426" s="246" t="s">
        <v>21</v>
      </c>
      <c r="F426" s="247" t="s">
        <v>548</v>
      </c>
      <c r="G426" s="245"/>
      <c r="H426" s="248">
        <v>93.831000000000003</v>
      </c>
      <c r="I426" s="249"/>
      <c r="J426" s="245"/>
      <c r="K426" s="245"/>
      <c r="L426" s="250"/>
      <c r="M426" s="251"/>
      <c r="N426" s="252"/>
      <c r="O426" s="252"/>
      <c r="P426" s="252"/>
      <c r="Q426" s="252"/>
      <c r="R426" s="252"/>
      <c r="S426" s="252"/>
      <c r="T426" s="253"/>
      <c r="AT426" s="254" t="s">
        <v>159</v>
      </c>
      <c r="AU426" s="254" t="s">
        <v>81</v>
      </c>
      <c r="AV426" s="12" t="s">
        <v>81</v>
      </c>
      <c r="AW426" s="12" t="s">
        <v>35</v>
      </c>
      <c r="AX426" s="12" t="s">
        <v>71</v>
      </c>
      <c r="AY426" s="254" t="s">
        <v>152</v>
      </c>
    </row>
    <row r="427" s="11" customFormat="1">
      <c r="B427" s="233"/>
      <c r="C427" s="234"/>
      <c r="D427" s="235" t="s">
        <v>159</v>
      </c>
      <c r="E427" s="236" t="s">
        <v>21</v>
      </c>
      <c r="F427" s="237" t="s">
        <v>549</v>
      </c>
      <c r="G427" s="234"/>
      <c r="H427" s="236" t="s">
        <v>21</v>
      </c>
      <c r="I427" s="238"/>
      <c r="J427" s="234"/>
      <c r="K427" s="234"/>
      <c r="L427" s="239"/>
      <c r="M427" s="240"/>
      <c r="N427" s="241"/>
      <c r="O427" s="241"/>
      <c r="P427" s="241"/>
      <c r="Q427" s="241"/>
      <c r="R427" s="241"/>
      <c r="S427" s="241"/>
      <c r="T427" s="242"/>
      <c r="AT427" s="243" t="s">
        <v>159</v>
      </c>
      <c r="AU427" s="243" t="s">
        <v>81</v>
      </c>
      <c r="AV427" s="11" t="s">
        <v>79</v>
      </c>
      <c r="AW427" s="11" t="s">
        <v>35</v>
      </c>
      <c r="AX427" s="11" t="s">
        <v>71</v>
      </c>
      <c r="AY427" s="243" t="s">
        <v>152</v>
      </c>
    </row>
    <row r="428" s="12" customFormat="1">
      <c r="B428" s="244"/>
      <c r="C428" s="245"/>
      <c r="D428" s="235" t="s">
        <v>159</v>
      </c>
      <c r="E428" s="246" t="s">
        <v>21</v>
      </c>
      <c r="F428" s="247" t="s">
        <v>550</v>
      </c>
      <c r="G428" s="245"/>
      <c r="H428" s="248">
        <v>1.53</v>
      </c>
      <c r="I428" s="249"/>
      <c r="J428" s="245"/>
      <c r="K428" s="245"/>
      <c r="L428" s="250"/>
      <c r="M428" s="251"/>
      <c r="N428" s="252"/>
      <c r="O428" s="252"/>
      <c r="P428" s="252"/>
      <c r="Q428" s="252"/>
      <c r="R428" s="252"/>
      <c r="S428" s="252"/>
      <c r="T428" s="253"/>
      <c r="AT428" s="254" t="s">
        <v>159</v>
      </c>
      <c r="AU428" s="254" t="s">
        <v>81</v>
      </c>
      <c r="AV428" s="12" t="s">
        <v>81</v>
      </c>
      <c r="AW428" s="12" t="s">
        <v>35</v>
      </c>
      <c r="AX428" s="12" t="s">
        <v>71</v>
      </c>
      <c r="AY428" s="254" t="s">
        <v>152</v>
      </c>
    </row>
    <row r="429" s="13" customFormat="1">
      <c r="B429" s="255"/>
      <c r="C429" s="256"/>
      <c r="D429" s="235" t="s">
        <v>159</v>
      </c>
      <c r="E429" s="257" t="s">
        <v>21</v>
      </c>
      <c r="F429" s="258" t="s">
        <v>164</v>
      </c>
      <c r="G429" s="256"/>
      <c r="H429" s="259">
        <v>324.98399999999998</v>
      </c>
      <c r="I429" s="260"/>
      <c r="J429" s="256"/>
      <c r="K429" s="256"/>
      <c r="L429" s="261"/>
      <c r="M429" s="262"/>
      <c r="N429" s="263"/>
      <c r="O429" s="263"/>
      <c r="P429" s="263"/>
      <c r="Q429" s="263"/>
      <c r="R429" s="263"/>
      <c r="S429" s="263"/>
      <c r="T429" s="264"/>
      <c r="AT429" s="265" t="s">
        <v>159</v>
      </c>
      <c r="AU429" s="265" t="s">
        <v>81</v>
      </c>
      <c r="AV429" s="13" t="s">
        <v>158</v>
      </c>
      <c r="AW429" s="13" t="s">
        <v>35</v>
      </c>
      <c r="AX429" s="13" t="s">
        <v>79</v>
      </c>
      <c r="AY429" s="265" t="s">
        <v>152</v>
      </c>
    </row>
    <row r="430" s="1" customFormat="1" ht="16.5" customHeight="1">
      <c r="B430" s="46"/>
      <c r="C430" s="221" t="s">
        <v>551</v>
      </c>
      <c r="D430" s="221" t="s">
        <v>154</v>
      </c>
      <c r="E430" s="222" t="s">
        <v>552</v>
      </c>
      <c r="F430" s="223" t="s">
        <v>553</v>
      </c>
      <c r="G430" s="224" t="s">
        <v>376</v>
      </c>
      <c r="H430" s="225">
        <v>8</v>
      </c>
      <c r="I430" s="226"/>
      <c r="J430" s="227">
        <f>ROUND(I430*H430,2)</f>
        <v>0</v>
      </c>
      <c r="K430" s="223" t="s">
        <v>21</v>
      </c>
      <c r="L430" s="72"/>
      <c r="M430" s="228" t="s">
        <v>21</v>
      </c>
      <c r="N430" s="229" t="s">
        <v>42</v>
      </c>
      <c r="O430" s="47"/>
      <c r="P430" s="230">
        <f>O430*H430</f>
        <v>0</v>
      </c>
      <c r="Q430" s="230">
        <v>0.010200000000000001</v>
      </c>
      <c r="R430" s="230">
        <f>Q430*H430</f>
        <v>0.081600000000000006</v>
      </c>
      <c r="S430" s="230">
        <v>0</v>
      </c>
      <c r="T430" s="231">
        <f>S430*H430</f>
        <v>0</v>
      </c>
      <c r="AR430" s="24" t="s">
        <v>158</v>
      </c>
      <c r="AT430" s="24" t="s">
        <v>154</v>
      </c>
      <c r="AU430" s="24" t="s">
        <v>81</v>
      </c>
      <c r="AY430" s="24" t="s">
        <v>152</v>
      </c>
      <c r="BE430" s="232">
        <f>IF(N430="základní",J430,0)</f>
        <v>0</v>
      </c>
      <c r="BF430" s="232">
        <f>IF(N430="snížená",J430,0)</f>
        <v>0</v>
      </c>
      <c r="BG430" s="232">
        <f>IF(N430="zákl. přenesená",J430,0)</f>
        <v>0</v>
      </c>
      <c r="BH430" s="232">
        <f>IF(N430="sníž. přenesená",J430,0)</f>
        <v>0</v>
      </c>
      <c r="BI430" s="232">
        <f>IF(N430="nulová",J430,0)</f>
        <v>0</v>
      </c>
      <c r="BJ430" s="24" t="s">
        <v>79</v>
      </c>
      <c r="BK430" s="232">
        <f>ROUND(I430*H430,2)</f>
        <v>0</v>
      </c>
      <c r="BL430" s="24" t="s">
        <v>158</v>
      </c>
      <c r="BM430" s="24" t="s">
        <v>554</v>
      </c>
    </row>
    <row r="431" s="11" customFormat="1">
      <c r="B431" s="233"/>
      <c r="C431" s="234"/>
      <c r="D431" s="235" t="s">
        <v>159</v>
      </c>
      <c r="E431" s="236" t="s">
        <v>21</v>
      </c>
      <c r="F431" s="237" t="s">
        <v>555</v>
      </c>
      <c r="G431" s="234"/>
      <c r="H431" s="236" t="s">
        <v>21</v>
      </c>
      <c r="I431" s="238"/>
      <c r="J431" s="234"/>
      <c r="K431" s="234"/>
      <c r="L431" s="239"/>
      <c r="M431" s="240"/>
      <c r="N431" s="241"/>
      <c r="O431" s="241"/>
      <c r="P431" s="241"/>
      <c r="Q431" s="241"/>
      <c r="R431" s="241"/>
      <c r="S431" s="241"/>
      <c r="T431" s="242"/>
      <c r="AT431" s="243" t="s">
        <v>159</v>
      </c>
      <c r="AU431" s="243" t="s">
        <v>81</v>
      </c>
      <c r="AV431" s="11" t="s">
        <v>79</v>
      </c>
      <c r="AW431" s="11" t="s">
        <v>35</v>
      </c>
      <c r="AX431" s="11" t="s">
        <v>71</v>
      </c>
      <c r="AY431" s="243" t="s">
        <v>152</v>
      </c>
    </row>
    <row r="432" s="12" customFormat="1">
      <c r="B432" s="244"/>
      <c r="C432" s="245"/>
      <c r="D432" s="235" t="s">
        <v>159</v>
      </c>
      <c r="E432" s="246" t="s">
        <v>21</v>
      </c>
      <c r="F432" s="247" t="s">
        <v>177</v>
      </c>
      <c r="G432" s="245"/>
      <c r="H432" s="248">
        <v>8</v>
      </c>
      <c r="I432" s="249"/>
      <c r="J432" s="245"/>
      <c r="K432" s="245"/>
      <c r="L432" s="250"/>
      <c r="M432" s="251"/>
      <c r="N432" s="252"/>
      <c r="O432" s="252"/>
      <c r="P432" s="252"/>
      <c r="Q432" s="252"/>
      <c r="R432" s="252"/>
      <c r="S432" s="252"/>
      <c r="T432" s="253"/>
      <c r="AT432" s="254" t="s">
        <v>159</v>
      </c>
      <c r="AU432" s="254" t="s">
        <v>81</v>
      </c>
      <c r="AV432" s="12" t="s">
        <v>81</v>
      </c>
      <c r="AW432" s="12" t="s">
        <v>35</v>
      </c>
      <c r="AX432" s="12" t="s">
        <v>71</v>
      </c>
      <c r="AY432" s="254" t="s">
        <v>152</v>
      </c>
    </row>
    <row r="433" s="13" customFormat="1">
      <c r="B433" s="255"/>
      <c r="C433" s="256"/>
      <c r="D433" s="235" t="s">
        <v>159</v>
      </c>
      <c r="E433" s="257" t="s">
        <v>21</v>
      </c>
      <c r="F433" s="258" t="s">
        <v>164</v>
      </c>
      <c r="G433" s="256"/>
      <c r="H433" s="259">
        <v>8</v>
      </c>
      <c r="I433" s="260"/>
      <c r="J433" s="256"/>
      <c r="K433" s="256"/>
      <c r="L433" s="261"/>
      <c r="M433" s="262"/>
      <c r="N433" s="263"/>
      <c r="O433" s="263"/>
      <c r="P433" s="263"/>
      <c r="Q433" s="263"/>
      <c r="R433" s="263"/>
      <c r="S433" s="263"/>
      <c r="T433" s="264"/>
      <c r="AT433" s="265" t="s">
        <v>159</v>
      </c>
      <c r="AU433" s="265" t="s">
        <v>81</v>
      </c>
      <c r="AV433" s="13" t="s">
        <v>158</v>
      </c>
      <c r="AW433" s="13" t="s">
        <v>35</v>
      </c>
      <c r="AX433" s="13" t="s">
        <v>79</v>
      </c>
      <c r="AY433" s="265" t="s">
        <v>152</v>
      </c>
    </row>
    <row r="434" s="1" customFormat="1" ht="16.5" customHeight="1">
      <c r="B434" s="46"/>
      <c r="C434" s="221" t="s">
        <v>388</v>
      </c>
      <c r="D434" s="221" t="s">
        <v>154</v>
      </c>
      <c r="E434" s="222" t="s">
        <v>556</v>
      </c>
      <c r="F434" s="223" t="s">
        <v>557</v>
      </c>
      <c r="G434" s="224" t="s">
        <v>235</v>
      </c>
      <c r="H434" s="225">
        <v>32.072000000000003</v>
      </c>
      <c r="I434" s="226"/>
      <c r="J434" s="227">
        <f>ROUND(I434*H434,2)</f>
        <v>0</v>
      </c>
      <c r="K434" s="223" t="s">
        <v>21</v>
      </c>
      <c r="L434" s="72"/>
      <c r="M434" s="228" t="s">
        <v>21</v>
      </c>
      <c r="N434" s="229" t="s">
        <v>42</v>
      </c>
      <c r="O434" s="47"/>
      <c r="P434" s="230">
        <f>O434*H434</f>
        <v>0</v>
      </c>
      <c r="Q434" s="230">
        <v>0.033579999999999999</v>
      </c>
      <c r="R434" s="230">
        <f>Q434*H434</f>
        <v>1.0769777600000001</v>
      </c>
      <c r="S434" s="230">
        <v>0</v>
      </c>
      <c r="T434" s="231">
        <f>S434*H434</f>
        <v>0</v>
      </c>
      <c r="AR434" s="24" t="s">
        <v>158</v>
      </c>
      <c r="AT434" s="24" t="s">
        <v>154</v>
      </c>
      <c r="AU434" s="24" t="s">
        <v>81</v>
      </c>
      <c r="AY434" s="24" t="s">
        <v>152</v>
      </c>
      <c r="BE434" s="232">
        <f>IF(N434="základní",J434,0)</f>
        <v>0</v>
      </c>
      <c r="BF434" s="232">
        <f>IF(N434="snížená",J434,0)</f>
        <v>0</v>
      </c>
      <c r="BG434" s="232">
        <f>IF(N434="zákl. přenesená",J434,0)</f>
        <v>0</v>
      </c>
      <c r="BH434" s="232">
        <f>IF(N434="sníž. přenesená",J434,0)</f>
        <v>0</v>
      </c>
      <c r="BI434" s="232">
        <f>IF(N434="nulová",J434,0)</f>
        <v>0</v>
      </c>
      <c r="BJ434" s="24" t="s">
        <v>79</v>
      </c>
      <c r="BK434" s="232">
        <f>ROUND(I434*H434,2)</f>
        <v>0</v>
      </c>
      <c r="BL434" s="24" t="s">
        <v>158</v>
      </c>
      <c r="BM434" s="24" t="s">
        <v>558</v>
      </c>
    </row>
    <row r="435" s="12" customFormat="1">
      <c r="B435" s="244"/>
      <c r="C435" s="245"/>
      <c r="D435" s="235" t="s">
        <v>159</v>
      </c>
      <c r="E435" s="246" t="s">
        <v>21</v>
      </c>
      <c r="F435" s="247" t="s">
        <v>559</v>
      </c>
      <c r="G435" s="245"/>
      <c r="H435" s="248">
        <v>13.772</v>
      </c>
      <c r="I435" s="249"/>
      <c r="J435" s="245"/>
      <c r="K435" s="245"/>
      <c r="L435" s="250"/>
      <c r="M435" s="251"/>
      <c r="N435" s="252"/>
      <c r="O435" s="252"/>
      <c r="P435" s="252"/>
      <c r="Q435" s="252"/>
      <c r="R435" s="252"/>
      <c r="S435" s="252"/>
      <c r="T435" s="253"/>
      <c r="AT435" s="254" t="s">
        <v>159</v>
      </c>
      <c r="AU435" s="254" t="s">
        <v>81</v>
      </c>
      <c r="AV435" s="12" t="s">
        <v>81</v>
      </c>
      <c r="AW435" s="12" t="s">
        <v>35</v>
      </c>
      <c r="AX435" s="12" t="s">
        <v>71</v>
      </c>
      <c r="AY435" s="254" t="s">
        <v>152</v>
      </c>
    </row>
    <row r="436" s="12" customFormat="1">
      <c r="B436" s="244"/>
      <c r="C436" s="245"/>
      <c r="D436" s="235" t="s">
        <v>159</v>
      </c>
      <c r="E436" s="246" t="s">
        <v>21</v>
      </c>
      <c r="F436" s="247" t="s">
        <v>560</v>
      </c>
      <c r="G436" s="245"/>
      <c r="H436" s="248">
        <v>0.59999999999999998</v>
      </c>
      <c r="I436" s="249"/>
      <c r="J436" s="245"/>
      <c r="K436" s="245"/>
      <c r="L436" s="250"/>
      <c r="M436" s="251"/>
      <c r="N436" s="252"/>
      <c r="O436" s="252"/>
      <c r="P436" s="252"/>
      <c r="Q436" s="252"/>
      <c r="R436" s="252"/>
      <c r="S436" s="252"/>
      <c r="T436" s="253"/>
      <c r="AT436" s="254" t="s">
        <v>159</v>
      </c>
      <c r="AU436" s="254" t="s">
        <v>81</v>
      </c>
      <c r="AV436" s="12" t="s">
        <v>81</v>
      </c>
      <c r="AW436" s="12" t="s">
        <v>35</v>
      </c>
      <c r="AX436" s="12" t="s">
        <v>71</v>
      </c>
      <c r="AY436" s="254" t="s">
        <v>152</v>
      </c>
    </row>
    <row r="437" s="12" customFormat="1">
      <c r="B437" s="244"/>
      <c r="C437" s="245"/>
      <c r="D437" s="235" t="s">
        <v>159</v>
      </c>
      <c r="E437" s="246" t="s">
        <v>21</v>
      </c>
      <c r="F437" s="247" t="s">
        <v>561</v>
      </c>
      <c r="G437" s="245"/>
      <c r="H437" s="248">
        <v>3.7400000000000002</v>
      </c>
      <c r="I437" s="249"/>
      <c r="J437" s="245"/>
      <c r="K437" s="245"/>
      <c r="L437" s="250"/>
      <c r="M437" s="251"/>
      <c r="N437" s="252"/>
      <c r="O437" s="252"/>
      <c r="P437" s="252"/>
      <c r="Q437" s="252"/>
      <c r="R437" s="252"/>
      <c r="S437" s="252"/>
      <c r="T437" s="253"/>
      <c r="AT437" s="254" t="s">
        <v>159</v>
      </c>
      <c r="AU437" s="254" t="s">
        <v>81</v>
      </c>
      <c r="AV437" s="12" t="s">
        <v>81</v>
      </c>
      <c r="AW437" s="12" t="s">
        <v>35</v>
      </c>
      <c r="AX437" s="12" t="s">
        <v>71</v>
      </c>
      <c r="AY437" s="254" t="s">
        <v>152</v>
      </c>
    </row>
    <row r="438" s="12" customFormat="1">
      <c r="B438" s="244"/>
      <c r="C438" s="245"/>
      <c r="D438" s="235" t="s">
        <v>159</v>
      </c>
      <c r="E438" s="246" t="s">
        <v>21</v>
      </c>
      <c r="F438" s="247" t="s">
        <v>562</v>
      </c>
      <c r="G438" s="245"/>
      <c r="H438" s="248">
        <v>4.9800000000000004</v>
      </c>
      <c r="I438" s="249"/>
      <c r="J438" s="245"/>
      <c r="K438" s="245"/>
      <c r="L438" s="250"/>
      <c r="M438" s="251"/>
      <c r="N438" s="252"/>
      <c r="O438" s="252"/>
      <c r="P438" s="252"/>
      <c r="Q438" s="252"/>
      <c r="R438" s="252"/>
      <c r="S438" s="252"/>
      <c r="T438" s="253"/>
      <c r="AT438" s="254" t="s">
        <v>159</v>
      </c>
      <c r="AU438" s="254" t="s">
        <v>81</v>
      </c>
      <c r="AV438" s="12" t="s">
        <v>81</v>
      </c>
      <c r="AW438" s="12" t="s">
        <v>35</v>
      </c>
      <c r="AX438" s="12" t="s">
        <v>71</v>
      </c>
      <c r="AY438" s="254" t="s">
        <v>152</v>
      </c>
    </row>
    <row r="439" s="12" customFormat="1">
      <c r="B439" s="244"/>
      <c r="C439" s="245"/>
      <c r="D439" s="235" t="s">
        <v>159</v>
      </c>
      <c r="E439" s="246" t="s">
        <v>21</v>
      </c>
      <c r="F439" s="247" t="s">
        <v>563</v>
      </c>
      <c r="G439" s="245"/>
      <c r="H439" s="248">
        <v>1.6599999999999999</v>
      </c>
      <c r="I439" s="249"/>
      <c r="J439" s="245"/>
      <c r="K439" s="245"/>
      <c r="L439" s="250"/>
      <c r="M439" s="251"/>
      <c r="N439" s="252"/>
      <c r="O439" s="252"/>
      <c r="P439" s="252"/>
      <c r="Q439" s="252"/>
      <c r="R439" s="252"/>
      <c r="S439" s="252"/>
      <c r="T439" s="253"/>
      <c r="AT439" s="254" t="s">
        <v>159</v>
      </c>
      <c r="AU439" s="254" t="s">
        <v>81</v>
      </c>
      <c r="AV439" s="12" t="s">
        <v>81</v>
      </c>
      <c r="AW439" s="12" t="s">
        <v>35</v>
      </c>
      <c r="AX439" s="12" t="s">
        <v>71</v>
      </c>
      <c r="AY439" s="254" t="s">
        <v>152</v>
      </c>
    </row>
    <row r="440" s="12" customFormat="1">
      <c r="B440" s="244"/>
      <c r="C440" s="245"/>
      <c r="D440" s="235" t="s">
        <v>159</v>
      </c>
      <c r="E440" s="246" t="s">
        <v>21</v>
      </c>
      <c r="F440" s="247" t="s">
        <v>564</v>
      </c>
      <c r="G440" s="245"/>
      <c r="H440" s="248">
        <v>5.5199999999999996</v>
      </c>
      <c r="I440" s="249"/>
      <c r="J440" s="245"/>
      <c r="K440" s="245"/>
      <c r="L440" s="250"/>
      <c r="M440" s="251"/>
      <c r="N440" s="252"/>
      <c r="O440" s="252"/>
      <c r="P440" s="252"/>
      <c r="Q440" s="252"/>
      <c r="R440" s="252"/>
      <c r="S440" s="252"/>
      <c r="T440" s="253"/>
      <c r="AT440" s="254" t="s">
        <v>159</v>
      </c>
      <c r="AU440" s="254" t="s">
        <v>81</v>
      </c>
      <c r="AV440" s="12" t="s">
        <v>81</v>
      </c>
      <c r="AW440" s="12" t="s">
        <v>35</v>
      </c>
      <c r="AX440" s="12" t="s">
        <v>71</v>
      </c>
      <c r="AY440" s="254" t="s">
        <v>152</v>
      </c>
    </row>
    <row r="441" s="12" customFormat="1">
      <c r="B441" s="244"/>
      <c r="C441" s="245"/>
      <c r="D441" s="235" t="s">
        <v>159</v>
      </c>
      <c r="E441" s="246" t="s">
        <v>21</v>
      </c>
      <c r="F441" s="247" t="s">
        <v>565</v>
      </c>
      <c r="G441" s="245"/>
      <c r="H441" s="248">
        <v>0.59999999999999998</v>
      </c>
      <c r="I441" s="249"/>
      <c r="J441" s="245"/>
      <c r="K441" s="245"/>
      <c r="L441" s="250"/>
      <c r="M441" s="251"/>
      <c r="N441" s="252"/>
      <c r="O441" s="252"/>
      <c r="P441" s="252"/>
      <c r="Q441" s="252"/>
      <c r="R441" s="252"/>
      <c r="S441" s="252"/>
      <c r="T441" s="253"/>
      <c r="AT441" s="254" t="s">
        <v>159</v>
      </c>
      <c r="AU441" s="254" t="s">
        <v>81</v>
      </c>
      <c r="AV441" s="12" t="s">
        <v>81</v>
      </c>
      <c r="AW441" s="12" t="s">
        <v>35</v>
      </c>
      <c r="AX441" s="12" t="s">
        <v>71</v>
      </c>
      <c r="AY441" s="254" t="s">
        <v>152</v>
      </c>
    </row>
    <row r="442" s="12" customFormat="1">
      <c r="B442" s="244"/>
      <c r="C442" s="245"/>
      <c r="D442" s="235" t="s">
        <v>159</v>
      </c>
      <c r="E442" s="246" t="s">
        <v>21</v>
      </c>
      <c r="F442" s="247" t="s">
        <v>566</v>
      </c>
      <c r="G442" s="245"/>
      <c r="H442" s="248">
        <v>0.59999999999999998</v>
      </c>
      <c r="I442" s="249"/>
      <c r="J442" s="245"/>
      <c r="K442" s="245"/>
      <c r="L442" s="250"/>
      <c r="M442" s="251"/>
      <c r="N442" s="252"/>
      <c r="O442" s="252"/>
      <c r="P442" s="252"/>
      <c r="Q442" s="252"/>
      <c r="R442" s="252"/>
      <c r="S442" s="252"/>
      <c r="T442" s="253"/>
      <c r="AT442" s="254" t="s">
        <v>159</v>
      </c>
      <c r="AU442" s="254" t="s">
        <v>81</v>
      </c>
      <c r="AV442" s="12" t="s">
        <v>81</v>
      </c>
      <c r="AW442" s="12" t="s">
        <v>35</v>
      </c>
      <c r="AX442" s="12" t="s">
        <v>71</v>
      </c>
      <c r="AY442" s="254" t="s">
        <v>152</v>
      </c>
    </row>
    <row r="443" s="12" customFormat="1">
      <c r="B443" s="244"/>
      <c r="C443" s="245"/>
      <c r="D443" s="235" t="s">
        <v>159</v>
      </c>
      <c r="E443" s="246" t="s">
        <v>21</v>
      </c>
      <c r="F443" s="247" t="s">
        <v>567</v>
      </c>
      <c r="G443" s="245"/>
      <c r="H443" s="248">
        <v>0.59999999999999998</v>
      </c>
      <c r="I443" s="249"/>
      <c r="J443" s="245"/>
      <c r="K443" s="245"/>
      <c r="L443" s="250"/>
      <c r="M443" s="251"/>
      <c r="N443" s="252"/>
      <c r="O443" s="252"/>
      <c r="P443" s="252"/>
      <c r="Q443" s="252"/>
      <c r="R443" s="252"/>
      <c r="S443" s="252"/>
      <c r="T443" s="253"/>
      <c r="AT443" s="254" t="s">
        <v>159</v>
      </c>
      <c r="AU443" s="254" t="s">
        <v>81</v>
      </c>
      <c r="AV443" s="12" t="s">
        <v>81</v>
      </c>
      <c r="AW443" s="12" t="s">
        <v>35</v>
      </c>
      <c r="AX443" s="12" t="s">
        <v>71</v>
      </c>
      <c r="AY443" s="254" t="s">
        <v>152</v>
      </c>
    </row>
    <row r="444" s="13" customFormat="1">
      <c r="B444" s="255"/>
      <c r="C444" s="256"/>
      <c r="D444" s="235" t="s">
        <v>159</v>
      </c>
      <c r="E444" s="257" t="s">
        <v>21</v>
      </c>
      <c r="F444" s="258" t="s">
        <v>164</v>
      </c>
      <c r="G444" s="256"/>
      <c r="H444" s="259">
        <v>32.072000000000003</v>
      </c>
      <c r="I444" s="260"/>
      <c r="J444" s="256"/>
      <c r="K444" s="256"/>
      <c r="L444" s="261"/>
      <c r="M444" s="262"/>
      <c r="N444" s="263"/>
      <c r="O444" s="263"/>
      <c r="P444" s="263"/>
      <c r="Q444" s="263"/>
      <c r="R444" s="263"/>
      <c r="S444" s="263"/>
      <c r="T444" s="264"/>
      <c r="AT444" s="265" t="s">
        <v>159</v>
      </c>
      <c r="AU444" s="265" t="s">
        <v>81</v>
      </c>
      <c r="AV444" s="13" t="s">
        <v>158</v>
      </c>
      <c r="AW444" s="13" t="s">
        <v>35</v>
      </c>
      <c r="AX444" s="13" t="s">
        <v>79</v>
      </c>
      <c r="AY444" s="265" t="s">
        <v>152</v>
      </c>
    </row>
    <row r="445" s="1" customFormat="1" ht="25.5" customHeight="1">
      <c r="B445" s="46"/>
      <c r="C445" s="221" t="s">
        <v>568</v>
      </c>
      <c r="D445" s="221" t="s">
        <v>154</v>
      </c>
      <c r="E445" s="222" t="s">
        <v>569</v>
      </c>
      <c r="F445" s="223" t="s">
        <v>570</v>
      </c>
      <c r="G445" s="224" t="s">
        <v>235</v>
      </c>
      <c r="H445" s="225">
        <v>118.499</v>
      </c>
      <c r="I445" s="226"/>
      <c r="J445" s="227">
        <f>ROUND(I445*H445,2)</f>
        <v>0</v>
      </c>
      <c r="K445" s="223" t="s">
        <v>242</v>
      </c>
      <c r="L445" s="72"/>
      <c r="M445" s="228" t="s">
        <v>21</v>
      </c>
      <c r="N445" s="229" t="s">
        <v>42</v>
      </c>
      <c r="O445" s="47"/>
      <c r="P445" s="230">
        <f>O445*H445</f>
        <v>0</v>
      </c>
      <c r="Q445" s="230">
        <v>0.0082532999999999999</v>
      </c>
      <c r="R445" s="230">
        <f>Q445*H445</f>
        <v>0.97800779669999993</v>
      </c>
      <c r="S445" s="230">
        <v>0</v>
      </c>
      <c r="T445" s="231">
        <f>S445*H445</f>
        <v>0</v>
      </c>
      <c r="AR445" s="24" t="s">
        <v>158</v>
      </c>
      <c r="AT445" s="24" t="s">
        <v>154</v>
      </c>
      <c r="AU445" s="24" t="s">
        <v>81</v>
      </c>
      <c r="AY445" s="24" t="s">
        <v>152</v>
      </c>
      <c r="BE445" s="232">
        <f>IF(N445="základní",J445,0)</f>
        <v>0</v>
      </c>
      <c r="BF445" s="232">
        <f>IF(N445="snížená",J445,0)</f>
        <v>0</v>
      </c>
      <c r="BG445" s="232">
        <f>IF(N445="zákl. přenesená",J445,0)</f>
        <v>0</v>
      </c>
      <c r="BH445" s="232">
        <f>IF(N445="sníž. přenesená",J445,0)</f>
        <v>0</v>
      </c>
      <c r="BI445" s="232">
        <f>IF(N445="nulová",J445,0)</f>
        <v>0</v>
      </c>
      <c r="BJ445" s="24" t="s">
        <v>79</v>
      </c>
      <c r="BK445" s="232">
        <f>ROUND(I445*H445,2)</f>
        <v>0</v>
      </c>
      <c r="BL445" s="24" t="s">
        <v>158</v>
      </c>
      <c r="BM445" s="24" t="s">
        <v>571</v>
      </c>
    </row>
    <row r="446" s="1" customFormat="1">
      <c r="B446" s="46"/>
      <c r="C446" s="74"/>
      <c r="D446" s="235" t="s">
        <v>244</v>
      </c>
      <c r="E446" s="74"/>
      <c r="F446" s="266" t="s">
        <v>572</v>
      </c>
      <c r="G446" s="74"/>
      <c r="H446" s="74"/>
      <c r="I446" s="191"/>
      <c r="J446" s="74"/>
      <c r="K446" s="74"/>
      <c r="L446" s="72"/>
      <c r="M446" s="267"/>
      <c r="N446" s="47"/>
      <c r="O446" s="47"/>
      <c r="P446" s="47"/>
      <c r="Q446" s="47"/>
      <c r="R446" s="47"/>
      <c r="S446" s="47"/>
      <c r="T446" s="95"/>
      <c r="AT446" s="24" t="s">
        <v>244</v>
      </c>
      <c r="AU446" s="24" t="s">
        <v>81</v>
      </c>
    </row>
    <row r="447" s="11" customFormat="1">
      <c r="B447" s="233"/>
      <c r="C447" s="234"/>
      <c r="D447" s="235" t="s">
        <v>159</v>
      </c>
      <c r="E447" s="236" t="s">
        <v>21</v>
      </c>
      <c r="F447" s="237" t="s">
        <v>573</v>
      </c>
      <c r="G447" s="234"/>
      <c r="H447" s="236" t="s">
        <v>21</v>
      </c>
      <c r="I447" s="238"/>
      <c r="J447" s="234"/>
      <c r="K447" s="234"/>
      <c r="L447" s="239"/>
      <c r="M447" s="240"/>
      <c r="N447" s="241"/>
      <c r="O447" s="241"/>
      <c r="P447" s="241"/>
      <c r="Q447" s="241"/>
      <c r="R447" s="241"/>
      <c r="S447" s="241"/>
      <c r="T447" s="242"/>
      <c r="AT447" s="243" t="s">
        <v>159</v>
      </c>
      <c r="AU447" s="243" t="s">
        <v>81</v>
      </c>
      <c r="AV447" s="11" t="s">
        <v>79</v>
      </c>
      <c r="AW447" s="11" t="s">
        <v>35</v>
      </c>
      <c r="AX447" s="11" t="s">
        <v>71</v>
      </c>
      <c r="AY447" s="243" t="s">
        <v>152</v>
      </c>
    </row>
    <row r="448" s="12" customFormat="1">
      <c r="B448" s="244"/>
      <c r="C448" s="245"/>
      <c r="D448" s="235" t="s">
        <v>159</v>
      </c>
      <c r="E448" s="246" t="s">
        <v>21</v>
      </c>
      <c r="F448" s="247" t="s">
        <v>574</v>
      </c>
      <c r="G448" s="245"/>
      <c r="H448" s="248">
        <v>98.174999999999997</v>
      </c>
      <c r="I448" s="249"/>
      <c r="J448" s="245"/>
      <c r="K448" s="245"/>
      <c r="L448" s="250"/>
      <c r="M448" s="251"/>
      <c r="N448" s="252"/>
      <c r="O448" s="252"/>
      <c r="P448" s="252"/>
      <c r="Q448" s="252"/>
      <c r="R448" s="252"/>
      <c r="S448" s="252"/>
      <c r="T448" s="253"/>
      <c r="AT448" s="254" t="s">
        <v>159</v>
      </c>
      <c r="AU448" s="254" t="s">
        <v>81</v>
      </c>
      <c r="AV448" s="12" t="s">
        <v>81</v>
      </c>
      <c r="AW448" s="12" t="s">
        <v>35</v>
      </c>
      <c r="AX448" s="12" t="s">
        <v>71</v>
      </c>
      <c r="AY448" s="254" t="s">
        <v>152</v>
      </c>
    </row>
    <row r="449" s="12" customFormat="1">
      <c r="B449" s="244"/>
      <c r="C449" s="245"/>
      <c r="D449" s="235" t="s">
        <v>159</v>
      </c>
      <c r="E449" s="246" t="s">
        <v>21</v>
      </c>
      <c r="F449" s="247" t="s">
        <v>366</v>
      </c>
      <c r="G449" s="245"/>
      <c r="H449" s="248">
        <v>20.324000000000002</v>
      </c>
      <c r="I449" s="249"/>
      <c r="J449" s="245"/>
      <c r="K449" s="245"/>
      <c r="L449" s="250"/>
      <c r="M449" s="251"/>
      <c r="N449" s="252"/>
      <c r="O449" s="252"/>
      <c r="P449" s="252"/>
      <c r="Q449" s="252"/>
      <c r="R449" s="252"/>
      <c r="S449" s="252"/>
      <c r="T449" s="253"/>
      <c r="AT449" s="254" t="s">
        <v>159</v>
      </c>
      <c r="AU449" s="254" t="s">
        <v>81</v>
      </c>
      <c r="AV449" s="12" t="s">
        <v>81</v>
      </c>
      <c r="AW449" s="12" t="s">
        <v>35</v>
      </c>
      <c r="AX449" s="12" t="s">
        <v>71</v>
      </c>
      <c r="AY449" s="254" t="s">
        <v>152</v>
      </c>
    </row>
    <row r="450" s="13" customFormat="1">
      <c r="B450" s="255"/>
      <c r="C450" s="256"/>
      <c r="D450" s="235" t="s">
        <v>159</v>
      </c>
      <c r="E450" s="257" t="s">
        <v>21</v>
      </c>
      <c r="F450" s="258" t="s">
        <v>164</v>
      </c>
      <c r="G450" s="256"/>
      <c r="H450" s="259">
        <v>118.499</v>
      </c>
      <c r="I450" s="260"/>
      <c r="J450" s="256"/>
      <c r="K450" s="256"/>
      <c r="L450" s="261"/>
      <c r="M450" s="262"/>
      <c r="N450" s="263"/>
      <c r="O450" s="263"/>
      <c r="P450" s="263"/>
      <c r="Q450" s="263"/>
      <c r="R450" s="263"/>
      <c r="S450" s="263"/>
      <c r="T450" s="264"/>
      <c r="AT450" s="265" t="s">
        <v>159</v>
      </c>
      <c r="AU450" s="265" t="s">
        <v>81</v>
      </c>
      <c r="AV450" s="13" t="s">
        <v>158</v>
      </c>
      <c r="AW450" s="13" t="s">
        <v>35</v>
      </c>
      <c r="AX450" s="13" t="s">
        <v>79</v>
      </c>
      <c r="AY450" s="265" t="s">
        <v>152</v>
      </c>
    </row>
    <row r="451" s="1" customFormat="1" ht="16.5" customHeight="1">
      <c r="B451" s="46"/>
      <c r="C451" s="268" t="s">
        <v>399</v>
      </c>
      <c r="D451" s="268" t="s">
        <v>331</v>
      </c>
      <c r="E451" s="269" t="s">
        <v>575</v>
      </c>
      <c r="F451" s="270" t="s">
        <v>576</v>
      </c>
      <c r="G451" s="271" t="s">
        <v>235</v>
      </c>
      <c r="H451" s="272">
        <v>132.95599999999999</v>
      </c>
      <c r="I451" s="273"/>
      <c r="J451" s="274">
        <f>ROUND(I451*H451,2)</f>
        <v>0</v>
      </c>
      <c r="K451" s="270" t="s">
        <v>242</v>
      </c>
      <c r="L451" s="275"/>
      <c r="M451" s="276" t="s">
        <v>21</v>
      </c>
      <c r="N451" s="277" t="s">
        <v>42</v>
      </c>
      <c r="O451" s="47"/>
      <c r="P451" s="230">
        <f>O451*H451</f>
        <v>0</v>
      </c>
      <c r="Q451" s="230">
        <v>0.00034000000000000002</v>
      </c>
      <c r="R451" s="230">
        <f>Q451*H451</f>
        <v>0.045205040000000002</v>
      </c>
      <c r="S451" s="230">
        <v>0</v>
      </c>
      <c r="T451" s="231">
        <f>S451*H451</f>
        <v>0</v>
      </c>
      <c r="AR451" s="24" t="s">
        <v>177</v>
      </c>
      <c r="AT451" s="24" t="s">
        <v>331</v>
      </c>
      <c r="AU451" s="24" t="s">
        <v>81</v>
      </c>
      <c r="AY451" s="24" t="s">
        <v>152</v>
      </c>
      <c r="BE451" s="232">
        <f>IF(N451="základní",J451,0)</f>
        <v>0</v>
      </c>
      <c r="BF451" s="232">
        <f>IF(N451="snížená",J451,0)</f>
        <v>0</v>
      </c>
      <c r="BG451" s="232">
        <f>IF(N451="zákl. přenesená",J451,0)</f>
        <v>0</v>
      </c>
      <c r="BH451" s="232">
        <f>IF(N451="sníž. přenesená",J451,0)</f>
        <v>0</v>
      </c>
      <c r="BI451" s="232">
        <f>IF(N451="nulová",J451,0)</f>
        <v>0</v>
      </c>
      <c r="BJ451" s="24" t="s">
        <v>79</v>
      </c>
      <c r="BK451" s="232">
        <f>ROUND(I451*H451,2)</f>
        <v>0</v>
      </c>
      <c r="BL451" s="24" t="s">
        <v>158</v>
      </c>
      <c r="BM451" s="24" t="s">
        <v>577</v>
      </c>
    </row>
    <row r="452" s="11" customFormat="1">
      <c r="B452" s="233"/>
      <c r="C452" s="234"/>
      <c r="D452" s="235" t="s">
        <v>159</v>
      </c>
      <c r="E452" s="236" t="s">
        <v>21</v>
      </c>
      <c r="F452" s="237" t="s">
        <v>573</v>
      </c>
      <c r="G452" s="234"/>
      <c r="H452" s="236" t="s">
        <v>21</v>
      </c>
      <c r="I452" s="238"/>
      <c r="J452" s="234"/>
      <c r="K452" s="234"/>
      <c r="L452" s="239"/>
      <c r="M452" s="240"/>
      <c r="N452" s="241"/>
      <c r="O452" s="241"/>
      <c r="P452" s="241"/>
      <c r="Q452" s="241"/>
      <c r="R452" s="241"/>
      <c r="S452" s="241"/>
      <c r="T452" s="242"/>
      <c r="AT452" s="243" t="s">
        <v>159</v>
      </c>
      <c r="AU452" s="243" t="s">
        <v>81</v>
      </c>
      <c r="AV452" s="11" t="s">
        <v>79</v>
      </c>
      <c r="AW452" s="11" t="s">
        <v>35</v>
      </c>
      <c r="AX452" s="11" t="s">
        <v>71</v>
      </c>
      <c r="AY452" s="243" t="s">
        <v>152</v>
      </c>
    </row>
    <row r="453" s="12" customFormat="1">
      <c r="B453" s="244"/>
      <c r="C453" s="245"/>
      <c r="D453" s="235" t="s">
        <v>159</v>
      </c>
      <c r="E453" s="246" t="s">
        <v>21</v>
      </c>
      <c r="F453" s="247" t="s">
        <v>578</v>
      </c>
      <c r="G453" s="245"/>
      <c r="H453" s="248">
        <v>107.993</v>
      </c>
      <c r="I453" s="249"/>
      <c r="J453" s="245"/>
      <c r="K453" s="245"/>
      <c r="L453" s="250"/>
      <c r="M453" s="251"/>
      <c r="N453" s="252"/>
      <c r="O453" s="252"/>
      <c r="P453" s="252"/>
      <c r="Q453" s="252"/>
      <c r="R453" s="252"/>
      <c r="S453" s="252"/>
      <c r="T453" s="253"/>
      <c r="AT453" s="254" t="s">
        <v>159</v>
      </c>
      <c r="AU453" s="254" t="s">
        <v>81</v>
      </c>
      <c r="AV453" s="12" t="s">
        <v>81</v>
      </c>
      <c r="AW453" s="12" t="s">
        <v>35</v>
      </c>
      <c r="AX453" s="12" t="s">
        <v>71</v>
      </c>
      <c r="AY453" s="254" t="s">
        <v>152</v>
      </c>
    </row>
    <row r="454" s="12" customFormat="1">
      <c r="B454" s="244"/>
      <c r="C454" s="245"/>
      <c r="D454" s="235" t="s">
        <v>159</v>
      </c>
      <c r="E454" s="246" t="s">
        <v>21</v>
      </c>
      <c r="F454" s="247" t="s">
        <v>579</v>
      </c>
      <c r="G454" s="245"/>
      <c r="H454" s="248">
        <v>22.356000000000002</v>
      </c>
      <c r="I454" s="249"/>
      <c r="J454" s="245"/>
      <c r="K454" s="245"/>
      <c r="L454" s="250"/>
      <c r="M454" s="251"/>
      <c r="N454" s="252"/>
      <c r="O454" s="252"/>
      <c r="P454" s="252"/>
      <c r="Q454" s="252"/>
      <c r="R454" s="252"/>
      <c r="S454" s="252"/>
      <c r="T454" s="253"/>
      <c r="AT454" s="254" t="s">
        <v>159</v>
      </c>
      <c r="AU454" s="254" t="s">
        <v>81</v>
      </c>
      <c r="AV454" s="12" t="s">
        <v>81</v>
      </c>
      <c r="AW454" s="12" t="s">
        <v>35</v>
      </c>
      <c r="AX454" s="12" t="s">
        <v>71</v>
      </c>
      <c r="AY454" s="254" t="s">
        <v>152</v>
      </c>
    </row>
    <row r="455" s="13" customFormat="1">
      <c r="B455" s="255"/>
      <c r="C455" s="256"/>
      <c r="D455" s="235" t="s">
        <v>159</v>
      </c>
      <c r="E455" s="257" t="s">
        <v>21</v>
      </c>
      <c r="F455" s="258" t="s">
        <v>164</v>
      </c>
      <c r="G455" s="256"/>
      <c r="H455" s="259">
        <v>130.34899999999999</v>
      </c>
      <c r="I455" s="260"/>
      <c r="J455" s="256"/>
      <c r="K455" s="256"/>
      <c r="L455" s="261"/>
      <c r="M455" s="262"/>
      <c r="N455" s="263"/>
      <c r="O455" s="263"/>
      <c r="P455" s="263"/>
      <c r="Q455" s="263"/>
      <c r="R455" s="263"/>
      <c r="S455" s="263"/>
      <c r="T455" s="264"/>
      <c r="AT455" s="265" t="s">
        <v>159</v>
      </c>
      <c r="AU455" s="265" t="s">
        <v>81</v>
      </c>
      <c r="AV455" s="13" t="s">
        <v>158</v>
      </c>
      <c r="AW455" s="13" t="s">
        <v>35</v>
      </c>
      <c r="AX455" s="13" t="s">
        <v>79</v>
      </c>
      <c r="AY455" s="265" t="s">
        <v>152</v>
      </c>
    </row>
    <row r="456" s="12" customFormat="1">
      <c r="B456" s="244"/>
      <c r="C456" s="245"/>
      <c r="D456" s="235" t="s">
        <v>159</v>
      </c>
      <c r="E456" s="245"/>
      <c r="F456" s="247" t="s">
        <v>580</v>
      </c>
      <c r="G456" s="245"/>
      <c r="H456" s="248">
        <v>132.95599999999999</v>
      </c>
      <c r="I456" s="249"/>
      <c r="J456" s="245"/>
      <c r="K456" s="245"/>
      <c r="L456" s="250"/>
      <c r="M456" s="251"/>
      <c r="N456" s="252"/>
      <c r="O456" s="252"/>
      <c r="P456" s="252"/>
      <c r="Q456" s="252"/>
      <c r="R456" s="252"/>
      <c r="S456" s="252"/>
      <c r="T456" s="253"/>
      <c r="AT456" s="254" t="s">
        <v>159</v>
      </c>
      <c r="AU456" s="254" t="s">
        <v>81</v>
      </c>
      <c r="AV456" s="12" t="s">
        <v>81</v>
      </c>
      <c r="AW456" s="12" t="s">
        <v>6</v>
      </c>
      <c r="AX456" s="12" t="s">
        <v>79</v>
      </c>
      <c r="AY456" s="254" t="s">
        <v>152</v>
      </c>
    </row>
    <row r="457" s="1" customFormat="1" ht="16.5" customHeight="1">
      <c r="B457" s="46"/>
      <c r="C457" s="221" t="s">
        <v>581</v>
      </c>
      <c r="D457" s="221" t="s">
        <v>154</v>
      </c>
      <c r="E457" s="222" t="s">
        <v>582</v>
      </c>
      <c r="F457" s="223" t="s">
        <v>583</v>
      </c>
      <c r="G457" s="224" t="s">
        <v>235</v>
      </c>
      <c r="H457" s="225">
        <v>249.33799999999999</v>
      </c>
      <c r="I457" s="226"/>
      <c r="J457" s="227">
        <f>ROUND(I457*H457,2)</f>
        <v>0</v>
      </c>
      <c r="K457" s="223" t="s">
        <v>21</v>
      </c>
      <c r="L457" s="72"/>
      <c r="M457" s="228" t="s">
        <v>21</v>
      </c>
      <c r="N457" s="229" t="s">
        <v>42</v>
      </c>
      <c r="O457" s="47"/>
      <c r="P457" s="230">
        <f>O457*H457</f>
        <v>0</v>
      </c>
      <c r="Q457" s="230">
        <v>0.026360000000000001</v>
      </c>
      <c r="R457" s="230">
        <f>Q457*H457</f>
        <v>6.5725496799999998</v>
      </c>
      <c r="S457" s="230">
        <v>0</v>
      </c>
      <c r="T457" s="231">
        <f>S457*H457</f>
        <v>0</v>
      </c>
      <c r="AR457" s="24" t="s">
        <v>158</v>
      </c>
      <c r="AT457" s="24" t="s">
        <v>154</v>
      </c>
      <c r="AU457" s="24" t="s">
        <v>81</v>
      </c>
      <c r="AY457" s="24" t="s">
        <v>152</v>
      </c>
      <c r="BE457" s="232">
        <f>IF(N457="základní",J457,0)</f>
        <v>0</v>
      </c>
      <c r="BF457" s="232">
        <f>IF(N457="snížená",J457,0)</f>
        <v>0</v>
      </c>
      <c r="BG457" s="232">
        <f>IF(N457="zákl. přenesená",J457,0)</f>
        <v>0</v>
      </c>
      <c r="BH457" s="232">
        <f>IF(N457="sníž. přenesená",J457,0)</f>
        <v>0</v>
      </c>
      <c r="BI457" s="232">
        <f>IF(N457="nulová",J457,0)</f>
        <v>0</v>
      </c>
      <c r="BJ457" s="24" t="s">
        <v>79</v>
      </c>
      <c r="BK457" s="232">
        <f>ROUND(I457*H457,2)</f>
        <v>0</v>
      </c>
      <c r="BL457" s="24" t="s">
        <v>158</v>
      </c>
      <c r="BM457" s="24" t="s">
        <v>584</v>
      </c>
    </row>
    <row r="458" s="12" customFormat="1">
      <c r="B458" s="244"/>
      <c r="C458" s="245"/>
      <c r="D458" s="235" t="s">
        <v>159</v>
      </c>
      <c r="E458" s="246" t="s">
        <v>21</v>
      </c>
      <c r="F458" s="247" t="s">
        <v>585</v>
      </c>
      <c r="G458" s="245"/>
      <c r="H458" s="248">
        <v>273.42899999999997</v>
      </c>
      <c r="I458" s="249"/>
      <c r="J458" s="245"/>
      <c r="K458" s="245"/>
      <c r="L458" s="250"/>
      <c r="M458" s="251"/>
      <c r="N458" s="252"/>
      <c r="O458" s="252"/>
      <c r="P458" s="252"/>
      <c r="Q458" s="252"/>
      <c r="R458" s="252"/>
      <c r="S458" s="252"/>
      <c r="T458" s="253"/>
      <c r="AT458" s="254" t="s">
        <v>159</v>
      </c>
      <c r="AU458" s="254" t="s">
        <v>81</v>
      </c>
      <c r="AV458" s="12" t="s">
        <v>81</v>
      </c>
      <c r="AW458" s="12" t="s">
        <v>35</v>
      </c>
      <c r="AX458" s="12" t="s">
        <v>71</v>
      </c>
      <c r="AY458" s="254" t="s">
        <v>152</v>
      </c>
    </row>
    <row r="459" s="12" customFormat="1">
      <c r="B459" s="244"/>
      <c r="C459" s="245"/>
      <c r="D459" s="235" t="s">
        <v>159</v>
      </c>
      <c r="E459" s="246" t="s">
        <v>21</v>
      </c>
      <c r="F459" s="247" t="s">
        <v>586</v>
      </c>
      <c r="G459" s="245"/>
      <c r="H459" s="248">
        <v>19.890000000000001</v>
      </c>
      <c r="I459" s="249"/>
      <c r="J459" s="245"/>
      <c r="K459" s="245"/>
      <c r="L459" s="250"/>
      <c r="M459" s="251"/>
      <c r="N459" s="252"/>
      <c r="O459" s="252"/>
      <c r="P459" s="252"/>
      <c r="Q459" s="252"/>
      <c r="R459" s="252"/>
      <c r="S459" s="252"/>
      <c r="T459" s="253"/>
      <c r="AT459" s="254" t="s">
        <v>159</v>
      </c>
      <c r="AU459" s="254" t="s">
        <v>81</v>
      </c>
      <c r="AV459" s="12" t="s">
        <v>81</v>
      </c>
      <c r="AW459" s="12" t="s">
        <v>35</v>
      </c>
      <c r="AX459" s="12" t="s">
        <v>71</v>
      </c>
      <c r="AY459" s="254" t="s">
        <v>152</v>
      </c>
    </row>
    <row r="460" s="12" customFormat="1">
      <c r="B460" s="244"/>
      <c r="C460" s="245"/>
      <c r="D460" s="235" t="s">
        <v>159</v>
      </c>
      <c r="E460" s="246" t="s">
        <v>21</v>
      </c>
      <c r="F460" s="247" t="s">
        <v>587</v>
      </c>
      <c r="G460" s="245"/>
      <c r="H460" s="248">
        <v>-43.981000000000002</v>
      </c>
      <c r="I460" s="249"/>
      <c r="J460" s="245"/>
      <c r="K460" s="245"/>
      <c r="L460" s="250"/>
      <c r="M460" s="251"/>
      <c r="N460" s="252"/>
      <c r="O460" s="252"/>
      <c r="P460" s="252"/>
      <c r="Q460" s="252"/>
      <c r="R460" s="252"/>
      <c r="S460" s="252"/>
      <c r="T460" s="253"/>
      <c r="AT460" s="254" t="s">
        <v>159</v>
      </c>
      <c r="AU460" s="254" t="s">
        <v>81</v>
      </c>
      <c r="AV460" s="12" t="s">
        <v>81</v>
      </c>
      <c r="AW460" s="12" t="s">
        <v>35</v>
      </c>
      <c r="AX460" s="12" t="s">
        <v>71</v>
      </c>
      <c r="AY460" s="254" t="s">
        <v>152</v>
      </c>
    </row>
    <row r="461" s="13" customFormat="1">
      <c r="B461" s="255"/>
      <c r="C461" s="256"/>
      <c r="D461" s="235" t="s">
        <v>159</v>
      </c>
      <c r="E461" s="257" t="s">
        <v>21</v>
      </c>
      <c r="F461" s="258" t="s">
        <v>164</v>
      </c>
      <c r="G461" s="256"/>
      <c r="H461" s="259">
        <v>249.33799999999999</v>
      </c>
      <c r="I461" s="260"/>
      <c r="J461" s="256"/>
      <c r="K461" s="256"/>
      <c r="L461" s="261"/>
      <c r="M461" s="262"/>
      <c r="N461" s="263"/>
      <c r="O461" s="263"/>
      <c r="P461" s="263"/>
      <c r="Q461" s="263"/>
      <c r="R461" s="263"/>
      <c r="S461" s="263"/>
      <c r="T461" s="264"/>
      <c r="AT461" s="265" t="s">
        <v>159</v>
      </c>
      <c r="AU461" s="265" t="s">
        <v>81</v>
      </c>
      <c r="AV461" s="13" t="s">
        <v>158</v>
      </c>
      <c r="AW461" s="13" t="s">
        <v>35</v>
      </c>
      <c r="AX461" s="13" t="s">
        <v>79</v>
      </c>
      <c r="AY461" s="265" t="s">
        <v>152</v>
      </c>
    </row>
    <row r="462" s="1" customFormat="1" ht="25.5" customHeight="1">
      <c r="B462" s="46"/>
      <c r="C462" s="221" t="s">
        <v>434</v>
      </c>
      <c r="D462" s="221" t="s">
        <v>154</v>
      </c>
      <c r="E462" s="222" t="s">
        <v>588</v>
      </c>
      <c r="F462" s="223" t="s">
        <v>589</v>
      </c>
      <c r="G462" s="224" t="s">
        <v>157</v>
      </c>
      <c r="H462" s="225">
        <v>8.6760000000000002</v>
      </c>
      <c r="I462" s="226"/>
      <c r="J462" s="227">
        <f>ROUND(I462*H462,2)</f>
        <v>0</v>
      </c>
      <c r="K462" s="223" t="s">
        <v>242</v>
      </c>
      <c r="L462" s="72"/>
      <c r="M462" s="228" t="s">
        <v>21</v>
      </c>
      <c r="N462" s="229" t="s">
        <v>42</v>
      </c>
      <c r="O462" s="47"/>
      <c r="P462" s="230">
        <f>O462*H462</f>
        <v>0</v>
      </c>
      <c r="Q462" s="230">
        <v>2.45329</v>
      </c>
      <c r="R462" s="230">
        <f>Q462*H462</f>
        <v>21.28474404</v>
      </c>
      <c r="S462" s="230">
        <v>0</v>
      </c>
      <c r="T462" s="231">
        <f>S462*H462</f>
        <v>0</v>
      </c>
      <c r="AR462" s="24" t="s">
        <v>158</v>
      </c>
      <c r="AT462" s="24" t="s">
        <v>154</v>
      </c>
      <c r="AU462" s="24" t="s">
        <v>81</v>
      </c>
      <c r="AY462" s="24" t="s">
        <v>152</v>
      </c>
      <c r="BE462" s="232">
        <f>IF(N462="základní",J462,0)</f>
        <v>0</v>
      </c>
      <c r="BF462" s="232">
        <f>IF(N462="snížená",J462,0)</f>
        <v>0</v>
      </c>
      <c r="BG462" s="232">
        <f>IF(N462="zákl. přenesená",J462,0)</f>
        <v>0</v>
      </c>
      <c r="BH462" s="232">
        <f>IF(N462="sníž. přenesená",J462,0)</f>
        <v>0</v>
      </c>
      <c r="BI462" s="232">
        <f>IF(N462="nulová",J462,0)</f>
        <v>0</v>
      </c>
      <c r="BJ462" s="24" t="s">
        <v>79</v>
      </c>
      <c r="BK462" s="232">
        <f>ROUND(I462*H462,2)</f>
        <v>0</v>
      </c>
      <c r="BL462" s="24" t="s">
        <v>158</v>
      </c>
      <c r="BM462" s="24" t="s">
        <v>590</v>
      </c>
    </row>
    <row r="463" s="1" customFormat="1">
      <c r="B463" s="46"/>
      <c r="C463" s="74"/>
      <c r="D463" s="235" t="s">
        <v>244</v>
      </c>
      <c r="E463" s="74"/>
      <c r="F463" s="266" t="s">
        <v>591</v>
      </c>
      <c r="G463" s="74"/>
      <c r="H463" s="74"/>
      <c r="I463" s="191"/>
      <c r="J463" s="74"/>
      <c r="K463" s="74"/>
      <c r="L463" s="72"/>
      <c r="M463" s="267"/>
      <c r="N463" s="47"/>
      <c r="O463" s="47"/>
      <c r="P463" s="47"/>
      <c r="Q463" s="47"/>
      <c r="R463" s="47"/>
      <c r="S463" s="47"/>
      <c r="T463" s="95"/>
      <c r="AT463" s="24" t="s">
        <v>244</v>
      </c>
      <c r="AU463" s="24" t="s">
        <v>81</v>
      </c>
    </row>
    <row r="464" s="12" customFormat="1">
      <c r="B464" s="244"/>
      <c r="C464" s="245"/>
      <c r="D464" s="235" t="s">
        <v>159</v>
      </c>
      <c r="E464" s="246" t="s">
        <v>21</v>
      </c>
      <c r="F464" s="247" t="s">
        <v>592</v>
      </c>
      <c r="G464" s="245"/>
      <c r="H464" s="248">
        <v>8.6760000000000002</v>
      </c>
      <c r="I464" s="249"/>
      <c r="J464" s="245"/>
      <c r="K464" s="245"/>
      <c r="L464" s="250"/>
      <c r="M464" s="251"/>
      <c r="N464" s="252"/>
      <c r="O464" s="252"/>
      <c r="P464" s="252"/>
      <c r="Q464" s="252"/>
      <c r="R464" s="252"/>
      <c r="S464" s="252"/>
      <c r="T464" s="253"/>
      <c r="AT464" s="254" t="s">
        <v>159</v>
      </c>
      <c r="AU464" s="254" t="s">
        <v>81</v>
      </c>
      <c r="AV464" s="12" t="s">
        <v>81</v>
      </c>
      <c r="AW464" s="12" t="s">
        <v>35</v>
      </c>
      <c r="AX464" s="12" t="s">
        <v>79</v>
      </c>
      <c r="AY464" s="254" t="s">
        <v>152</v>
      </c>
    </row>
    <row r="465" s="1" customFormat="1" ht="25.5" customHeight="1">
      <c r="B465" s="46"/>
      <c r="C465" s="221" t="s">
        <v>593</v>
      </c>
      <c r="D465" s="221" t="s">
        <v>154</v>
      </c>
      <c r="E465" s="222" t="s">
        <v>594</v>
      </c>
      <c r="F465" s="223" t="s">
        <v>595</v>
      </c>
      <c r="G465" s="224" t="s">
        <v>157</v>
      </c>
      <c r="H465" s="225">
        <v>1.44</v>
      </c>
      <c r="I465" s="226"/>
      <c r="J465" s="227">
        <f>ROUND(I465*H465,2)</f>
        <v>0</v>
      </c>
      <c r="K465" s="223" t="s">
        <v>21</v>
      </c>
      <c r="L465" s="72"/>
      <c r="M465" s="228" t="s">
        <v>21</v>
      </c>
      <c r="N465" s="229" t="s">
        <v>42</v>
      </c>
      <c r="O465" s="47"/>
      <c r="P465" s="230">
        <f>O465*H465</f>
        <v>0</v>
      </c>
      <c r="Q465" s="230">
        <v>1.4139999999999999</v>
      </c>
      <c r="R465" s="230">
        <f>Q465*H465</f>
        <v>2.0361599999999997</v>
      </c>
      <c r="S465" s="230">
        <v>0</v>
      </c>
      <c r="T465" s="231">
        <f>S465*H465</f>
        <v>0</v>
      </c>
      <c r="AR465" s="24" t="s">
        <v>158</v>
      </c>
      <c r="AT465" s="24" t="s">
        <v>154</v>
      </c>
      <c r="AU465" s="24" t="s">
        <v>81</v>
      </c>
      <c r="AY465" s="24" t="s">
        <v>152</v>
      </c>
      <c r="BE465" s="232">
        <f>IF(N465="základní",J465,0)</f>
        <v>0</v>
      </c>
      <c r="BF465" s="232">
        <f>IF(N465="snížená",J465,0)</f>
        <v>0</v>
      </c>
      <c r="BG465" s="232">
        <f>IF(N465="zákl. přenesená",J465,0)</f>
        <v>0</v>
      </c>
      <c r="BH465" s="232">
        <f>IF(N465="sníž. přenesená",J465,0)</f>
        <v>0</v>
      </c>
      <c r="BI465" s="232">
        <f>IF(N465="nulová",J465,0)</f>
        <v>0</v>
      </c>
      <c r="BJ465" s="24" t="s">
        <v>79</v>
      </c>
      <c r="BK465" s="232">
        <f>ROUND(I465*H465,2)</f>
        <v>0</v>
      </c>
      <c r="BL465" s="24" t="s">
        <v>158</v>
      </c>
      <c r="BM465" s="24" t="s">
        <v>596</v>
      </c>
    </row>
    <row r="466" s="11" customFormat="1">
      <c r="B466" s="233"/>
      <c r="C466" s="234"/>
      <c r="D466" s="235" t="s">
        <v>159</v>
      </c>
      <c r="E466" s="236" t="s">
        <v>21</v>
      </c>
      <c r="F466" s="237" t="s">
        <v>597</v>
      </c>
      <c r="G466" s="234"/>
      <c r="H466" s="236" t="s">
        <v>21</v>
      </c>
      <c r="I466" s="238"/>
      <c r="J466" s="234"/>
      <c r="K466" s="234"/>
      <c r="L466" s="239"/>
      <c r="M466" s="240"/>
      <c r="N466" s="241"/>
      <c r="O466" s="241"/>
      <c r="P466" s="241"/>
      <c r="Q466" s="241"/>
      <c r="R466" s="241"/>
      <c r="S466" s="241"/>
      <c r="T466" s="242"/>
      <c r="AT466" s="243" t="s">
        <v>159</v>
      </c>
      <c r="AU466" s="243" t="s">
        <v>81</v>
      </c>
      <c r="AV466" s="11" t="s">
        <v>79</v>
      </c>
      <c r="AW466" s="11" t="s">
        <v>35</v>
      </c>
      <c r="AX466" s="11" t="s">
        <v>71</v>
      </c>
      <c r="AY466" s="243" t="s">
        <v>152</v>
      </c>
    </row>
    <row r="467" s="12" customFormat="1">
      <c r="B467" s="244"/>
      <c r="C467" s="245"/>
      <c r="D467" s="235" t="s">
        <v>159</v>
      </c>
      <c r="E467" s="246" t="s">
        <v>21</v>
      </c>
      <c r="F467" s="247" t="s">
        <v>598</v>
      </c>
      <c r="G467" s="245"/>
      <c r="H467" s="248">
        <v>0.60299999999999998</v>
      </c>
      <c r="I467" s="249"/>
      <c r="J467" s="245"/>
      <c r="K467" s="245"/>
      <c r="L467" s="250"/>
      <c r="M467" s="251"/>
      <c r="N467" s="252"/>
      <c r="O467" s="252"/>
      <c r="P467" s="252"/>
      <c r="Q467" s="252"/>
      <c r="R467" s="252"/>
      <c r="S467" s="252"/>
      <c r="T467" s="253"/>
      <c r="AT467" s="254" t="s">
        <v>159</v>
      </c>
      <c r="AU467" s="254" t="s">
        <v>81</v>
      </c>
      <c r="AV467" s="12" t="s">
        <v>81</v>
      </c>
      <c r="AW467" s="12" t="s">
        <v>35</v>
      </c>
      <c r="AX467" s="12" t="s">
        <v>71</v>
      </c>
      <c r="AY467" s="254" t="s">
        <v>152</v>
      </c>
    </row>
    <row r="468" s="12" customFormat="1">
      <c r="B468" s="244"/>
      <c r="C468" s="245"/>
      <c r="D468" s="235" t="s">
        <v>159</v>
      </c>
      <c r="E468" s="246" t="s">
        <v>21</v>
      </c>
      <c r="F468" s="247" t="s">
        <v>599</v>
      </c>
      <c r="G468" s="245"/>
      <c r="H468" s="248">
        <v>0.45100000000000001</v>
      </c>
      <c r="I468" s="249"/>
      <c r="J468" s="245"/>
      <c r="K468" s="245"/>
      <c r="L468" s="250"/>
      <c r="M468" s="251"/>
      <c r="N468" s="252"/>
      <c r="O468" s="252"/>
      <c r="P468" s="252"/>
      <c r="Q468" s="252"/>
      <c r="R468" s="252"/>
      <c r="S468" s="252"/>
      <c r="T468" s="253"/>
      <c r="AT468" s="254" t="s">
        <v>159</v>
      </c>
      <c r="AU468" s="254" t="s">
        <v>81</v>
      </c>
      <c r="AV468" s="12" t="s">
        <v>81</v>
      </c>
      <c r="AW468" s="12" t="s">
        <v>35</v>
      </c>
      <c r="AX468" s="12" t="s">
        <v>71</v>
      </c>
      <c r="AY468" s="254" t="s">
        <v>152</v>
      </c>
    </row>
    <row r="469" s="12" customFormat="1">
      <c r="B469" s="244"/>
      <c r="C469" s="245"/>
      <c r="D469" s="235" t="s">
        <v>159</v>
      </c>
      <c r="E469" s="246" t="s">
        <v>21</v>
      </c>
      <c r="F469" s="247" t="s">
        <v>600</v>
      </c>
      <c r="G469" s="245"/>
      <c r="H469" s="248">
        <v>0.19300000000000001</v>
      </c>
      <c r="I469" s="249"/>
      <c r="J469" s="245"/>
      <c r="K469" s="245"/>
      <c r="L469" s="250"/>
      <c r="M469" s="251"/>
      <c r="N469" s="252"/>
      <c r="O469" s="252"/>
      <c r="P469" s="252"/>
      <c r="Q469" s="252"/>
      <c r="R469" s="252"/>
      <c r="S469" s="252"/>
      <c r="T469" s="253"/>
      <c r="AT469" s="254" t="s">
        <v>159</v>
      </c>
      <c r="AU469" s="254" t="s">
        <v>81</v>
      </c>
      <c r="AV469" s="12" t="s">
        <v>81</v>
      </c>
      <c r="AW469" s="12" t="s">
        <v>35</v>
      </c>
      <c r="AX469" s="12" t="s">
        <v>71</v>
      </c>
      <c r="AY469" s="254" t="s">
        <v>152</v>
      </c>
    </row>
    <row r="470" s="12" customFormat="1">
      <c r="B470" s="244"/>
      <c r="C470" s="245"/>
      <c r="D470" s="235" t="s">
        <v>159</v>
      </c>
      <c r="E470" s="246" t="s">
        <v>21</v>
      </c>
      <c r="F470" s="247" t="s">
        <v>601</v>
      </c>
      <c r="G470" s="245"/>
      <c r="H470" s="248">
        <v>0.19300000000000001</v>
      </c>
      <c r="I470" s="249"/>
      <c r="J470" s="245"/>
      <c r="K470" s="245"/>
      <c r="L470" s="250"/>
      <c r="M470" s="251"/>
      <c r="N470" s="252"/>
      <c r="O470" s="252"/>
      <c r="P470" s="252"/>
      <c r="Q470" s="252"/>
      <c r="R470" s="252"/>
      <c r="S470" s="252"/>
      <c r="T470" s="253"/>
      <c r="AT470" s="254" t="s">
        <v>159</v>
      </c>
      <c r="AU470" s="254" t="s">
        <v>81</v>
      </c>
      <c r="AV470" s="12" t="s">
        <v>81</v>
      </c>
      <c r="AW470" s="12" t="s">
        <v>35</v>
      </c>
      <c r="AX470" s="12" t="s">
        <v>71</v>
      </c>
      <c r="AY470" s="254" t="s">
        <v>152</v>
      </c>
    </row>
    <row r="471" s="13" customFormat="1">
      <c r="B471" s="255"/>
      <c r="C471" s="256"/>
      <c r="D471" s="235" t="s">
        <v>159</v>
      </c>
      <c r="E471" s="257" t="s">
        <v>21</v>
      </c>
      <c r="F471" s="258" t="s">
        <v>164</v>
      </c>
      <c r="G471" s="256"/>
      <c r="H471" s="259">
        <v>1.44</v>
      </c>
      <c r="I471" s="260"/>
      <c r="J471" s="256"/>
      <c r="K471" s="256"/>
      <c r="L471" s="261"/>
      <c r="M471" s="262"/>
      <c r="N471" s="263"/>
      <c r="O471" s="263"/>
      <c r="P471" s="263"/>
      <c r="Q471" s="263"/>
      <c r="R471" s="263"/>
      <c r="S471" s="263"/>
      <c r="T471" s="264"/>
      <c r="AT471" s="265" t="s">
        <v>159</v>
      </c>
      <c r="AU471" s="265" t="s">
        <v>81</v>
      </c>
      <c r="AV471" s="13" t="s">
        <v>158</v>
      </c>
      <c r="AW471" s="13" t="s">
        <v>35</v>
      </c>
      <c r="AX471" s="13" t="s">
        <v>79</v>
      </c>
      <c r="AY471" s="265" t="s">
        <v>152</v>
      </c>
    </row>
    <row r="472" s="1" customFormat="1" ht="25.5" customHeight="1">
      <c r="B472" s="46"/>
      <c r="C472" s="221" t="s">
        <v>440</v>
      </c>
      <c r="D472" s="221" t="s">
        <v>154</v>
      </c>
      <c r="E472" s="222" t="s">
        <v>602</v>
      </c>
      <c r="F472" s="223" t="s">
        <v>603</v>
      </c>
      <c r="G472" s="224" t="s">
        <v>235</v>
      </c>
      <c r="H472" s="225">
        <v>22.791</v>
      </c>
      <c r="I472" s="226"/>
      <c r="J472" s="227">
        <f>ROUND(I472*H472,2)</f>
        <v>0</v>
      </c>
      <c r="K472" s="223" t="s">
        <v>242</v>
      </c>
      <c r="L472" s="72"/>
      <c r="M472" s="228" t="s">
        <v>21</v>
      </c>
      <c r="N472" s="229" t="s">
        <v>42</v>
      </c>
      <c r="O472" s="47"/>
      <c r="P472" s="230">
        <f>O472*H472</f>
        <v>0</v>
      </c>
      <c r="Q472" s="230">
        <v>0.084000000000000005</v>
      </c>
      <c r="R472" s="230">
        <f>Q472*H472</f>
        <v>1.9144440000000003</v>
      </c>
      <c r="S472" s="230">
        <v>0</v>
      </c>
      <c r="T472" s="231">
        <f>S472*H472</f>
        <v>0</v>
      </c>
      <c r="AR472" s="24" t="s">
        <v>158</v>
      </c>
      <c r="AT472" s="24" t="s">
        <v>154</v>
      </c>
      <c r="AU472" s="24" t="s">
        <v>81</v>
      </c>
      <c r="AY472" s="24" t="s">
        <v>152</v>
      </c>
      <c r="BE472" s="232">
        <f>IF(N472="základní",J472,0)</f>
        <v>0</v>
      </c>
      <c r="BF472" s="232">
        <f>IF(N472="snížená",J472,0)</f>
        <v>0</v>
      </c>
      <c r="BG472" s="232">
        <f>IF(N472="zákl. přenesená",J472,0)</f>
        <v>0</v>
      </c>
      <c r="BH472" s="232">
        <f>IF(N472="sníž. přenesená",J472,0)</f>
        <v>0</v>
      </c>
      <c r="BI472" s="232">
        <f>IF(N472="nulová",J472,0)</f>
        <v>0</v>
      </c>
      <c r="BJ472" s="24" t="s">
        <v>79</v>
      </c>
      <c r="BK472" s="232">
        <f>ROUND(I472*H472,2)</f>
        <v>0</v>
      </c>
      <c r="BL472" s="24" t="s">
        <v>158</v>
      </c>
      <c r="BM472" s="24" t="s">
        <v>604</v>
      </c>
    </row>
    <row r="473" s="1" customFormat="1">
      <c r="B473" s="46"/>
      <c r="C473" s="74"/>
      <c r="D473" s="235" t="s">
        <v>244</v>
      </c>
      <c r="E473" s="74"/>
      <c r="F473" s="266" t="s">
        <v>605</v>
      </c>
      <c r="G473" s="74"/>
      <c r="H473" s="74"/>
      <c r="I473" s="191"/>
      <c r="J473" s="74"/>
      <c r="K473" s="74"/>
      <c r="L473" s="72"/>
      <c r="M473" s="267"/>
      <c r="N473" s="47"/>
      <c r="O473" s="47"/>
      <c r="P473" s="47"/>
      <c r="Q473" s="47"/>
      <c r="R473" s="47"/>
      <c r="S473" s="47"/>
      <c r="T473" s="95"/>
      <c r="AT473" s="24" t="s">
        <v>244</v>
      </c>
      <c r="AU473" s="24" t="s">
        <v>81</v>
      </c>
    </row>
    <row r="474" s="11" customFormat="1">
      <c r="B474" s="233"/>
      <c r="C474" s="234"/>
      <c r="D474" s="235" t="s">
        <v>159</v>
      </c>
      <c r="E474" s="236" t="s">
        <v>21</v>
      </c>
      <c r="F474" s="237" t="s">
        <v>606</v>
      </c>
      <c r="G474" s="234"/>
      <c r="H474" s="236" t="s">
        <v>21</v>
      </c>
      <c r="I474" s="238"/>
      <c r="J474" s="234"/>
      <c r="K474" s="234"/>
      <c r="L474" s="239"/>
      <c r="M474" s="240"/>
      <c r="N474" s="241"/>
      <c r="O474" s="241"/>
      <c r="P474" s="241"/>
      <c r="Q474" s="241"/>
      <c r="R474" s="241"/>
      <c r="S474" s="241"/>
      <c r="T474" s="242"/>
      <c r="AT474" s="243" t="s">
        <v>159</v>
      </c>
      <c r="AU474" s="243" t="s">
        <v>81</v>
      </c>
      <c r="AV474" s="11" t="s">
        <v>79</v>
      </c>
      <c r="AW474" s="11" t="s">
        <v>35</v>
      </c>
      <c r="AX474" s="11" t="s">
        <v>71</v>
      </c>
      <c r="AY474" s="243" t="s">
        <v>152</v>
      </c>
    </row>
    <row r="475" s="12" customFormat="1">
      <c r="B475" s="244"/>
      <c r="C475" s="245"/>
      <c r="D475" s="235" t="s">
        <v>159</v>
      </c>
      <c r="E475" s="246" t="s">
        <v>21</v>
      </c>
      <c r="F475" s="247" t="s">
        <v>607</v>
      </c>
      <c r="G475" s="245"/>
      <c r="H475" s="248">
        <v>6.0309999999999997</v>
      </c>
      <c r="I475" s="249"/>
      <c r="J475" s="245"/>
      <c r="K475" s="245"/>
      <c r="L475" s="250"/>
      <c r="M475" s="251"/>
      <c r="N475" s="252"/>
      <c r="O475" s="252"/>
      <c r="P475" s="252"/>
      <c r="Q475" s="252"/>
      <c r="R475" s="252"/>
      <c r="S475" s="252"/>
      <c r="T475" s="253"/>
      <c r="AT475" s="254" t="s">
        <v>159</v>
      </c>
      <c r="AU475" s="254" t="s">
        <v>81</v>
      </c>
      <c r="AV475" s="12" t="s">
        <v>81</v>
      </c>
      <c r="AW475" s="12" t="s">
        <v>35</v>
      </c>
      <c r="AX475" s="12" t="s">
        <v>71</v>
      </c>
      <c r="AY475" s="254" t="s">
        <v>152</v>
      </c>
    </row>
    <row r="476" s="12" customFormat="1">
      <c r="B476" s="244"/>
      <c r="C476" s="245"/>
      <c r="D476" s="235" t="s">
        <v>159</v>
      </c>
      <c r="E476" s="246" t="s">
        <v>21</v>
      </c>
      <c r="F476" s="247" t="s">
        <v>608</v>
      </c>
      <c r="G476" s="245"/>
      <c r="H476" s="248">
        <v>8.4000000000000004</v>
      </c>
      <c r="I476" s="249"/>
      <c r="J476" s="245"/>
      <c r="K476" s="245"/>
      <c r="L476" s="250"/>
      <c r="M476" s="251"/>
      <c r="N476" s="252"/>
      <c r="O476" s="252"/>
      <c r="P476" s="252"/>
      <c r="Q476" s="252"/>
      <c r="R476" s="252"/>
      <c r="S476" s="252"/>
      <c r="T476" s="253"/>
      <c r="AT476" s="254" t="s">
        <v>159</v>
      </c>
      <c r="AU476" s="254" t="s">
        <v>81</v>
      </c>
      <c r="AV476" s="12" t="s">
        <v>81</v>
      </c>
      <c r="AW476" s="12" t="s">
        <v>35</v>
      </c>
      <c r="AX476" s="12" t="s">
        <v>71</v>
      </c>
      <c r="AY476" s="254" t="s">
        <v>152</v>
      </c>
    </row>
    <row r="477" s="12" customFormat="1">
      <c r="B477" s="244"/>
      <c r="C477" s="245"/>
      <c r="D477" s="235" t="s">
        <v>159</v>
      </c>
      <c r="E477" s="246" t="s">
        <v>21</v>
      </c>
      <c r="F477" s="247" t="s">
        <v>609</v>
      </c>
      <c r="G477" s="245"/>
      <c r="H477" s="248">
        <v>4.5099999999999998</v>
      </c>
      <c r="I477" s="249"/>
      <c r="J477" s="245"/>
      <c r="K477" s="245"/>
      <c r="L477" s="250"/>
      <c r="M477" s="251"/>
      <c r="N477" s="252"/>
      <c r="O477" s="252"/>
      <c r="P477" s="252"/>
      <c r="Q477" s="252"/>
      <c r="R477" s="252"/>
      <c r="S477" s="252"/>
      <c r="T477" s="253"/>
      <c r="AT477" s="254" t="s">
        <v>159</v>
      </c>
      <c r="AU477" s="254" t="s">
        <v>81</v>
      </c>
      <c r="AV477" s="12" t="s">
        <v>81</v>
      </c>
      <c r="AW477" s="12" t="s">
        <v>35</v>
      </c>
      <c r="AX477" s="12" t="s">
        <v>71</v>
      </c>
      <c r="AY477" s="254" t="s">
        <v>152</v>
      </c>
    </row>
    <row r="478" s="12" customFormat="1">
      <c r="B478" s="244"/>
      <c r="C478" s="245"/>
      <c r="D478" s="235" t="s">
        <v>159</v>
      </c>
      <c r="E478" s="246" t="s">
        <v>21</v>
      </c>
      <c r="F478" s="247" t="s">
        <v>610</v>
      </c>
      <c r="G478" s="245"/>
      <c r="H478" s="248">
        <v>1.925</v>
      </c>
      <c r="I478" s="249"/>
      <c r="J478" s="245"/>
      <c r="K478" s="245"/>
      <c r="L478" s="250"/>
      <c r="M478" s="251"/>
      <c r="N478" s="252"/>
      <c r="O478" s="252"/>
      <c r="P478" s="252"/>
      <c r="Q478" s="252"/>
      <c r="R478" s="252"/>
      <c r="S478" s="252"/>
      <c r="T478" s="253"/>
      <c r="AT478" s="254" t="s">
        <v>159</v>
      </c>
      <c r="AU478" s="254" t="s">
        <v>81</v>
      </c>
      <c r="AV478" s="12" t="s">
        <v>81</v>
      </c>
      <c r="AW478" s="12" t="s">
        <v>35</v>
      </c>
      <c r="AX478" s="12" t="s">
        <v>71</v>
      </c>
      <c r="AY478" s="254" t="s">
        <v>152</v>
      </c>
    </row>
    <row r="479" s="12" customFormat="1">
      <c r="B479" s="244"/>
      <c r="C479" s="245"/>
      <c r="D479" s="235" t="s">
        <v>159</v>
      </c>
      <c r="E479" s="246" t="s">
        <v>21</v>
      </c>
      <c r="F479" s="247" t="s">
        <v>611</v>
      </c>
      <c r="G479" s="245"/>
      <c r="H479" s="248">
        <v>1.925</v>
      </c>
      <c r="I479" s="249"/>
      <c r="J479" s="245"/>
      <c r="K479" s="245"/>
      <c r="L479" s="250"/>
      <c r="M479" s="251"/>
      <c r="N479" s="252"/>
      <c r="O479" s="252"/>
      <c r="P479" s="252"/>
      <c r="Q479" s="252"/>
      <c r="R479" s="252"/>
      <c r="S479" s="252"/>
      <c r="T479" s="253"/>
      <c r="AT479" s="254" t="s">
        <v>159</v>
      </c>
      <c r="AU479" s="254" t="s">
        <v>81</v>
      </c>
      <c r="AV479" s="12" t="s">
        <v>81</v>
      </c>
      <c r="AW479" s="12" t="s">
        <v>35</v>
      </c>
      <c r="AX479" s="12" t="s">
        <v>71</v>
      </c>
      <c r="AY479" s="254" t="s">
        <v>152</v>
      </c>
    </row>
    <row r="480" s="13" customFormat="1">
      <c r="B480" s="255"/>
      <c r="C480" s="256"/>
      <c r="D480" s="235" t="s">
        <v>159</v>
      </c>
      <c r="E480" s="257" t="s">
        <v>21</v>
      </c>
      <c r="F480" s="258" t="s">
        <v>164</v>
      </c>
      <c r="G480" s="256"/>
      <c r="H480" s="259">
        <v>22.791</v>
      </c>
      <c r="I480" s="260"/>
      <c r="J480" s="256"/>
      <c r="K480" s="256"/>
      <c r="L480" s="261"/>
      <c r="M480" s="262"/>
      <c r="N480" s="263"/>
      <c r="O480" s="263"/>
      <c r="P480" s="263"/>
      <c r="Q480" s="263"/>
      <c r="R480" s="263"/>
      <c r="S480" s="263"/>
      <c r="T480" s="264"/>
      <c r="AT480" s="265" t="s">
        <v>159</v>
      </c>
      <c r="AU480" s="265" t="s">
        <v>81</v>
      </c>
      <c r="AV480" s="13" t="s">
        <v>158</v>
      </c>
      <c r="AW480" s="13" t="s">
        <v>35</v>
      </c>
      <c r="AX480" s="13" t="s">
        <v>79</v>
      </c>
      <c r="AY480" s="265" t="s">
        <v>152</v>
      </c>
    </row>
    <row r="481" s="1" customFormat="1" ht="25.5" customHeight="1">
      <c r="B481" s="46"/>
      <c r="C481" s="221" t="s">
        <v>612</v>
      </c>
      <c r="D481" s="221" t="s">
        <v>154</v>
      </c>
      <c r="E481" s="222" t="s">
        <v>613</v>
      </c>
      <c r="F481" s="223" t="s">
        <v>614</v>
      </c>
      <c r="G481" s="224" t="s">
        <v>235</v>
      </c>
      <c r="H481" s="225">
        <v>80.364999999999995</v>
      </c>
      <c r="I481" s="226"/>
      <c r="J481" s="227">
        <f>ROUND(I481*H481,2)</f>
        <v>0</v>
      </c>
      <c r="K481" s="223" t="s">
        <v>242</v>
      </c>
      <c r="L481" s="72"/>
      <c r="M481" s="228" t="s">
        <v>21</v>
      </c>
      <c r="N481" s="229" t="s">
        <v>42</v>
      </c>
      <c r="O481" s="47"/>
      <c r="P481" s="230">
        <f>O481*H481</f>
        <v>0</v>
      </c>
      <c r="Q481" s="230">
        <v>0.105</v>
      </c>
      <c r="R481" s="230">
        <f>Q481*H481</f>
        <v>8.438324999999999</v>
      </c>
      <c r="S481" s="230">
        <v>0</v>
      </c>
      <c r="T481" s="231">
        <f>S481*H481</f>
        <v>0</v>
      </c>
      <c r="AR481" s="24" t="s">
        <v>158</v>
      </c>
      <c r="AT481" s="24" t="s">
        <v>154</v>
      </c>
      <c r="AU481" s="24" t="s">
        <v>81</v>
      </c>
      <c r="AY481" s="24" t="s">
        <v>152</v>
      </c>
      <c r="BE481" s="232">
        <f>IF(N481="základní",J481,0)</f>
        <v>0</v>
      </c>
      <c r="BF481" s="232">
        <f>IF(N481="snížená",J481,0)</f>
        <v>0</v>
      </c>
      <c r="BG481" s="232">
        <f>IF(N481="zákl. přenesená",J481,0)</f>
        <v>0</v>
      </c>
      <c r="BH481" s="232">
        <f>IF(N481="sníž. přenesená",J481,0)</f>
        <v>0</v>
      </c>
      <c r="BI481" s="232">
        <f>IF(N481="nulová",J481,0)</f>
        <v>0</v>
      </c>
      <c r="BJ481" s="24" t="s">
        <v>79</v>
      </c>
      <c r="BK481" s="232">
        <f>ROUND(I481*H481,2)</f>
        <v>0</v>
      </c>
      <c r="BL481" s="24" t="s">
        <v>158</v>
      </c>
      <c r="BM481" s="24" t="s">
        <v>615</v>
      </c>
    </row>
    <row r="482" s="1" customFormat="1">
      <c r="B482" s="46"/>
      <c r="C482" s="74"/>
      <c r="D482" s="235" t="s">
        <v>244</v>
      </c>
      <c r="E482" s="74"/>
      <c r="F482" s="266" t="s">
        <v>605</v>
      </c>
      <c r="G482" s="74"/>
      <c r="H482" s="74"/>
      <c r="I482" s="191"/>
      <c r="J482" s="74"/>
      <c r="K482" s="74"/>
      <c r="L482" s="72"/>
      <c r="M482" s="267"/>
      <c r="N482" s="47"/>
      <c r="O482" s="47"/>
      <c r="P482" s="47"/>
      <c r="Q482" s="47"/>
      <c r="R482" s="47"/>
      <c r="S482" s="47"/>
      <c r="T482" s="95"/>
      <c r="AT482" s="24" t="s">
        <v>244</v>
      </c>
      <c r="AU482" s="24" t="s">
        <v>81</v>
      </c>
    </row>
    <row r="483" s="11" customFormat="1">
      <c r="B483" s="233"/>
      <c r="C483" s="234"/>
      <c r="D483" s="235" t="s">
        <v>159</v>
      </c>
      <c r="E483" s="236" t="s">
        <v>21</v>
      </c>
      <c r="F483" s="237" t="s">
        <v>363</v>
      </c>
      <c r="G483" s="234"/>
      <c r="H483" s="236" t="s">
        <v>21</v>
      </c>
      <c r="I483" s="238"/>
      <c r="J483" s="234"/>
      <c r="K483" s="234"/>
      <c r="L483" s="239"/>
      <c r="M483" s="240"/>
      <c r="N483" s="241"/>
      <c r="O483" s="241"/>
      <c r="P483" s="241"/>
      <c r="Q483" s="241"/>
      <c r="R483" s="241"/>
      <c r="S483" s="241"/>
      <c r="T483" s="242"/>
      <c r="AT483" s="243" t="s">
        <v>159</v>
      </c>
      <c r="AU483" s="243" t="s">
        <v>81</v>
      </c>
      <c r="AV483" s="11" t="s">
        <v>79</v>
      </c>
      <c r="AW483" s="11" t="s">
        <v>35</v>
      </c>
      <c r="AX483" s="11" t="s">
        <v>71</v>
      </c>
      <c r="AY483" s="243" t="s">
        <v>152</v>
      </c>
    </row>
    <row r="484" s="12" customFormat="1">
      <c r="B484" s="244"/>
      <c r="C484" s="245"/>
      <c r="D484" s="235" t="s">
        <v>159</v>
      </c>
      <c r="E484" s="246" t="s">
        <v>21</v>
      </c>
      <c r="F484" s="247" t="s">
        <v>616</v>
      </c>
      <c r="G484" s="245"/>
      <c r="H484" s="248">
        <v>6.194</v>
      </c>
      <c r="I484" s="249"/>
      <c r="J484" s="245"/>
      <c r="K484" s="245"/>
      <c r="L484" s="250"/>
      <c r="M484" s="251"/>
      <c r="N484" s="252"/>
      <c r="O484" s="252"/>
      <c r="P484" s="252"/>
      <c r="Q484" s="252"/>
      <c r="R484" s="252"/>
      <c r="S484" s="252"/>
      <c r="T484" s="253"/>
      <c r="AT484" s="254" t="s">
        <v>159</v>
      </c>
      <c r="AU484" s="254" t="s">
        <v>81</v>
      </c>
      <c r="AV484" s="12" t="s">
        <v>81</v>
      </c>
      <c r="AW484" s="12" t="s">
        <v>35</v>
      </c>
      <c r="AX484" s="12" t="s">
        <v>71</v>
      </c>
      <c r="AY484" s="254" t="s">
        <v>152</v>
      </c>
    </row>
    <row r="485" s="12" customFormat="1">
      <c r="B485" s="244"/>
      <c r="C485" s="245"/>
      <c r="D485" s="235" t="s">
        <v>159</v>
      </c>
      <c r="E485" s="246" t="s">
        <v>21</v>
      </c>
      <c r="F485" s="247" t="s">
        <v>617</v>
      </c>
      <c r="G485" s="245"/>
      <c r="H485" s="248">
        <v>10.368</v>
      </c>
      <c r="I485" s="249"/>
      <c r="J485" s="245"/>
      <c r="K485" s="245"/>
      <c r="L485" s="250"/>
      <c r="M485" s="251"/>
      <c r="N485" s="252"/>
      <c r="O485" s="252"/>
      <c r="P485" s="252"/>
      <c r="Q485" s="252"/>
      <c r="R485" s="252"/>
      <c r="S485" s="252"/>
      <c r="T485" s="253"/>
      <c r="AT485" s="254" t="s">
        <v>159</v>
      </c>
      <c r="AU485" s="254" t="s">
        <v>81</v>
      </c>
      <c r="AV485" s="12" t="s">
        <v>81</v>
      </c>
      <c r="AW485" s="12" t="s">
        <v>35</v>
      </c>
      <c r="AX485" s="12" t="s">
        <v>71</v>
      </c>
      <c r="AY485" s="254" t="s">
        <v>152</v>
      </c>
    </row>
    <row r="486" s="12" customFormat="1">
      <c r="B486" s="244"/>
      <c r="C486" s="245"/>
      <c r="D486" s="235" t="s">
        <v>159</v>
      </c>
      <c r="E486" s="246" t="s">
        <v>21</v>
      </c>
      <c r="F486" s="247" t="s">
        <v>618</v>
      </c>
      <c r="G486" s="245"/>
      <c r="H486" s="248">
        <v>63.802999999999997</v>
      </c>
      <c r="I486" s="249"/>
      <c r="J486" s="245"/>
      <c r="K486" s="245"/>
      <c r="L486" s="250"/>
      <c r="M486" s="251"/>
      <c r="N486" s="252"/>
      <c r="O486" s="252"/>
      <c r="P486" s="252"/>
      <c r="Q486" s="252"/>
      <c r="R486" s="252"/>
      <c r="S486" s="252"/>
      <c r="T486" s="253"/>
      <c r="AT486" s="254" t="s">
        <v>159</v>
      </c>
      <c r="AU486" s="254" t="s">
        <v>81</v>
      </c>
      <c r="AV486" s="12" t="s">
        <v>81</v>
      </c>
      <c r="AW486" s="12" t="s">
        <v>35</v>
      </c>
      <c r="AX486" s="12" t="s">
        <v>71</v>
      </c>
      <c r="AY486" s="254" t="s">
        <v>152</v>
      </c>
    </row>
    <row r="487" s="13" customFormat="1">
      <c r="B487" s="255"/>
      <c r="C487" s="256"/>
      <c r="D487" s="235" t="s">
        <v>159</v>
      </c>
      <c r="E487" s="257" t="s">
        <v>21</v>
      </c>
      <c r="F487" s="258" t="s">
        <v>164</v>
      </c>
      <c r="G487" s="256"/>
      <c r="H487" s="259">
        <v>80.364999999999995</v>
      </c>
      <c r="I487" s="260"/>
      <c r="J487" s="256"/>
      <c r="K487" s="256"/>
      <c r="L487" s="261"/>
      <c r="M487" s="262"/>
      <c r="N487" s="263"/>
      <c r="O487" s="263"/>
      <c r="P487" s="263"/>
      <c r="Q487" s="263"/>
      <c r="R487" s="263"/>
      <c r="S487" s="263"/>
      <c r="T487" s="264"/>
      <c r="AT487" s="265" t="s">
        <v>159</v>
      </c>
      <c r="AU487" s="265" t="s">
        <v>81</v>
      </c>
      <c r="AV487" s="13" t="s">
        <v>158</v>
      </c>
      <c r="AW487" s="13" t="s">
        <v>35</v>
      </c>
      <c r="AX487" s="13" t="s">
        <v>79</v>
      </c>
      <c r="AY487" s="265" t="s">
        <v>152</v>
      </c>
    </row>
    <row r="488" s="1" customFormat="1" ht="16.5" customHeight="1">
      <c r="B488" s="46"/>
      <c r="C488" s="221" t="s">
        <v>446</v>
      </c>
      <c r="D488" s="221" t="s">
        <v>154</v>
      </c>
      <c r="E488" s="222" t="s">
        <v>619</v>
      </c>
      <c r="F488" s="223" t="s">
        <v>620</v>
      </c>
      <c r="G488" s="224" t="s">
        <v>235</v>
      </c>
      <c r="H488" s="225">
        <v>101.90000000000001</v>
      </c>
      <c r="I488" s="226"/>
      <c r="J488" s="227">
        <f>ROUND(I488*H488,2)</f>
        <v>0</v>
      </c>
      <c r="K488" s="223" t="s">
        <v>21</v>
      </c>
      <c r="L488" s="72"/>
      <c r="M488" s="228" t="s">
        <v>21</v>
      </c>
      <c r="N488" s="229" t="s">
        <v>42</v>
      </c>
      <c r="O488" s="47"/>
      <c r="P488" s="230">
        <f>O488*H488</f>
        <v>0</v>
      </c>
      <c r="Q488" s="230">
        <v>0.1231</v>
      </c>
      <c r="R488" s="230">
        <f>Q488*H488</f>
        <v>12.543890000000001</v>
      </c>
      <c r="S488" s="230">
        <v>0</v>
      </c>
      <c r="T488" s="231">
        <f>S488*H488</f>
        <v>0</v>
      </c>
      <c r="AR488" s="24" t="s">
        <v>158</v>
      </c>
      <c r="AT488" s="24" t="s">
        <v>154</v>
      </c>
      <c r="AU488" s="24" t="s">
        <v>81</v>
      </c>
      <c r="AY488" s="24" t="s">
        <v>152</v>
      </c>
      <c r="BE488" s="232">
        <f>IF(N488="základní",J488,0)</f>
        <v>0</v>
      </c>
      <c r="BF488" s="232">
        <f>IF(N488="snížená",J488,0)</f>
        <v>0</v>
      </c>
      <c r="BG488" s="232">
        <f>IF(N488="zákl. přenesená",J488,0)</f>
        <v>0</v>
      </c>
      <c r="BH488" s="232">
        <f>IF(N488="sníž. přenesená",J488,0)</f>
        <v>0</v>
      </c>
      <c r="BI488" s="232">
        <f>IF(N488="nulová",J488,0)</f>
        <v>0</v>
      </c>
      <c r="BJ488" s="24" t="s">
        <v>79</v>
      </c>
      <c r="BK488" s="232">
        <f>ROUND(I488*H488,2)</f>
        <v>0</v>
      </c>
      <c r="BL488" s="24" t="s">
        <v>158</v>
      </c>
      <c r="BM488" s="24" t="s">
        <v>621</v>
      </c>
    </row>
    <row r="489" s="11" customFormat="1">
      <c r="B489" s="233"/>
      <c r="C489" s="234"/>
      <c r="D489" s="235" t="s">
        <v>159</v>
      </c>
      <c r="E489" s="236" t="s">
        <v>21</v>
      </c>
      <c r="F489" s="237" t="s">
        <v>622</v>
      </c>
      <c r="G489" s="234"/>
      <c r="H489" s="236" t="s">
        <v>21</v>
      </c>
      <c r="I489" s="238"/>
      <c r="J489" s="234"/>
      <c r="K489" s="234"/>
      <c r="L489" s="239"/>
      <c r="M489" s="240"/>
      <c r="N489" s="241"/>
      <c r="O489" s="241"/>
      <c r="P489" s="241"/>
      <c r="Q489" s="241"/>
      <c r="R489" s="241"/>
      <c r="S489" s="241"/>
      <c r="T489" s="242"/>
      <c r="AT489" s="243" t="s">
        <v>159</v>
      </c>
      <c r="AU489" s="243" t="s">
        <v>81</v>
      </c>
      <c r="AV489" s="11" t="s">
        <v>79</v>
      </c>
      <c r="AW489" s="11" t="s">
        <v>35</v>
      </c>
      <c r="AX489" s="11" t="s">
        <v>71</v>
      </c>
      <c r="AY489" s="243" t="s">
        <v>152</v>
      </c>
    </row>
    <row r="490" s="12" customFormat="1">
      <c r="B490" s="244"/>
      <c r="C490" s="245"/>
      <c r="D490" s="235" t="s">
        <v>159</v>
      </c>
      <c r="E490" s="246" t="s">
        <v>21</v>
      </c>
      <c r="F490" s="247" t="s">
        <v>623</v>
      </c>
      <c r="G490" s="245"/>
      <c r="H490" s="248">
        <v>101.90000000000001</v>
      </c>
      <c r="I490" s="249"/>
      <c r="J490" s="245"/>
      <c r="K490" s="245"/>
      <c r="L490" s="250"/>
      <c r="M490" s="251"/>
      <c r="N490" s="252"/>
      <c r="O490" s="252"/>
      <c r="P490" s="252"/>
      <c r="Q490" s="252"/>
      <c r="R490" s="252"/>
      <c r="S490" s="252"/>
      <c r="T490" s="253"/>
      <c r="AT490" s="254" t="s">
        <v>159</v>
      </c>
      <c r="AU490" s="254" t="s">
        <v>81</v>
      </c>
      <c r="AV490" s="12" t="s">
        <v>81</v>
      </c>
      <c r="AW490" s="12" t="s">
        <v>35</v>
      </c>
      <c r="AX490" s="12" t="s">
        <v>71</v>
      </c>
      <c r="AY490" s="254" t="s">
        <v>152</v>
      </c>
    </row>
    <row r="491" s="13" customFormat="1">
      <c r="B491" s="255"/>
      <c r="C491" s="256"/>
      <c r="D491" s="235" t="s">
        <v>159</v>
      </c>
      <c r="E491" s="257" t="s">
        <v>21</v>
      </c>
      <c r="F491" s="258" t="s">
        <v>164</v>
      </c>
      <c r="G491" s="256"/>
      <c r="H491" s="259">
        <v>101.90000000000001</v>
      </c>
      <c r="I491" s="260"/>
      <c r="J491" s="256"/>
      <c r="K491" s="256"/>
      <c r="L491" s="261"/>
      <c r="M491" s="262"/>
      <c r="N491" s="263"/>
      <c r="O491" s="263"/>
      <c r="P491" s="263"/>
      <c r="Q491" s="263"/>
      <c r="R491" s="263"/>
      <c r="S491" s="263"/>
      <c r="T491" s="264"/>
      <c r="AT491" s="265" t="s">
        <v>159</v>
      </c>
      <c r="AU491" s="265" t="s">
        <v>81</v>
      </c>
      <c r="AV491" s="13" t="s">
        <v>158</v>
      </c>
      <c r="AW491" s="13" t="s">
        <v>35</v>
      </c>
      <c r="AX491" s="13" t="s">
        <v>79</v>
      </c>
      <c r="AY491" s="265" t="s">
        <v>152</v>
      </c>
    </row>
    <row r="492" s="1" customFormat="1" ht="16.5" customHeight="1">
      <c r="B492" s="46"/>
      <c r="C492" s="221" t="s">
        <v>624</v>
      </c>
      <c r="D492" s="221" t="s">
        <v>154</v>
      </c>
      <c r="E492" s="222" t="s">
        <v>625</v>
      </c>
      <c r="F492" s="223" t="s">
        <v>626</v>
      </c>
      <c r="G492" s="224" t="s">
        <v>235</v>
      </c>
      <c r="H492" s="225">
        <v>123.33799999999999</v>
      </c>
      <c r="I492" s="226"/>
      <c r="J492" s="227">
        <f>ROUND(I492*H492,2)</f>
        <v>0</v>
      </c>
      <c r="K492" s="223" t="s">
        <v>21</v>
      </c>
      <c r="L492" s="72"/>
      <c r="M492" s="228" t="s">
        <v>21</v>
      </c>
      <c r="N492" s="229" t="s">
        <v>42</v>
      </c>
      <c r="O492" s="47"/>
      <c r="P492" s="230">
        <f>O492*H492</f>
        <v>0</v>
      </c>
      <c r="Q492" s="230">
        <v>0.00013200000000000001</v>
      </c>
      <c r="R492" s="230">
        <f>Q492*H492</f>
        <v>0.016280616000000001</v>
      </c>
      <c r="S492" s="230">
        <v>0</v>
      </c>
      <c r="T492" s="231">
        <f>S492*H492</f>
        <v>0</v>
      </c>
      <c r="AR492" s="24" t="s">
        <v>158</v>
      </c>
      <c r="AT492" s="24" t="s">
        <v>154</v>
      </c>
      <c r="AU492" s="24" t="s">
        <v>81</v>
      </c>
      <c r="AY492" s="24" t="s">
        <v>152</v>
      </c>
      <c r="BE492" s="232">
        <f>IF(N492="základní",J492,0)</f>
        <v>0</v>
      </c>
      <c r="BF492" s="232">
        <f>IF(N492="snížená",J492,0)</f>
        <v>0</v>
      </c>
      <c r="BG492" s="232">
        <f>IF(N492="zákl. přenesená",J492,0)</f>
        <v>0</v>
      </c>
      <c r="BH492" s="232">
        <f>IF(N492="sníž. přenesená",J492,0)</f>
        <v>0</v>
      </c>
      <c r="BI492" s="232">
        <f>IF(N492="nulová",J492,0)</f>
        <v>0</v>
      </c>
      <c r="BJ492" s="24" t="s">
        <v>79</v>
      </c>
      <c r="BK492" s="232">
        <f>ROUND(I492*H492,2)</f>
        <v>0</v>
      </c>
      <c r="BL492" s="24" t="s">
        <v>158</v>
      </c>
      <c r="BM492" s="24" t="s">
        <v>627</v>
      </c>
    </row>
    <row r="493" s="11" customFormat="1">
      <c r="B493" s="233"/>
      <c r="C493" s="234"/>
      <c r="D493" s="235" t="s">
        <v>159</v>
      </c>
      <c r="E493" s="236" t="s">
        <v>21</v>
      </c>
      <c r="F493" s="237" t="s">
        <v>628</v>
      </c>
      <c r="G493" s="234"/>
      <c r="H493" s="236" t="s">
        <v>21</v>
      </c>
      <c r="I493" s="238"/>
      <c r="J493" s="234"/>
      <c r="K493" s="234"/>
      <c r="L493" s="239"/>
      <c r="M493" s="240"/>
      <c r="N493" s="241"/>
      <c r="O493" s="241"/>
      <c r="P493" s="241"/>
      <c r="Q493" s="241"/>
      <c r="R493" s="241"/>
      <c r="S493" s="241"/>
      <c r="T493" s="242"/>
      <c r="AT493" s="243" t="s">
        <v>159</v>
      </c>
      <c r="AU493" s="243" t="s">
        <v>81</v>
      </c>
      <c r="AV493" s="11" t="s">
        <v>79</v>
      </c>
      <c r="AW493" s="11" t="s">
        <v>35</v>
      </c>
      <c r="AX493" s="11" t="s">
        <v>71</v>
      </c>
      <c r="AY493" s="243" t="s">
        <v>152</v>
      </c>
    </row>
    <row r="494" s="12" customFormat="1">
      <c r="B494" s="244"/>
      <c r="C494" s="245"/>
      <c r="D494" s="235" t="s">
        <v>159</v>
      </c>
      <c r="E494" s="246" t="s">
        <v>21</v>
      </c>
      <c r="F494" s="247" t="s">
        <v>629</v>
      </c>
      <c r="G494" s="245"/>
      <c r="H494" s="248">
        <v>18.582000000000001</v>
      </c>
      <c r="I494" s="249"/>
      <c r="J494" s="245"/>
      <c r="K494" s="245"/>
      <c r="L494" s="250"/>
      <c r="M494" s="251"/>
      <c r="N494" s="252"/>
      <c r="O494" s="252"/>
      <c r="P494" s="252"/>
      <c r="Q494" s="252"/>
      <c r="R494" s="252"/>
      <c r="S494" s="252"/>
      <c r="T494" s="253"/>
      <c r="AT494" s="254" t="s">
        <v>159</v>
      </c>
      <c r="AU494" s="254" t="s">
        <v>81</v>
      </c>
      <c r="AV494" s="12" t="s">
        <v>81</v>
      </c>
      <c r="AW494" s="12" t="s">
        <v>35</v>
      </c>
      <c r="AX494" s="12" t="s">
        <v>71</v>
      </c>
      <c r="AY494" s="254" t="s">
        <v>152</v>
      </c>
    </row>
    <row r="495" s="12" customFormat="1">
      <c r="B495" s="244"/>
      <c r="C495" s="245"/>
      <c r="D495" s="235" t="s">
        <v>159</v>
      </c>
      <c r="E495" s="246" t="s">
        <v>21</v>
      </c>
      <c r="F495" s="247" t="s">
        <v>630</v>
      </c>
      <c r="G495" s="245"/>
      <c r="H495" s="248">
        <v>12.285</v>
      </c>
      <c r="I495" s="249"/>
      <c r="J495" s="245"/>
      <c r="K495" s="245"/>
      <c r="L495" s="250"/>
      <c r="M495" s="251"/>
      <c r="N495" s="252"/>
      <c r="O495" s="252"/>
      <c r="P495" s="252"/>
      <c r="Q495" s="252"/>
      <c r="R495" s="252"/>
      <c r="S495" s="252"/>
      <c r="T495" s="253"/>
      <c r="AT495" s="254" t="s">
        <v>159</v>
      </c>
      <c r="AU495" s="254" t="s">
        <v>81</v>
      </c>
      <c r="AV495" s="12" t="s">
        <v>81</v>
      </c>
      <c r="AW495" s="12" t="s">
        <v>35</v>
      </c>
      <c r="AX495" s="12" t="s">
        <v>71</v>
      </c>
      <c r="AY495" s="254" t="s">
        <v>152</v>
      </c>
    </row>
    <row r="496" s="12" customFormat="1">
      <c r="B496" s="244"/>
      <c r="C496" s="245"/>
      <c r="D496" s="235" t="s">
        <v>159</v>
      </c>
      <c r="E496" s="246" t="s">
        <v>21</v>
      </c>
      <c r="F496" s="247" t="s">
        <v>631</v>
      </c>
      <c r="G496" s="245"/>
      <c r="H496" s="248">
        <v>4.9500000000000002</v>
      </c>
      <c r="I496" s="249"/>
      <c r="J496" s="245"/>
      <c r="K496" s="245"/>
      <c r="L496" s="250"/>
      <c r="M496" s="251"/>
      <c r="N496" s="252"/>
      <c r="O496" s="252"/>
      <c r="P496" s="252"/>
      <c r="Q496" s="252"/>
      <c r="R496" s="252"/>
      <c r="S496" s="252"/>
      <c r="T496" s="253"/>
      <c r="AT496" s="254" t="s">
        <v>159</v>
      </c>
      <c r="AU496" s="254" t="s">
        <v>81</v>
      </c>
      <c r="AV496" s="12" t="s">
        <v>81</v>
      </c>
      <c r="AW496" s="12" t="s">
        <v>35</v>
      </c>
      <c r="AX496" s="12" t="s">
        <v>71</v>
      </c>
      <c r="AY496" s="254" t="s">
        <v>152</v>
      </c>
    </row>
    <row r="497" s="12" customFormat="1">
      <c r="B497" s="244"/>
      <c r="C497" s="245"/>
      <c r="D497" s="235" t="s">
        <v>159</v>
      </c>
      <c r="E497" s="246" t="s">
        <v>21</v>
      </c>
      <c r="F497" s="247" t="s">
        <v>632</v>
      </c>
      <c r="G497" s="245"/>
      <c r="H497" s="248">
        <v>4.9500000000000002</v>
      </c>
      <c r="I497" s="249"/>
      <c r="J497" s="245"/>
      <c r="K497" s="245"/>
      <c r="L497" s="250"/>
      <c r="M497" s="251"/>
      <c r="N497" s="252"/>
      <c r="O497" s="252"/>
      <c r="P497" s="252"/>
      <c r="Q497" s="252"/>
      <c r="R497" s="252"/>
      <c r="S497" s="252"/>
      <c r="T497" s="253"/>
      <c r="AT497" s="254" t="s">
        <v>159</v>
      </c>
      <c r="AU497" s="254" t="s">
        <v>81</v>
      </c>
      <c r="AV497" s="12" t="s">
        <v>81</v>
      </c>
      <c r="AW497" s="12" t="s">
        <v>35</v>
      </c>
      <c r="AX497" s="12" t="s">
        <v>71</v>
      </c>
      <c r="AY497" s="254" t="s">
        <v>152</v>
      </c>
    </row>
    <row r="498" s="12" customFormat="1">
      <c r="B498" s="244"/>
      <c r="C498" s="245"/>
      <c r="D498" s="235" t="s">
        <v>159</v>
      </c>
      <c r="E498" s="246" t="s">
        <v>21</v>
      </c>
      <c r="F498" s="247" t="s">
        <v>617</v>
      </c>
      <c r="G498" s="245"/>
      <c r="H498" s="248">
        <v>10.368</v>
      </c>
      <c r="I498" s="249"/>
      <c r="J498" s="245"/>
      <c r="K498" s="245"/>
      <c r="L498" s="250"/>
      <c r="M498" s="251"/>
      <c r="N498" s="252"/>
      <c r="O498" s="252"/>
      <c r="P498" s="252"/>
      <c r="Q498" s="252"/>
      <c r="R498" s="252"/>
      <c r="S498" s="252"/>
      <c r="T498" s="253"/>
      <c r="AT498" s="254" t="s">
        <v>159</v>
      </c>
      <c r="AU498" s="254" t="s">
        <v>81</v>
      </c>
      <c r="AV498" s="12" t="s">
        <v>81</v>
      </c>
      <c r="AW498" s="12" t="s">
        <v>35</v>
      </c>
      <c r="AX498" s="12" t="s">
        <v>71</v>
      </c>
      <c r="AY498" s="254" t="s">
        <v>152</v>
      </c>
    </row>
    <row r="499" s="12" customFormat="1">
      <c r="B499" s="244"/>
      <c r="C499" s="245"/>
      <c r="D499" s="235" t="s">
        <v>159</v>
      </c>
      <c r="E499" s="246" t="s">
        <v>21</v>
      </c>
      <c r="F499" s="247" t="s">
        <v>633</v>
      </c>
      <c r="G499" s="245"/>
      <c r="H499" s="248">
        <v>8.4000000000000004</v>
      </c>
      <c r="I499" s="249"/>
      <c r="J499" s="245"/>
      <c r="K499" s="245"/>
      <c r="L499" s="250"/>
      <c r="M499" s="251"/>
      <c r="N499" s="252"/>
      <c r="O499" s="252"/>
      <c r="P499" s="252"/>
      <c r="Q499" s="252"/>
      <c r="R499" s="252"/>
      <c r="S499" s="252"/>
      <c r="T499" s="253"/>
      <c r="AT499" s="254" t="s">
        <v>159</v>
      </c>
      <c r="AU499" s="254" t="s">
        <v>81</v>
      </c>
      <c r="AV499" s="12" t="s">
        <v>81</v>
      </c>
      <c r="AW499" s="12" t="s">
        <v>35</v>
      </c>
      <c r="AX499" s="12" t="s">
        <v>71</v>
      </c>
      <c r="AY499" s="254" t="s">
        <v>152</v>
      </c>
    </row>
    <row r="500" s="12" customFormat="1">
      <c r="B500" s="244"/>
      <c r="C500" s="245"/>
      <c r="D500" s="235" t="s">
        <v>159</v>
      </c>
      <c r="E500" s="246" t="s">
        <v>21</v>
      </c>
      <c r="F500" s="247" t="s">
        <v>618</v>
      </c>
      <c r="G500" s="245"/>
      <c r="H500" s="248">
        <v>63.802999999999997</v>
      </c>
      <c r="I500" s="249"/>
      <c r="J500" s="245"/>
      <c r="K500" s="245"/>
      <c r="L500" s="250"/>
      <c r="M500" s="251"/>
      <c r="N500" s="252"/>
      <c r="O500" s="252"/>
      <c r="P500" s="252"/>
      <c r="Q500" s="252"/>
      <c r="R500" s="252"/>
      <c r="S500" s="252"/>
      <c r="T500" s="253"/>
      <c r="AT500" s="254" t="s">
        <v>159</v>
      </c>
      <c r="AU500" s="254" t="s">
        <v>81</v>
      </c>
      <c r="AV500" s="12" t="s">
        <v>81</v>
      </c>
      <c r="AW500" s="12" t="s">
        <v>35</v>
      </c>
      <c r="AX500" s="12" t="s">
        <v>71</v>
      </c>
      <c r="AY500" s="254" t="s">
        <v>152</v>
      </c>
    </row>
    <row r="501" s="13" customFormat="1">
      <c r="B501" s="255"/>
      <c r="C501" s="256"/>
      <c r="D501" s="235" t="s">
        <v>159</v>
      </c>
      <c r="E501" s="257" t="s">
        <v>21</v>
      </c>
      <c r="F501" s="258" t="s">
        <v>164</v>
      </c>
      <c r="G501" s="256"/>
      <c r="H501" s="259">
        <v>123.33799999999999</v>
      </c>
      <c r="I501" s="260"/>
      <c r="J501" s="256"/>
      <c r="K501" s="256"/>
      <c r="L501" s="261"/>
      <c r="M501" s="262"/>
      <c r="N501" s="263"/>
      <c r="O501" s="263"/>
      <c r="P501" s="263"/>
      <c r="Q501" s="263"/>
      <c r="R501" s="263"/>
      <c r="S501" s="263"/>
      <c r="T501" s="264"/>
      <c r="AT501" s="265" t="s">
        <v>159</v>
      </c>
      <c r="AU501" s="265" t="s">
        <v>81</v>
      </c>
      <c r="AV501" s="13" t="s">
        <v>158</v>
      </c>
      <c r="AW501" s="13" t="s">
        <v>35</v>
      </c>
      <c r="AX501" s="13" t="s">
        <v>79</v>
      </c>
      <c r="AY501" s="265" t="s">
        <v>152</v>
      </c>
    </row>
    <row r="502" s="1" customFormat="1" ht="25.5" customHeight="1">
      <c r="B502" s="46"/>
      <c r="C502" s="221" t="s">
        <v>454</v>
      </c>
      <c r="D502" s="221" t="s">
        <v>154</v>
      </c>
      <c r="E502" s="222" t="s">
        <v>634</v>
      </c>
      <c r="F502" s="223" t="s">
        <v>635</v>
      </c>
      <c r="G502" s="224" t="s">
        <v>326</v>
      </c>
      <c r="H502" s="225">
        <v>144.72</v>
      </c>
      <c r="I502" s="226"/>
      <c r="J502" s="227">
        <f>ROUND(I502*H502,2)</f>
        <v>0</v>
      </c>
      <c r="K502" s="223" t="s">
        <v>21</v>
      </c>
      <c r="L502" s="72"/>
      <c r="M502" s="228" t="s">
        <v>21</v>
      </c>
      <c r="N502" s="229" t="s">
        <v>42</v>
      </c>
      <c r="O502" s="47"/>
      <c r="P502" s="230">
        <f>O502*H502</f>
        <v>0</v>
      </c>
      <c r="Q502" s="230">
        <v>6.3E-05</v>
      </c>
      <c r="R502" s="230">
        <f>Q502*H502</f>
        <v>0.0091173599999999997</v>
      </c>
      <c r="S502" s="230">
        <v>0</v>
      </c>
      <c r="T502" s="231">
        <f>S502*H502</f>
        <v>0</v>
      </c>
      <c r="AR502" s="24" t="s">
        <v>158</v>
      </c>
      <c r="AT502" s="24" t="s">
        <v>154</v>
      </c>
      <c r="AU502" s="24" t="s">
        <v>81</v>
      </c>
      <c r="AY502" s="24" t="s">
        <v>152</v>
      </c>
      <c r="BE502" s="232">
        <f>IF(N502="základní",J502,0)</f>
        <v>0</v>
      </c>
      <c r="BF502" s="232">
        <f>IF(N502="snížená",J502,0)</f>
        <v>0</v>
      </c>
      <c r="BG502" s="232">
        <f>IF(N502="zákl. přenesená",J502,0)</f>
        <v>0</v>
      </c>
      <c r="BH502" s="232">
        <f>IF(N502="sníž. přenesená",J502,0)</f>
        <v>0</v>
      </c>
      <c r="BI502" s="232">
        <f>IF(N502="nulová",J502,0)</f>
        <v>0</v>
      </c>
      <c r="BJ502" s="24" t="s">
        <v>79</v>
      </c>
      <c r="BK502" s="232">
        <f>ROUND(I502*H502,2)</f>
        <v>0</v>
      </c>
      <c r="BL502" s="24" t="s">
        <v>158</v>
      </c>
      <c r="BM502" s="24" t="s">
        <v>636</v>
      </c>
    </row>
    <row r="503" s="11" customFormat="1">
      <c r="B503" s="233"/>
      <c r="C503" s="234"/>
      <c r="D503" s="235" t="s">
        <v>159</v>
      </c>
      <c r="E503" s="236" t="s">
        <v>21</v>
      </c>
      <c r="F503" s="237" t="s">
        <v>360</v>
      </c>
      <c r="G503" s="234"/>
      <c r="H503" s="236" t="s">
        <v>21</v>
      </c>
      <c r="I503" s="238"/>
      <c r="J503" s="234"/>
      <c r="K503" s="234"/>
      <c r="L503" s="239"/>
      <c r="M503" s="240"/>
      <c r="N503" s="241"/>
      <c r="O503" s="241"/>
      <c r="P503" s="241"/>
      <c r="Q503" s="241"/>
      <c r="R503" s="241"/>
      <c r="S503" s="241"/>
      <c r="T503" s="242"/>
      <c r="AT503" s="243" t="s">
        <v>159</v>
      </c>
      <c r="AU503" s="243" t="s">
        <v>81</v>
      </c>
      <c r="AV503" s="11" t="s">
        <v>79</v>
      </c>
      <c r="AW503" s="11" t="s">
        <v>35</v>
      </c>
      <c r="AX503" s="11" t="s">
        <v>71</v>
      </c>
      <c r="AY503" s="243" t="s">
        <v>152</v>
      </c>
    </row>
    <row r="504" s="12" customFormat="1">
      <c r="B504" s="244"/>
      <c r="C504" s="245"/>
      <c r="D504" s="235" t="s">
        <v>159</v>
      </c>
      <c r="E504" s="246" t="s">
        <v>21</v>
      </c>
      <c r="F504" s="247" t="s">
        <v>637</v>
      </c>
      <c r="G504" s="245"/>
      <c r="H504" s="248">
        <v>41.960000000000001</v>
      </c>
      <c r="I504" s="249"/>
      <c r="J504" s="245"/>
      <c r="K504" s="245"/>
      <c r="L504" s="250"/>
      <c r="M504" s="251"/>
      <c r="N504" s="252"/>
      <c r="O504" s="252"/>
      <c r="P504" s="252"/>
      <c r="Q504" s="252"/>
      <c r="R504" s="252"/>
      <c r="S504" s="252"/>
      <c r="T504" s="253"/>
      <c r="AT504" s="254" t="s">
        <v>159</v>
      </c>
      <c r="AU504" s="254" t="s">
        <v>81</v>
      </c>
      <c r="AV504" s="12" t="s">
        <v>81</v>
      </c>
      <c r="AW504" s="12" t="s">
        <v>35</v>
      </c>
      <c r="AX504" s="12" t="s">
        <v>71</v>
      </c>
      <c r="AY504" s="254" t="s">
        <v>152</v>
      </c>
    </row>
    <row r="505" s="12" customFormat="1">
      <c r="B505" s="244"/>
      <c r="C505" s="245"/>
      <c r="D505" s="235" t="s">
        <v>159</v>
      </c>
      <c r="E505" s="246" t="s">
        <v>21</v>
      </c>
      <c r="F505" s="247" t="s">
        <v>638</v>
      </c>
      <c r="G505" s="245"/>
      <c r="H505" s="248">
        <v>13.1</v>
      </c>
      <c r="I505" s="249"/>
      <c r="J505" s="245"/>
      <c r="K505" s="245"/>
      <c r="L505" s="250"/>
      <c r="M505" s="251"/>
      <c r="N505" s="252"/>
      <c r="O505" s="252"/>
      <c r="P505" s="252"/>
      <c r="Q505" s="252"/>
      <c r="R505" s="252"/>
      <c r="S505" s="252"/>
      <c r="T505" s="253"/>
      <c r="AT505" s="254" t="s">
        <v>159</v>
      </c>
      <c r="AU505" s="254" t="s">
        <v>81</v>
      </c>
      <c r="AV505" s="12" t="s">
        <v>81</v>
      </c>
      <c r="AW505" s="12" t="s">
        <v>35</v>
      </c>
      <c r="AX505" s="12" t="s">
        <v>71</v>
      </c>
      <c r="AY505" s="254" t="s">
        <v>152</v>
      </c>
    </row>
    <row r="506" s="11" customFormat="1">
      <c r="B506" s="233"/>
      <c r="C506" s="234"/>
      <c r="D506" s="235" t="s">
        <v>159</v>
      </c>
      <c r="E506" s="236" t="s">
        <v>21</v>
      </c>
      <c r="F506" s="237" t="s">
        <v>363</v>
      </c>
      <c r="G506" s="234"/>
      <c r="H506" s="236" t="s">
        <v>21</v>
      </c>
      <c r="I506" s="238"/>
      <c r="J506" s="234"/>
      <c r="K506" s="234"/>
      <c r="L506" s="239"/>
      <c r="M506" s="240"/>
      <c r="N506" s="241"/>
      <c r="O506" s="241"/>
      <c r="P506" s="241"/>
      <c r="Q506" s="241"/>
      <c r="R506" s="241"/>
      <c r="S506" s="241"/>
      <c r="T506" s="242"/>
      <c r="AT506" s="243" t="s">
        <v>159</v>
      </c>
      <c r="AU506" s="243" t="s">
        <v>81</v>
      </c>
      <c r="AV506" s="11" t="s">
        <v>79</v>
      </c>
      <c r="AW506" s="11" t="s">
        <v>35</v>
      </c>
      <c r="AX506" s="11" t="s">
        <v>71</v>
      </c>
      <c r="AY506" s="243" t="s">
        <v>152</v>
      </c>
    </row>
    <row r="507" s="12" customFormat="1">
      <c r="B507" s="244"/>
      <c r="C507" s="245"/>
      <c r="D507" s="235" t="s">
        <v>159</v>
      </c>
      <c r="E507" s="246" t="s">
        <v>21</v>
      </c>
      <c r="F507" s="247" t="s">
        <v>639</v>
      </c>
      <c r="G507" s="245"/>
      <c r="H507" s="248">
        <v>9.5600000000000005</v>
      </c>
      <c r="I507" s="249"/>
      <c r="J507" s="245"/>
      <c r="K507" s="245"/>
      <c r="L507" s="250"/>
      <c r="M507" s="251"/>
      <c r="N507" s="252"/>
      <c r="O507" s="252"/>
      <c r="P507" s="252"/>
      <c r="Q507" s="252"/>
      <c r="R507" s="252"/>
      <c r="S507" s="252"/>
      <c r="T507" s="253"/>
      <c r="AT507" s="254" t="s">
        <v>159</v>
      </c>
      <c r="AU507" s="254" t="s">
        <v>81</v>
      </c>
      <c r="AV507" s="12" t="s">
        <v>81</v>
      </c>
      <c r="AW507" s="12" t="s">
        <v>35</v>
      </c>
      <c r="AX507" s="12" t="s">
        <v>71</v>
      </c>
      <c r="AY507" s="254" t="s">
        <v>152</v>
      </c>
    </row>
    <row r="508" s="12" customFormat="1">
      <c r="B508" s="244"/>
      <c r="C508" s="245"/>
      <c r="D508" s="235" t="s">
        <v>159</v>
      </c>
      <c r="E508" s="246" t="s">
        <v>21</v>
      </c>
      <c r="F508" s="247" t="s">
        <v>640</v>
      </c>
      <c r="G508" s="245"/>
      <c r="H508" s="248">
        <v>13.44</v>
      </c>
      <c r="I508" s="249"/>
      <c r="J508" s="245"/>
      <c r="K508" s="245"/>
      <c r="L508" s="250"/>
      <c r="M508" s="251"/>
      <c r="N508" s="252"/>
      <c r="O508" s="252"/>
      <c r="P508" s="252"/>
      <c r="Q508" s="252"/>
      <c r="R508" s="252"/>
      <c r="S508" s="252"/>
      <c r="T508" s="253"/>
      <c r="AT508" s="254" t="s">
        <v>159</v>
      </c>
      <c r="AU508" s="254" t="s">
        <v>81</v>
      </c>
      <c r="AV508" s="12" t="s">
        <v>81</v>
      </c>
      <c r="AW508" s="12" t="s">
        <v>35</v>
      </c>
      <c r="AX508" s="12" t="s">
        <v>71</v>
      </c>
      <c r="AY508" s="254" t="s">
        <v>152</v>
      </c>
    </row>
    <row r="509" s="12" customFormat="1">
      <c r="B509" s="244"/>
      <c r="C509" s="245"/>
      <c r="D509" s="235" t="s">
        <v>159</v>
      </c>
      <c r="E509" s="246" t="s">
        <v>21</v>
      </c>
      <c r="F509" s="247" t="s">
        <v>641</v>
      </c>
      <c r="G509" s="245"/>
      <c r="H509" s="248">
        <v>13.6</v>
      </c>
      <c r="I509" s="249"/>
      <c r="J509" s="245"/>
      <c r="K509" s="245"/>
      <c r="L509" s="250"/>
      <c r="M509" s="251"/>
      <c r="N509" s="252"/>
      <c r="O509" s="252"/>
      <c r="P509" s="252"/>
      <c r="Q509" s="252"/>
      <c r="R509" s="252"/>
      <c r="S509" s="252"/>
      <c r="T509" s="253"/>
      <c r="AT509" s="254" t="s">
        <v>159</v>
      </c>
      <c r="AU509" s="254" t="s">
        <v>81</v>
      </c>
      <c r="AV509" s="12" t="s">
        <v>81</v>
      </c>
      <c r="AW509" s="12" t="s">
        <v>35</v>
      </c>
      <c r="AX509" s="12" t="s">
        <v>71</v>
      </c>
      <c r="AY509" s="254" t="s">
        <v>152</v>
      </c>
    </row>
    <row r="510" s="12" customFormat="1">
      <c r="B510" s="244"/>
      <c r="C510" s="245"/>
      <c r="D510" s="235" t="s">
        <v>159</v>
      </c>
      <c r="E510" s="246" t="s">
        <v>21</v>
      </c>
      <c r="F510" s="247" t="s">
        <v>642</v>
      </c>
      <c r="G510" s="245"/>
      <c r="H510" s="248">
        <v>34.359999999999999</v>
      </c>
      <c r="I510" s="249"/>
      <c r="J510" s="245"/>
      <c r="K510" s="245"/>
      <c r="L510" s="250"/>
      <c r="M510" s="251"/>
      <c r="N510" s="252"/>
      <c r="O510" s="252"/>
      <c r="P510" s="252"/>
      <c r="Q510" s="252"/>
      <c r="R510" s="252"/>
      <c r="S510" s="252"/>
      <c r="T510" s="253"/>
      <c r="AT510" s="254" t="s">
        <v>159</v>
      </c>
      <c r="AU510" s="254" t="s">
        <v>81</v>
      </c>
      <c r="AV510" s="12" t="s">
        <v>81</v>
      </c>
      <c r="AW510" s="12" t="s">
        <v>35</v>
      </c>
      <c r="AX510" s="12" t="s">
        <v>71</v>
      </c>
      <c r="AY510" s="254" t="s">
        <v>152</v>
      </c>
    </row>
    <row r="511" s="12" customFormat="1">
      <c r="B511" s="244"/>
      <c r="C511" s="245"/>
      <c r="D511" s="235" t="s">
        <v>159</v>
      </c>
      <c r="E511" s="246" t="s">
        <v>21</v>
      </c>
      <c r="F511" s="247" t="s">
        <v>643</v>
      </c>
      <c r="G511" s="245"/>
      <c r="H511" s="248">
        <v>8.0999999999999996</v>
      </c>
      <c r="I511" s="249"/>
      <c r="J511" s="245"/>
      <c r="K511" s="245"/>
      <c r="L511" s="250"/>
      <c r="M511" s="251"/>
      <c r="N511" s="252"/>
      <c r="O511" s="252"/>
      <c r="P511" s="252"/>
      <c r="Q511" s="252"/>
      <c r="R511" s="252"/>
      <c r="S511" s="252"/>
      <c r="T511" s="253"/>
      <c r="AT511" s="254" t="s">
        <v>159</v>
      </c>
      <c r="AU511" s="254" t="s">
        <v>81</v>
      </c>
      <c r="AV511" s="12" t="s">
        <v>81</v>
      </c>
      <c r="AW511" s="12" t="s">
        <v>35</v>
      </c>
      <c r="AX511" s="12" t="s">
        <v>71</v>
      </c>
      <c r="AY511" s="254" t="s">
        <v>152</v>
      </c>
    </row>
    <row r="512" s="12" customFormat="1">
      <c r="B512" s="244"/>
      <c r="C512" s="245"/>
      <c r="D512" s="235" t="s">
        <v>159</v>
      </c>
      <c r="E512" s="246" t="s">
        <v>21</v>
      </c>
      <c r="F512" s="247" t="s">
        <v>644</v>
      </c>
      <c r="G512" s="245"/>
      <c r="H512" s="248">
        <v>5.2999999999999998</v>
      </c>
      <c r="I512" s="249"/>
      <c r="J512" s="245"/>
      <c r="K512" s="245"/>
      <c r="L512" s="250"/>
      <c r="M512" s="251"/>
      <c r="N512" s="252"/>
      <c r="O512" s="252"/>
      <c r="P512" s="252"/>
      <c r="Q512" s="252"/>
      <c r="R512" s="252"/>
      <c r="S512" s="252"/>
      <c r="T512" s="253"/>
      <c r="AT512" s="254" t="s">
        <v>159</v>
      </c>
      <c r="AU512" s="254" t="s">
        <v>81</v>
      </c>
      <c r="AV512" s="12" t="s">
        <v>81</v>
      </c>
      <c r="AW512" s="12" t="s">
        <v>35</v>
      </c>
      <c r="AX512" s="12" t="s">
        <v>71</v>
      </c>
      <c r="AY512" s="254" t="s">
        <v>152</v>
      </c>
    </row>
    <row r="513" s="12" customFormat="1">
      <c r="B513" s="244"/>
      <c r="C513" s="245"/>
      <c r="D513" s="235" t="s">
        <v>159</v>
      </c>
      <c r="E513" s="246" t="s">
        <v>21</v>
      </c>
      <c r="F513" s="247" t="s">
        <v>645</v>
      </c>
      <c r="G513" s="245"/>
      <c r="H513" s="248">
        <v>5.2999999999999998</v>
      </c>
      <c r="I513" s="249"/>
      <c r="J513" s="245"/>
      <c r="K513" s="245"/>
      <c r="L513" s="250"/>
      <c r="M513" s="251"/>
      <c r="N513" s="252"/>
      <c r="O513" s="252"/>
      <c r="P513" s="252"/>
      <c r="Q513" s="252"/>
      <c r="R513" s="252"/>
      <c r="S513" s="252"/>
      <c r="T513" s="253"/>
      <c r="AT513" s="254" t="s">
        <v>159</v>
      </c>
      <c r="AU513" s="254" t="s">
        <v>81</v>
      </c>
      <c r="AV513" s="12" t="s">
        <v>81</v>
      </c>
      <c r="AW513" s="12" t="s">
        <v>35</v>
      </c>
      <c r="AX513" s="12" t="s">
        <v>71</v>
      </c>
      <c r="AY513" s="254" t="s">
        <v>152</v>
      </c>
    </row>
    <row r="514" s="13" customFormat="1">
      <c r="B514" s="255"/>
      <c r="C514" s="256"/>
      <c r="D514" s="235" t="s">
        <v>159</v>
      </c>
      <c r="E514" s="257" t="s">
        <v>21</v>
      </c>
      <c r="F514" s="258" t="s">
        <v>164</v>
      </c>
      <c r="G514" s="256"/>
      <c r="H514" s="259">
        <v>144.72</v>
      </c>
      <c r="I514" s="260"/>
      <c r="J514" s="256"/>
      <c r="K514" s="256"/>
      <c r="L514" s="261"/>
      <c r="M514" s="262"/>
      <c r="N514" s="263"/>
      <c r="O514" s="263"/>
      <c r="P514" s="263"/>
      <c r="Q514" s="263"/>
      <c r="R514" s="263"/>
      <c r="S514" s="263"/>
      <c r="T514" s="264"/>
      <c r="AT514" s="265" t="s">
        <v>159</v>
      </c>
      <c r="AU514" s="265" t="s">
        <v>81</v>
      </c>
      <c r="AV514" s="13" t="s">
        <v>158</v>
      </c>
      <c r="AW514" s="13" t="s">
        <v>35</v>
      </c>
      <c r="AX514" s="13" t="s">
        <v>79</v>
      </c>
      <c r="AY514" s="265" t="s">
        <v>152</v>
      </c>
    </row>
    <row r="515" s="1" customFormat="1" ht="16.5" customHeight="1">
      <c r="B515" s="46"/>
      <c r="C515" s="221" t="s">
        <v>646</v>
      </c>
      <c r="D515" s="221" t="s">
        <v>154</v>
      </c>
      <c r="E515" s="222" t="s">
        <v>647</v>
      </c>
      <c r="F515" s="223" t="s">
        <v>648</v>
      </c>
      <c r="G515" s="224" t="s">
        <v>326</v>
      </c>
      <c r="H515" s="225">
        <v>85.659999999999997</v>
      </c>
      <c r="I515" s="226"/>
      <c r="J515" s="227">
        <f>ROUND(I515*H515,2)</f>
        <v>0</v>
      </c>
      <c r="K515" s="223" t="s">
        <v>21</v>
      </c>
      <c r="L515" s="72"/>
      <c r="M515" s="228" t="s">
        <v>21</v>
      </c>
      <c r="N515" s="229" t="s">
        <v>42</v>
      </c>
      <c r="O515" s="47"/>
      <c r="P515" s="230">
        <f>O515*H515</f>
        <v>0</v>
      </c>
      <c r="Q515" s="230">
        <v>2.3E-06</v>
      </c>
      <c r="R515" s="230">
        <f>Q515*H515</f>
        <v>0.000197018</v>
      </c>
      <c r="S515" s="230">
        <v>0</v>
      </c>
      <c r="T515" s="231">
        <f>S515*H515</f>
        <v>0</v>
      </c>
      <c r="AR515" s="24" t="s">
        <v>158</v>
      </c>
      <c r="AT515" s="24" t="s">
        <v>154</v>
      </c>
      <c r="AU515" s="24" t="s">
        <v>81</v>
      </c>
      <c r="AY515" s="24" t="s">
        <v>152</v>
      </c>
      <c r="BE515" s="232">
        <f>IF(N515="základní",J515,0)</f>
        <v>0</v>
      </c>
      <c r="BF515" s="232">
        <f>IF(N515="snížená",J515,0)</f>
        <v>0</v>
      </c>
      <c r="BG515" s="232">
        <f>IF(N515="zákl. přenesená",J515,0)</f>
        <v>0</v>
      </c>
      <c r="BH515" s="232">
        <f>IF(N515="sníž. přenesená",J515,0)</f>
        <v>0</v>
      </c>
      <c r="BI515" s="232">
        <f>IF(N515="nulová",J515,0)</f>
        <v>0</v>
      </c>
      <c r="BJ515" s="24" t="s">
        <v>79</v>
      </c>
      <c r="BK515" s="232">
        <f>ROUND(I515*H515,2)</f>
        <v>0</v>
      </c>
      <c r="BL515" s="24" t="s">
        <v>158</v>
      </c>
      <c r="BM515" s="24" t="s">
        <v>649</v>
      </c>
    </row>
    <row r="516" s="11" customFormat="1">
      <c r="B516" s="233"/>
      <c r="C516" s="234"/>
      <c r="D516" s="235" t="s">
        <v>159</v>
      </c>
      <c r="E516" s="236" t="s">
        <v>21</v>
      </c>
      <c r="F516" s="237" t="s">
        <v>360</v>
      </c>
      <c r="G516" s="234"/>
      <c r="H516" s="236" t="s">
        <v>21</v>
      </c>
      <c r="I516" s="238"/>
      <c r="J516" s="234"/>
      <c r="K516" s="234"/>
      <c r="L516" s="239"/>
      <c r="M516" s="240"/>
      <c r="N516" s="241"/>
      <c r="O516" s="241"/>
      <c r="P516" s="241"/>
      <c r="Q516" s="241"/>
      <c r="R516" s="241"/>
      <c r="S516" s="241"/>
      <c r="T516" s="242"/>
      <c r="AT516" s="243" t="s">
        <v>159</v>
      </c>
      <c r="AU516" s="243" t="s">
        <v>81</v>
      </c>
      <c r="AV516" s="11" t="s">
        <v>79</v>
      </c>
      <c r="AW516" s="11" t="s">
        <v>35</v>
      </c>
      <c r="AX516" s="11" t="s">
        <v>71</v>
      </c>
      <c r="AY516" s="243" t="s">
        <v>152</v>
      </c>
    </row>
    <row r="517" s="12" customFormat="1">
      <c r="B517" s="244"/>
      <c r="C517" s="245"/>
      <c r="D517" s="235" t="s">
        <v>159</v>
      </c>
      <c r="E517" s="246" t="s">
        <v>21</v>
      </c>
      <c r="F517" s="247" t="s">
        <v>650</v>
      </c>
      <c r="G517" s="245"/>
      <c r="H517" s="248">
        <v>51.189999999999998</v>
      </c>
      <c r="I517" s="249"/>
      <c r="J517" s="245"/>
      <c r="K517" s="245"/>
      <c r="L517" s="250"/>
      <c r="M517" s="251"/>
      <c r="N517" s="252"/>
      <c r="O517" s="252"/>
      <c r="P517" s="252"/>
      <c r="Q517" s="252"/>
      <c r="R517" s="252"/>
      <c r="S517" s="252"/>
      <c r="T517" s="253"/>
      <c r="AT517" s="254" t="s">
        <v>159</v>
      </c>
      <c r="AU517" s="254" t="s">
        <v>81</v>
      </c>
      <c r="AV517" s="12" t="s">
        <v>81</v>
      </c>
      <c r="AW517" s="12" t="s">
        <v>35</v>
      </c>
      <c r="AX517" s="12" t="s">
        <v>71</v>
      </c>
      <c r="AY517" s="254" t="s">
        <v>152</v>
      </c>
    </row>
    <row r="518" s="11" customFormat="1">
      <c r="B518" s="233"/>
      <c r="C518" s="234"/>
      <c r="D518" s="235" t="s">
        <v>159</v>
      </c>
      <c r="E518" s="236" t="s">
        <v>21</v>
      </c>
      <c r="F518" s="237" t="s">
        <v>363</v>
      </c>
      <c r="G518" s="234"/>
      <c r="H518" s="236" t="s">
        <v>21</v>
      </c>
      <c r="I518" s="238"/>
      <c r="J518" s="234"/>
      <c r="K518" s="234"/>
      <c r="L518" s="239"/>
      <c r="M518" s="240"/>
      <c r="N518" s="241"/>
      <c r="O518" s="241"/>
      <c r="P518" s="241"/>
      <c r="Q518" s="241"/>
      <c r="R518" s="241"/>
      <c r="S518" s="241"/>
      <c r="T518" s="242"/>
      <c r="AT518" s="243" t="s">
        <v>159</v>
      </c>
      <c r="AU518" s="243" t="s">
        <v>81</v>
      </c>
      <c r="AV518" s="11" t="s">
        <v>79</v>
      </c>
      <c r="AW518" s="11" t="s">
        <v>35</v>
      </c>
      <c r="AX518" s="11" t="s">
        <v>71</v>
      </c>
      <c r="AY518" s="243" t="s">
        <v>152</v>
      </c>
    </row>
    <row r="519" s="12" customFormat="1">
      <c r="B519" s="244"/>
      <c r="C519" s="245"/>
      <c r="D519" s="235" t="s">
        <v>159</v>
      </c>
      <c r="E519" s="246" t="s">
        <v>21</v>
      </c>
      <c r="F519" s="247" t="s">
        <v>651</v>
      </c>
      <c r="G519" s="245"/>
      <c r="H519" s="248">
        <v>1.6299999999999999</v>
      </c>
      <c r="I519" s="249"/>
      <c r="J519" s="245"/>
      <c r="K519" s="245"/>
      <c r="L519" s="250"/>
      <c r="M519" s="251"/>
      <c r="N519" s="252"/>
      <c r="O519" s="252"/>
      <c r="P519" s="252"/>
      <c r="Q519" s="252"/>
      <c r="R519" s="252"/>
      <c r="S519" s="252"/>
      <c r="T519" s="253"/>
      <c r="AT519" s="254" t="s">
        <v>159</v>
      </c>
      <c r="AU519" s="254" t="s">
        <v>81</v>
      </c>
      <c r="AV519" s="12" t="s">
        <v>81</v>
      </c>
      <c r="AW519" s="12" t="s">
        <v>35</v>
      </c>
      <c r="AX519" s="12" t="s">
        <v>71</v>
      </c>
      <c r="AY519" s="254" t="s">
        <v>152</v>
      </c>
    </row>
    <row r="520" s="12" customFormat="1">
      <c r="B520" s="244"/>
      <c r="C520" s="245"/>
      <c r="D520" s="235" t="s">
        <v>159</v>
      </c>
      <c r="E520" s="246" t="s">
        <v>21</v>
      </c>
      <c r="F520" s="247" t="s">
        <v>652</v>
      </c>
      <c r="G520" s="245"/>
      <c r="H520" s="248">
        <v>2.3999999999999999</v>
      </c>
      <c r="I520" s="249"/>
      <c r="J520" s="245"/>
      <c r="K520" s="245"/>
      <c r="L520" s="250"/>
      <c r="M520" s="251"/>
      <c r="N520" s="252"/>
      <c r="O520" s="252"/>
      <c r="P520" s="252"/>
      <c r="Q520" s="252"/>
      <c r="R520" s="252"/>
      <c r="S520" s="252"/>
      <c r="T520" s="253"/>
      <c r="AT520" s="254" t="s">
        <v>159</v>
      </c>
      <c r="AU520" s="254" t="s">
        <v>81</v>
      </c>
      <c r="AV520" s="12" t="s">
        <v>81</v>
      </c>
      <c r="AW520" s="12" t="s">
        <v>35</v>
      </c>
      <c r="AX520" s="12" t="s">
        <v>71</v>
      </c>
      <c r="AY520" s="254" t="s">
        <v>152</v>
      </c>
    </row>
    <row r="521" s="12" customFormat="1">
      <c r="B521" s="244"/>
      <c r="C521" s="245"/>
      <c r="D521" s="235" t="s">
        <v>159</v>
      </c>
      <c r="E521" s="246" t="s">
        <v>21</v>
      </c>
      <c r="F521" s="247" t="s">
        <v>653</v>
      </c>
      <c r="G521" s="245"/>
      <c r="H521" s="248">
        <v>2.3999999999999999</v>
      </c>
      <c r="I521" s="249"/>
      <c r="J521" s="245"/>
      <c r="K521" s="245"/>
      <c r="L521" s="250"/>
      <c r="M521" s="251"/>
      <c r="N521" s="252"/>
      <c r="O521" s="252"/>
      <c r="P521" s="252"/>
      <c r="Q521" s="252"/>
      <c r="R521" s="252"/>
      <c r="S521" s="252"/>
      <c r="T521" s="253"/>
      <c r="AT521" s="254" t="s">
        <v>159</v>
      </c>
      <c r="AU521" s="254" t="s">
        <v>81</v>
      </c>
      <c r="AV521" s="12" t="s">
        <v>81</v>
      </c>
      <c r="AW521" s="12" t="s">
        <v>35</v>
      </c>
      <c r="AX521" s="12" t="s">
        <v>71</v>
      </c>
      <c r="AY521" s="254" t="s">
        <v>152</v>
      </c>
    </row>
    <row r="522" s="12" customFormat="1">
      <c r="B522" s="244"/>
      <c r="C522" s="245"/>
      <c r="D522" s="235" t="s">
        <v>159</v>
      </c>
      <c r="E522" s="246" t="s">
        <v>21</v>
      </c>
      <c r="F522" s="247" t="s">
        <v>654</v>
      </c>
      <c r="G522" s="245"/>
      <c r="H522" s="248">
        <v>28.039999999999999</v>
      </c>
      <c r="I522" s="249"/>
      <c r="J522" s="245"/>
      <c r="K522" s="245"/>
      <c r="L522" s="250"/>
      <c r="M522" s="251"/>
      <c r="N522" s="252"/>
      <c r="O522" s="252"/>
      <c r="P522" s="252"/>
      <c r="Q522" s="252"/>
      <c r="R522" s="252"/>
      <c r="S522" s="252"/>
      <c r="T522" s="253"/>
      <c r="AT522" s="254" t="s">
        <v>159</v>
      </c>
      <c r="AU522" s="254" t="s">
        <v>81</v>
      </c>
      <c r="AV522" s="12" t="s">
        <v>81</v>
      </c>
      <c r="AW522" s="12" t="s">
        <v>35</v>
      </c>
      <c r="AX522" s="12" t="s">
        <v>71</v>
      </c>
      <c r="AY522" s="254" t="s">
        <v>152</v>
      </c>
    </row>
    <row r="523" s="13" customFormat="1">
      <c r="B523" s="255"/>
      <c r="C523" s="256"/>
      <c r="D523" s="235" t="s">
        <v>159</v>
      </c>
      <c r="E523" s="257" t="s">
        <v>21</v>
      </c>
      <c r="F523" s="258" t="s">
        <v>164</v>
      </c>
      <c r="G523" s="256"/>
      <c r="H523" s="259">
        <v>85.659999999999997</v>
      </c>
      <c r="I523" s="260"/>
      <c r="J523" s="256"/>
      <c r="K523" s="256"/>
      <c r="L523" s="261"/>
      <c r="M523" s="262"/>
      <c r="N523" s="263"/>
      <c r="O523" s="263"/>
      <c r="P523" s="263"/>
      <c r="Q523" s="263"/>
      <c r="R523" s="263"/>
      <c r="S523" s="263"/>
      <c r="T523" s="264"/>
      <c r="AT523" s="265" t="s">
        <v>159</v>
      </c>
      <c r="AU523" s="265" t="s">
        <v>81</v>
      </c>
      <c r="AV523" s="13" t="s">
        <v>158</v>
      </c>
      <c r="AW523" s="13" t="s">
        <v>35</v>
      </c>
      <c r="AX523" s="13" t="s">
        <v>79</v>
      </c>
      <c r="AY523" s="265" t="s">
        <v>152</v>
      </c>
    </row>
    <row r="524" s="1" customFormat="1" ht="16.5" customHeight="1">
      <c r="B524" s="46"/>
      <c r="C524" s="221" t="s">
        <v>458</v>
      </c>
      <c r="D524" s="221" t="s">
        <v>154</v>
      </c>
      <c r="E524" s="222" t="s">
        <v>655</v>
      </c>
      <c r="F524" s="223" t="s">
        <v>656</v>
      </c>
      <c r="G524" s="224" t="s">
        <v>376</v>
      </c>
      <c r="H524" s="225">
        <v>9</v>
      </c>
      <c r="I524" s="226"/>
      <c r="J524" s="227">
        <f>ROUND(I524*H524,2)</f>
        <v>0</v>
      </c>
      <c r="K524" s="223" t="s">
        <v>21</v>
      </c>
      <c r="L524" s="72"/>
      <c r="M524" s="228" t="s">
        <v>21</v>
      </c>
      <c r="N524" s="229" t="s">
        <v>42</v>
      </c>
      <c r="O524" s="47"/>
      <c r="P524" s="230">
        <f>O524*H524</f>
        <v>0</v>
      </c>
      <c r="Q524" s="230">
        <v>0.016975000000000001</v>
      </c>
      <c r="R524" s="230">
        <f>Q524*H524</f>
        <v>0.15277499999999999</v>
      </c>
      <c r="S524" s="230">
        <v>0</v>
      </c>
      <c r="T524" s="231">
        <f>S524*H524</f>
        <v>0</v>
      </c>
      <c r="AR524" s="24" t="s">
        <v>158</v>
      </c>
      <c r="AT524" s="24" t="s">
        <v>154</v>
      </c>
      <c r="AU524" s="24" t="s">
        <v>81</v>
      </c>
      <c r="AY524" s="24" t="s">
        <v>152</v>
      </c>
      <c r="BE524" s="232">
        <f>IF(N524="základní",J524,0)</f>
        <v>0</v>
      </c>
      <c r="BF524" s="232">
        <f>IF(N524="snížená",J524,0)</f>
        <v>0</v>
      </c>
      <c r="BG524" s="232">
        <f>IF(N524="zákl. přenesená",J524,0)</f>
        <v>0</v>
      </c>
      <c r="BH524" s="232">
        <f>IF(N524="sníž. přenesená",J524,0)</f>
        <v>0</v>
      </c>
      <c r="BI524" s="232">
        <f>IF(N524="nulová",J524,0)</f>
        <v>0</v>
      </c>
      <c r="BJ524" s="24" t="s">
        <v>79</v>
      </c>
      <c r="BK524" s="232">
        <f>ROUND(I524*H524,2)</f>
        <v>0</v>
      </c>
      <c r="BL524" s="24" t="s">
        <v>158</v>
      </c>
      <c r="BM524" s="24" t="s">
        <v>657</v>
      </c>
    </row>
    <row r="525" s="12" customFormat="1">
      <c r="B525" s="244"/>
      <c r="C525" s="245"/>
      <c r="D525" s="235" t="s">
        <v>159</v>
      </c>
      <c r="E525" s="246" t="s">
        <v>21</v>
      </c>
      <c r="F525" s="247" t="s">
        <v>658</v>
      </c>
      <c r="G525" s="245"/>
      <c r="H525" s="248">
        <v>1</v>
      </c>
      <c r="I525" s="249"/>
      <c r="J525" s="245"/>
      <c r="K525" s="245"/>
      <c r="L525" s="250"/>
      <c r="M525" s="251"/>
      <c r="N525" s="252"/>
      <c r="O525" s="252"/>
      <c r="P525" s="252"/>
      <c r="Q525" s="252"/>
      <c r="R525" s="252"/>
      <c r="S525" s="252"/>
      <c r="T525" s="253"/>
      <c r="AT525" s="254" t="s">
        <v>159</v>
      </c>
      <c r="AU525" s="254" t="s">
        <v>81</v>
      </c>
      <c r="AV525" s="12" t="s">
        <v>81</v>
      </c>
      <c r="AW525" s="12" t="s">
        <v>35</v>
      </c>
      <c r="AX525" s="12" t="s">
        <v>71</v>
      </c>
      <c r="AY525" s="254" t="s">
        <v>152</v>
      </c>
    </row>
    <row r="526" s="12" customFormat="1">
      <c r="B526" s="244"/>
      <c r="C526" s="245"/>
      <c r="D526" s="235" t="s">
        <v>159</v>
      </c>
      <c r="E526" s="246" t="s">
        <v>21</v>
      </c>
      <c r="F526" s="247" t="s">
        <v>659</v>
      </c>
      <c r="G526" s="245"/>
      <c r="H526" s="248">
        <v>1</v>
      </c>
      <c r="I526" s="249"/>
      <c r="J526" s="245"/>
      <c r="K526" s="245"/>
      <c r="L526" s="250"/>
      <c r="M526" s="251"/>
      <c r="N526" s="252"/>
      <c r="O526" s="252"/>
      <c r="P526" s="252"/>
      <c r="Q526" s="252"/>
      <c r="R526" s="252"/>
      <c r="S526" s="252"/>
      <c r="T526" s="253"/>
      <c r="AT526" s="254" t="s">
        <v>159</v>
      </c>
      <c r="AU526" s="254" t="s">
        <v>81</v>
      </c>
      <c r="AV526" s="12" t="s">
        <v>81</v>
      </c>
      <c r="AW526" s="12" t="s">
        <v>35</v>
      </c>
      <c r="AX526" s="12" t="s">
        <v>71</v>
      </c>
      <c r="AY526" s="254" t="s">
        <v>152</v>
      </c>
    </row>
    <row r="527" s="12" customFormat="1">
      <c r="B527" s="244"/>
      <c r="C527" s="245"/>
      <c r="D527" s="235" t="s">
        <v>159</v>
      </c>
      <c r="E527" s="246" t="s">
        <v>21</v>
      </c>
      <c r="F527" s="247" t="s">
        <v>660</v>
      </c>
      <c r="G527" s="245"/>
      <c r="H527" s="248">
        <v>2</v>
      </c>
      <c r="I527" s="249"/>
      <c r="J527" s="245"/>
      <c r="K527" s="245"/>
      <c r="L527" s="250"/>
      <c r="M527" s="251"/>
      <c r="N527" s="252"/>
      <c r="O527" s="252"/>
      <c r="P527" s="252"/>
      <c r="Q527" s="252"/>
      <c r="R527" s="252"/>
      <c r="S527" s="252"/>
      <c r="T527" s="253"/>
      <c r="AT527" s="254" t="s">
        <v>159</v>
      </c>
      <c r="AU527" s="254" t="s">
        <v>81</v>
      </c>
      <c r="AV527" s="12" t="s">
        <v>81</v>
      </c>
      <c r="AW527" s="12" t="s">
        <v>35</v>
      </c>
      <c r="AX527" s="12" t="s">
        <v>71</v>
      </c>
      <c r="AY527" s="254" t="s">
        <v>152</v>
      </c>
    </row>
    <row r="528" s="12" customFormat="1">
      <c r="B528" s="244"/>
      <c r="C528" s="245"/>
      <c r="D528" s="235" t="s">
        <v>159</v>
      </c>
      <c r="E528" s="246" t="s">
        <v>21</v>
      </c>
      <c r="F528" s="247" t="s">
        <v>661</v>
      </c>
      <c r="G528" s="245"/>
      <c r="H528" s="248">
        <v>1</v>
      </c>
      <c r="I528" s="249"/>
      <c r="J528" s="245"/>
      <c r="K528" s="245"/>
      <c r="L528" s="250"/>
      <c r="M528" s="251"/>
      <c r="N528" s="252"/>
      <c r="O528" s="252"/>
      <c r="P528" s="252"/>
      <c r="Q528" s="252"/>
      <c r="R528" s="252"/>
      <c r="S528" s="252"/>
      <c r="T528" s="253"/>
      <c r="AT528" s="254" t="s">
        <v>159</v>
      </c>
      <c r="AU528" s="254" t="s">
        <v>81</v>
      </c>
      <c r="AV528" s="12" t="s">
        <v>81</v>
      </c>
      <c r="AW528" s="12" t="s">
        <v>35</v>
      </c>
      <c r="AX528" s="12" t="s">
        <v>71</v>
      </c>
      <c r="AY528" s="254" t="s">
        <v>152</v>
      </c>
    </row>
    <row r="529" s="12" customFormat="1">
      <c r="B529" s="244"/>
      <c r="C529" s="245"/>
      <c r="D529" s="235" t="s">
        <v>159</v>
      </c>
      <c r="E529" s="246" t="s">
        <v>21</v>
      </c>
      <c r="F529" s="247" t="s">
        <v>662</v>
      </c>
      <c r="G529" s="245"/>
      <c r="H529" s="248">
        <v>1</v>
      </c>
      <c r="I529" s="249"/>
      <c r="J529" s="245"/>
      <c r="K529" s="245"/>
      <c r="L529" s="250"/>
      <c r="M529" s="251"/>
      <c r="N529" s="252"/>
      <c r="O529" s="252"/>
      <c r="P529" s="252"/>
      <c r="Q529" s="252"/>
      <c r="R529" s="252"/>
      <c r="S529" s="252"/>
      <c r="T529" s="253"/>
      <c r="AT529" s="254" t="s">
        <v>159</v>
      </c>
      <c r="AU529" s="254" t="s">
        <v>81</v>
      </c>
      <c r="AV529" s="12" t="s">
        <v>81</v>
      </c>
      <c r="AW529" s="12" t="s">
        <v>35</v>
      </c>
      <c r="AX529" s="12" t="s">
        <v>71</v>
      </c>
      <c r="AY529" s="254" t="s">
        <v>152</v>
      </c>
    </row>
    <row r="530" s="12" customFormat="1">
      <c r="B530" s="244"/>
      <c r="C530" s="245"/>
      <c r="D530" s="235" t="s">
        <v>159</v>
      </c>
      <c r="E530" s="246" t="s">
        <v>21</v>
      </c>
      <c r="F530" s="247" t="s">
        <v>663</v>
      </c>
      <c r="G530" s="245"/>
      <c r="H530" s="248">
        <v>1</v>
      </c>
      <c r="I530" s="249"/>
      <c r="J530" s="245"/>
      <c r="K530" s="245"/>
      <c r="L530" s="250"/>
      <c r="M530" s="251"/>
      <c r="N530" s="252"/>
      <c r="O530" s="252"/>
      <c r="P530" s="252"/>
      <c r="Q530" s="252"/>
      <c r="R530" s="252"/>
      <c r="S530" s="252"/>
      <c r="T530" s="253"/>
      <c r="AT530" s="254" t="s">
        <v>159</v>
      </c>
      <c r="AU530" s="254" t="s">
        <v>81</v>
      </c>
      <c r="AV530" s="12" t="s">
        <v>81</v>
      </c>
      <c r="AW530" s="12" t="s">
        <v>35</v>
      </c>
      <c r="AX530" s="12" t="s">
        <v>71</v>
      </c>
      <c r="AY530" s="254" t="s">
        <v>152</v>
      </c>
    </row>
    <row r="531" s="12" customFormat="1">
      <c r="B531" s="244"/>
      <c r="C531" s="245"/>
      <c r="D531" s="235" t="s">
        <v>159</v>
      </c>
      <c r="E531" s="246" t="s">
        <v>21</v>
      </c>
      <c r="F531" s="247" t="s">
        <v>664</v>
      </c>
      <c r="G531" s="245"/>
      <c r="H531" s="248">
        <v>1</v>
      </c>
      <c r="I531" s="249"/>
      <c r="J531" s="245"/>
      <c r="K531" s="245"/>
      <c r="L531" s="250"/>
      <c r="M531" s="251"/>
      <c r="N531" s="252"/>
      <c r="O531" s="252"/>
      <c r="P531" s="252"/>
      <c r="Q531" s="252"/>
      <c r="R531" s="252"/>
      <c r="S531" s="252"/>
      <c r="T531" s="253"/>
      <c r="AT531" s="254" t="s">
        <v>159</v>
      </c>
      <c r="AU531" s="254" t="s">
        <v>81</v>
      </c>
      <c r="AV531" s="12" t="s">
        <v>81</v>
      </c>
      <c r="AW531" s="12" t="s">
        <v>35</v>
      </c>
      <c r="AX531" s="12" t="s">
        <v>71</v>
      </c>
      <c r="AY531" s="254" t="s">
        <v>152</v>
      </c>
    </row>
    <row r="532" s="12" customFormat="1">
      <c r="B532" s="244"/>
      <c r="C532" s="245"/>
      <c r="D532" s="235" t="s">
        <v>159</v>
      </c>
      <c r="E532" s="246" t="s">
        <v>21</v>
      </c>
      <c r="F532" s="247" t="s">
        <v>665</v>
      </c>
      <c r="G532" s="245"/>
      <c r="H532" s="248">
        <v>1</v>
      </c>
      <c r="I532" s="249"/>
      <c r="J532" s="245"/>
      <c r="K532" s="245"/>
      <c r="L532" s="250"/>
      <c r="M532" s="251"/>
      <c r="N532" s="252"/>
      <c r="O532" s="252"/>
      <c r="P532" s="252"/>
      <c r="Q532" s="252"/>
      <c r="R532" s="252"/>
      <c r="S532" s="252"/>
      <c r="T532" s="253"/>
      <c r="AT532" s="254" t="s">
        <v>159</v>
      </c>
      <c r="AU532" s="254" t="s">
        <v>81</v>
      </c>
      <c r="AV532" s="12" t="s">
        <v>81</v>
      </c>
      <c r="AW532" s="12" t="s">
        <v>35</v>
      </c>
      <c r="AX532" s="12" t="s">
        <v>71</v>
      </c>
      <c r="AY532" s="254" t="s">
        <v>152</v>
      </c>
    </row>
    <row r="533" s="13" customFormat="1">
      <c r="B533" s="255"/>
      <c r="C533" s="256"/>
      <c r="D533" s="235" t="s">
        <v>159</v>
      </c>
      <c r="E533" s="257" t="s">
        <v>21</v>
      </c>
      <c r="F533" s="258" t="s">
        <v>164</v>
      </c>
      <c r="G533" s="256"/>
      <c r="H533" s="259">
        <v>9</v>
      </c>
      <c r="I533" s="260"/>
      <c r="J533" s="256"/>
      <c r="K533" s="256"/>
      <c r="L533" s="261"/>
      <c r="M533" s="262"/>
      <c r="N533" s="263"/>
      <c r="O533" s="263"/>
      <c r="P533" s="263"/>
      <c r="Q533" s="263"/>
      <c r="R533" s="263"/>
      <c r="S533" s="263"/>
      <c r="T533" s="264"/>
      <c r="AT533" s="265" t="s">
        <v>159</v>
      </c>
      <c r="AU533" s="265" t="s">
        <v>81</v>
      </c>
      <c r="AV533" s="13" t="s">
        <v>158</v>
      </c>
      <c r="AW533" s="13" t="s">
        <v>35</v>
      </c>
      <c r="AX533" s="13" t="s">
        <v>79</v>
      </c>
      <c r="AY533" s="265" t="s">
        <v>152</v>
      </c>
    </row>
    <row r="534" s="1" customFormat="1" ht="16.5" customHeight="1">
      <c r="B534" s="46"/>
      <c r="C534" s="268" t="s">
        <v>666</v>
      </c>
      <c r="D534" s="268" t="s">
        <v>331</v>
      </c>
      <c r="E534" s="269" t="s">
        <v>667</v>
      </c>
      <c r="F534" s="270" t="s">
        <v>668</v>
      </c>
      <c r="G534" s="271" t="s">
        <v>376</v>
      </c>
      <c r="H534" s="272">
        <v>3</v>
      </c>
      <c r="I534" s="273"/>
      <c r="J534" s="274">
        <f>ROUND(I534*H534,2)</f>
        <v>0</v>
      </c>
      <c r="K534" s="270" t="s">
        <v>21</v>
      </c>
      <c r="L534" s="275"/>
      <c r="M534" s="276" t="s">
        <v>21</v>
      </c>
      <c r="N534" s="277" t="s">
        <v>42</v>
      </c>
      <c r="O534" s="47"/>
      <c r="P534" s="230">
        <f>O534*H534</f>
        <v>0</v>
      </c>
      <c r="Q534" s="230">
        <v>0</v>
      </c>
      <c r="R534" s="230">
        <f>Q534*H534</f>
        <v>0</v>
      </c>
      <c r="S534" s="230">
        <v>0</v>
      </c>
      <c r="T534" s="231">
        <f>S534*H534</f>
        <v>0</v>
      </c>
      <c r="AR534" s="24" t="s">
        <v>177</v>
      </c>
      <c r="AT534" s="24" t="s">
        <v>331</v>
      </c>
      <c r="AU534" s="24" t="s">
        <v>81</v>
      </c>
      <c r="AY534" s="24" t="s">
        <v>152</v>
      </c>
      <c r="BE534" s="232">
        <f>IF(N534="základní",J534,0)</f>
        <v>0</v>
      </c>
      <c r="BF534" s="232">
        <f>IF(N534="snížená",J534,0)</f>
        <v>0</v>
      </c>
      <c r="BG534" s="232">
        <f>IF(N534="zákl. přenesená",J534,0)</f>
        <v>0</v>
      </c>
      <c r="BH534" s="232">
        <f>IF(N534="sníž. přenesená",J534,0)</f>
        <v>0</v>
      </c>
      <c r="BI534" s="232">
        <f>IF(N534="nulová",J534,0)</f>
        <v>0</v>
      </c>
      <c r="BJ534" s="24" t="s">
        <v>79</v>
      </c>
      <c r="BK534" s="232">
        <f>ROUND(I534*H534,2)</f>
        <v>0</v>
      </c>
      <c r="BL534" s="24" t="s">
        <v>158</v>
      </c>
      <c r="BM534" s="24" t="s">
        <v>669</v>
      </c>
    </row>
    <row r="535" s="12" customFormat="1">
      <c r="B535" s="244"/>
      <c r="C535" s="245"/>
      <c r="D535" s="235" t="s">
        <v>159</v>
      </c>
      <c r="E535" s="246" t="s">
        <v>21</v>
      </c>
      <c r="F535" s="247" t="s">
        <v>658</v>
      </c>
      <c r="G535" s="245"/>
      <c r="H535" s="248">
        <v>1</v>
      </c>
      <c r="I535" s="249"/>
      <c r="J535" s="245"/>
      <c r="K535" s="245"/>
      <c r="L535" s="250"/>
      <c r="M535" s="251"/>
      <c r="N535" s="252"/>
      <c r="O535" s="252"/>
      <c r="P535" s="252"/>
      <c r="Q535" s="252"/>
      <c r="R535" s="252"/>
      <c r="S535" s="252"/>
      <c r="T535" s="253"/>
      <c r="AT535" s="254" t="s">
        <v>159</v>
      </c>
      <c r="AU535" s="254" t="s">
        <v>81</v>
      </c>
      <c r="AV535" s="12" t="s">
        <v>81</v>
      </c>
      <c r="AW535" s="12" t="s">
        <v>35</v>
      </c>
      <c r="AX535" s="12" t="s">
        <v>71</v>
      </c>
      <c r="AY535" s="254" t="s">
        <v>152</v>
      </c>
    </row>
    <row r="536" s="12" customFormat="1">
      <c r="B536" s="244"/>
      <c r="C536" s="245"/>
      <c r="D536" s="235" t="s">
        <v>159</v>
      </c>
      <c r="E536" s="246" t="s">
        <v>21</v>
      </c>
      <c r="F536" s="247" t="s">
        <v>664</v>
      </c>
      <c r="G536" s="245"/>
      <c r="H536" s="248">
        <v>1</v>
      </c>
      <c r="I536" s="249"/>
      <c r="J536" s="245"/>
      <c r="K536" s="245"/>
      <c r="L536" s="250"/>
      <c r="M536" s="251"/>
      <c r="N536" s="252"/>
      <c r="O536" s="252"/>
      <c r="P536" s="252"/>
      <c r="Q536" s="252"/>
      <c r="R536" s="252"/>
      <c r="S536" s="252"/>
      <c r="T536" s="253"/>
      <c r="AT536" s="254" t="s">
        <v>159</v>
      </c>
      <c r="AU536" s="254" t="s">
        <v>81</v>
      </c>
      <c r="AV536" s="12" t="s">
        <v>81</v>
      </c>
      <c r="AW536" s="12" t="s">
        <v>35</v>
      </c>
      <c r="AX536" s="12" t="s">
        <v>71</v>
      </c>
      <c r="AY536" s="254" t="s">
        <v>152</v>
      </c>
    </row>
    <row r="537" s="12" customFormat="1">
      <c r="B537" s="244"/>
      <c r="C537" s="245"/>
      <c r="D537" s="235" t="s">
        <v>159</v>
      </c>
      <c r="E537" s="246" t="s">
        <v>21</v>
      </c>
      <c r="F537" s="247" t="s">
        <v>665</v>
      </c>
      <c r="G537" s="245"/>
      <c r="H537" s="248">
        <v>1</v>
      </c>
      <c r="I537" s="249"/>
      <c r="J537" s="245"/>
      <c r="K537" s="245"/>
      <c r="L537" s="250"/>
      <c r="M537" s="251"/>
      <c r="N537" s="252"/>
      <c r="O537" s="252"/>
      <c r="P537" s="252"/>
      <c r="Q537" s="252"/>
      <c r="R537" s="252"/>
      <c r="S537" s="252"/>
      <c r="T537" s="253"/>
      <c r="AT537" s="254" t="s">
        <v>159</v>
      </c>
      <c r="AU537" s="254" t="s">
        <v>81</v>
      </c>
      <c r="AV537" s="12" t="s">
        <v>81</v>
      </c>
      <c r="AW537" s="12" t="s">
        <v>35</v>
      </c>
      <c r="AX537" s="12" t="s">
        <v>71</v>
      </c>
      <c r="AY537" s="254" t="s">
        <v>152</v>
      </c>
    </row>
    <row r="538" s="13" customFormat="1">
      <c r="B538" s="255"/>
      <c r="C538" s="256"/>
      <c r="D538" s="235" t="s">
        <v>159</v>
      </c>
      <c r="E538" s="257" t="s">
        <v>21</v>
      </c>
      <c r="F538" s="258" t="s">
        <v>164</v>
      </c>
      <c r="G538" s="256"/>
      <c r="H538" s="259">
        <v>3</v>
      </c>
      <c r="I538" s="260"/>
      <c r="J538" s="256"/>
      <c r="K538" s="256"/>
      <c r="L538" s="261"/>
      <c r="M538" s="262"/>
      <c r="N538" s="263"/>
      <c r="O538" s="263"/>
      <c r="P538" s="263"/>
      <c r="Q538" s="263"/>
      <c r="R538" s="263"/>
      <c r="S538" s="263"/>
      <c r="T538" s="264"/>
      <c r="AT538" s="265" t="s">
        <v>159</v>
      </c>
      <c r="AU538" s="265" t="s">
        <v>81</v>
      </c>
      <c r="AV538" s="13" t="s">
        <v>158</v>
      </c>
      <c r="AW538" s="13" t="s">
        <v>35</v>
      </c>
      <c r="AX538" s="13" t="s">
        <v>79</v>
      </c>
      <c r="AY538" s="265" t="s">
        <v>152</v>
      </c>
    </row>
    <row r="539" s="1" customFormat="1" ht="16.5" customHeight="1">
      <c r="B539" s="46"/>
      <c r="C539" s="268" t="s">
        <v>462</v>
      </c>
      <c r="D539" s="268" t="s">
        <v>331</v>
      </c>
      <c r="E539" s="269" t="s">
        <v>670</v>
      </c>
      <c r="F539" s="270" t="s">
        <v>671</v>
      </c>
      <c r="G539" s="271" t="s">
        <v>376</v>
      </c>
      <c r="H539" s="272">
        <v>6</v>
      </c>
      <c r="I539" s="273"/>
      <c r="J539" s="274">
        <f>ROUND(I539*H539,2)</f>
        <v>0</v>
      </c>
      <c r="K539" s="270" t="s">
        <v>21</v>
      </c>
      <c r="L539" s="275"/>
      <c r="M539" s="276" t="s">
        <v>21</v>
      </c>
      <c r="N539" s="277" t="s">
        <v>42</v>
      </c>
      <c r="O539" s="47"/>
      <c r="P539" s="230">
        <f>O539*H539</f>
        <v>0</v>
      </c>
      <c r="Q539" s="230">
        <v>0</v>
      </c>
      <c r="R539" s="230">
        <f>Q539*H539</f>
        <v>0</v>
      </c>
      <c r="S539" s="230">
        <v>0</v>
      </c>
      <c r="T539" s="231">
        <f>S539*H539</f>
        <v>0</v>
      </c>
      <c r="AR539" s="24" t="s">
        <v>177</v>
      </c>
      <c r="AT539" s="24" t="s">
        <v>331</v>
      </c>
      <c r="AU539" s="24" t="s">
        <v>81</v>
      </c>
      <c r="AY539" s="24" t="s">
        <v>152</v>
      </c>
      <c r="BE539" s="232">
        <f>IF(N539="základní",J539,0)</f>
        <v>0</v>
      </c>
      <c r="BF539" s="232">
        <f>IF(N539="snížená",J539,0)</f>
        <v>0</v>
      </c>
      <c r="BG539" s="232">
        <f>IF(N539="zákl. přenesená",J539,0)</f>
        <v>0</v>
      </c>
      <c r="BH539" s="232">
        <f>IF(N539="sníž. přenesená",J539,0)</f>
        <v>0</v>
      </c>
      <c r="BI539" s="232">
        <f>IF(N539="nulová",J539,0)</f>
        <v>0</v>
      </c>
      <c r="BJ539" s="24" t="s">
        <v>79</v>
      </c>
      <c r="BK539" s="232">
        <f>ROUND(I539*H539,2)</f>
        <v>0</v>
      </c>
      <c r="BL539" s="24" t="s">
        <v>158</v>
      </c>
      <c r="BM539" s="24" t="s">
        <v>672</v>
      </c>
    </row>
    <row r="540" s="12" customFormat="1">
      <c r="B540" s="244"/>
      <c r="C540" s="245"/>
      <c r="D540" s="235" t="s">
        <v>159</v>
      </c>
      <c r="E540" s="246" t="s">
        <v>21</v>
      </c>
      <c r="F540" s="247" t="s">
        <v>659</v>
      </c>
      <c r="G540" s="245"/>
      <c r="H540" s="248">
        <v>1</v>
      </c>
      <c r="I540" s="249"/>
      <c r="J540" s="245"/>
      <c r="K540" s="245"/>
      <c r="L540" s="250"/>
      <c r="M540" s="251"/>
      <c r="N540" s="252"/>
      <c r="O540" s="252"/>
      <c r="P540" s="252"/>
      <c r="Q540" s="252"/>
      <c r="R540" s="252"/>
      <c r="S540" s="252"/>
      <c r="T540" s="253"/>
      <c r="AT540" s="254" t="s">
        <v>159</v>
      </c>
      <c r="AU540" s="254" t="s">
        <v>81</v>
      </c>
      <c r="AV540" s="12" t="s">
        <v>81</v>
      </c>
      <c r="AW540" s="12" t="s">
        <v>35</v>
      </c>
      <c r="AX540" s="12" t="s">
        <v>71</v>
      </c>
      <c r="AY540" s="254" t="s">
        <v>152</v>
      </c>
    </row>
    <row r="541" s="12" customFormat="1">
      <c r="B541" s="244"/>
      <c r="C541" s="245"/>
      <c r="D541" s="235" t="s">
        <v>159</v>
      </c>
      <c r="E541" s="246" t="s">
        <v>21</v>
      </c>
      <c r="F541" s="247" t="s">
        <v>660</v>
      </c>
      <c r="G541" s="245"/>
      <c r="H541" s="248">
        <v>2</v>
      </c>
      <c r="I541" s="249"/>
      <c r="J541" s="245"/>
      <c r="K541" s="245"/>
      <c r="L541" s="250"/>
      <c r="M541" s="251"/>
      <c r="N541" s="252"/>
      <c r="O541" s="252"/>
      <c r="P541" s="252"/>
      <c r="Q541" s="252"/>
      <c r="R541" s="252"/>
      <c r="S541" s="252"/>
      <c r="T541" s="253"/>
      <c r="AT541" s="254" t="s">
        <v>159</v>
      </c>
      <c r="AU541" s="254" t="s">
        <v>81</v>
      </c>
      <c r="AV541" s="12" t="s">
        <v>81</v>
      </c>
      <c r="AW541" s="12" t="s">
        <v>35</v>
      </c>
      <c r="AX541" s="12" t="s">
        <v>71</v>
      </c>
      <c r="AY541" s="254" t="s">
        <v>152</v>
      </c>
    </row>
    <row r="542" s="12" customFormat="1">
      <c r="B542" s="244"/>
      <c r="C542" s="245"/>
      <c r="D542" s="235" t="s">
        <v>159</v>
      </c>
      <c r="E542" s="246" t="s">
        <v>21</v>
      </c>
      <c r="F542" s="247" t="s">
        <v>661</v>
      </c>
      <c r="G542" s="245"/>
      <c r="H542" s="248">
        <v>1</v>
      </c>
      <c r="I542" s="249"/>
      <c r="J542" s="245"/>
      <c r="K542" s="245"/>
      <c r="L542" s="250"/>
      <c r="M542" s="251"/>
      <c r="N542" s="252"/>
      <c r="O542" s="252"/>
      <c r="P542" s="252"/>
      <c r="Q542" s="252"/>
      <c r="R542" s="252"/>
      <c r="S542" s="252"/>
      <c r="T542" s="253"/>
      <c r="AT542" s="254" t="s">
        <v>159</v>
      </c>
      <c r="AU542" s="254" t="s">
        <v>81</v>
      </c>
      <c r="AV542" s="12" t="s">
        <v>81</v>
      </c>
      <c r="AW542" s="12" t="s">
        <v>35</v>
      </c>
      <c r="AX542" s="12" t="s">
        <v>71</v>
      </c>
      <c r="AY542" s="254" t="s">
        <v>152</v>
      </c>
    </row>
    <row r="543" s="12" customFormat="1">
      <c r="B543" s="244"/>
      <c r="C543" s="245"/>
      <c r="D543" s="235" t="s">
        <v>159</v>
      </c>
      <c r="E543" s="246" t="s">
        <v>21</v>
      </c>
      <c r="F543" s="247" t="s">
        <v>662</v>
      </c>
      <c r="G543" s="245"/>
      <c r="H543" s="248">
        <v>1</v>
      </c>
      <c r="I543" s="249"/>
      <c r="J543" s="245"/>
      <c r="K543" s="245"/>
      <c r="L543" s="250"/>
      <c r="M543" s="251"/>
      <c r="N543" s="252"/>
      <c r="O543" s="252"/>
      <c r="P543" s="252"/>
      <c r="Q543" s="252"/>
      <c r="R543" s="252"/>
      <c r="S543" s="252"/>
      <c r="T543" s="253"/>
      <c r="AT543" s="254" t="s">
        <v>159</v>
      </c>
      <c r="AU543" s="254" t="s">
        <v>81</v>
      </c>
      <c r="AV543" s="12" t="s">
        <v>81</v>
      </c>
      <c r="AW543" s="12" t="s">
        <v>35</v>
      </c>
      <c r="AX543" s="12" t="s">
        <v>71</v>
      </c>
      <c r="AY543" s="254" t="s">
        <v>152</v>
      </c>
    </row>
    <row r="544" s="12" customFormat="1">
      <c r="B544" s="244"/>
      <c r="C544" s="245"/>
      <c r="D544" s="235" t="s">
        <v>159</v>
      </c>
      <c r="E544" s="246" t="s">
        <v>21</v>
      </c>
      <c r="F544" s="247" t="s">
        <v>663</v>
      </c>
      <c r="G544" s="245"/>
      <c r="H544" s="248">
        <v>1</v>
      </c>
      <c r="I544" s="249"/>
      <c r="J544" s="245"/>
      <c r="K544" s="245"/>
      <c r="L544" s="250"/>
      <c r="M544" s="251"/>
      <c r="N544" s="252"/>
      <c r="O544" s="252"/>
      <c r="P544" s="252"/>
      <c r="Q544" s="252"/>
      <c r="R544" s="252"/>
      <c r="S544" s="252"/>
      <c r="T544" s="253"/>
      <c r="AT544" s="254" t="s">
        <v>159</v>
      </c>
      <c r="AU544" s="254" t="s">
        <v>81</v>
      </c>
      <c r="AV544" s="12" t="s">
        <v>81</v>
      </c>
      <c r="AW544" s="12" t="s">
        <v>35</v>
      </c>
      <c r="AX544" s="12" t="s">
        <v>71</v>
      </c>
      <c r="AY544" s="254" t="s">
        <v>152</v>
      </c>
    </row>
    <row r="545" s="13" customFormat="1">
      <c r="B545" s="255"/>
      <c r="C545" s="256"/>
      <c r="D545" s="235" t="s">
        <v>159</v>
      </c>
      <c r="E545" s="257" t="s">
        <v>21</v>
      </c>
      <c r="F545" s="258" t="s">
        <v>164</v>
      </c>
      <c r="G545" s="256"/>
      <c r="H545" s="259">
        <v>6</v>
      </c>
      <c r="I545" s="260"/>
      <c r="J545" s="256"/>
      <c r="K545" s="256"/>
      <c r="L545" s="261"/>
      <c r="M545" s="262"/>
      <c r="N545" s="263"/>
      <c r="O545" s="263"/>
      <c r="P545" s="263"/>
      <c r="Q545" s="263"/>
      <c r="R545" s="263"/>
      <c r="S545" s="263"/>
      <c r="T545" s="264"/>
      <c r="AT545" s="265" t="s">
        <v>159</v>
      </c>
      <c r="AU545" s="265" t="s">
        <v>81</v>
      </c>
      <c r="AV545" s="13" t="s">
        <v>158</v>
      </c>
      <c r="AW545" s="13" t="s">
        <v>35</v>
      </c>
      <c r="AX545" s="13" t="s">
        <v>79</v>
      </c>
      <c r="AY545" s="265" t="s">
        <v>152</v>
      </c>
    </row>
    <row r="546" s="10" customFormat="1" ht="29.88" customHeight="1">
      <c r="B546" s="205"/>
      <c r="C546" s="206"/>
      <c r="D546" s="207" t="s">
        <v>70</v>
      </c>
      <c r="E546" s="219" t="s">
        <v>201</v>
      </c>
      <c r="F546" s="219" t="s">
        <v>673</v>
      </c>
      <c r="G546" s="206"/>
      <c r="H546" s="206"/>
      <c r="I546" s="209"/>
      <c r="J546" s="220">
        <f>BK546</f>
        <v>0</v>
      </c>
      <c r="K546" s="206"/>
      <c r="L546" s="211"/>
      <c r="M546" s="212"/>
      <c r="N546" s="213"/>
      <c r="O546" s="213"/>
      <c r="P546" s="214">
        <f>SUM(P547:P604)</f>
        <v>0</v>
      </c>
      <c r="Q546" s="213"/>
      <c r="R546" s="214">
        <f>SUM(R547:R604)</f>
        <v>14.382770124500002</v>
      </c>
      <c r="S546" s="213"/>
      <c r="T546" s="215">
        <f>SUM(T547:T604)</f>
        <v>0.31073000000000001</v>
      </c>
      <c r="AR546" s="216" t="s">
        <v>79</v>
      </c>
      <c r="AT546" s="217" t="s">
        <v>70</v>
      </c>
      <c r="AU546" s="217" t="s">
        <v>79</v>
      </c>
      <c r="AY546" s="216" t="s">
        <v>152</v>
      </c>
      <c r="BK546" s="218">
        <f>SUM(BK547:BK604)</f>
        <v>0</v>
      </c>
    </row>
    <row r="547" s="1" customFormat="1" ht="25.5" customHeight="1">
      <c r="B547" s="46"/>
      <c r="C547" s="221" t="s">
        <v>674</v>
      </c>
      <c r="D547" s="221" t="s">
        <v>154</v>
      </c>
      <c r="E547" s="222" t="s">
        <v>675</v>
      </c>
      <c r="F547" s="223" t="s">
        <v>676</v>
      </c>
      <c r="G547" s="224" t="s">
        <v>326</v>
      </c>
      <c r="H547" s="225">
        <v>18.739999999999998</v>
      </c>
      <c r="I547" s="226"/>
      <c r="J547" s="227">
        <f>ROUND(I547*H547,2)</f>
        <v>0</v>
      </c>
      <c r="K547" s="223" t="s">
        <v>21</v>
      </c>
      <c r="L547" s="72"/>
      <c r="M547" s="228" t="s">
        <v>21</v>
      </c>
      <c r="N547" s="229" t="s">
        <v>42</v>
      </c>
      <c r="O547" s="47"/>
      <c r="P547" s="230">
        <f>O547*H547</f>
        <v>0</v>
      </c>
      <c r="Q547" s="230">
        <v>0.11934259999999999</v>
      </c>
      <c r="R547" s="230">
        <f>Q547*H547</f>
        <v>2.2364803239999995</v>
      </c>
      <c r="S547" s="230">
        <v>0</v>
      </c>
      <c r="T547" s="231">
        <f>S547*H547</f>
        <v>0</v>
      </c>
      <c r="AR547" s="24" t="s">
        <v>158</v>
      </c>
      <c r="AT547" s="24" t="s">
        <v>154</v>
      </c>
      <c r="AU547" s="24" t="s">
        <v>81</v>
      </c>
      <c r="AY547" s="24" t="s">
        <v>152</v>
      </c>
      <c r="BE547" s="232">
        <f>IF(N547="základní",J547,0)</f>
        <v>0</v>
      </c>
      <c r="BF547" s="232">
        <f>IF(N547="snížená",J547,0)</f>
        <v>0</v>
      </c>
      <c r="BG547" s="232">
        <f>IF(N547="zákl. přenesená",J547,0)</f>
        <v>0</v>
      </c>
      <c r="BH547" s="232">
        <f>IF(N547="sníž. přenesená",J547,0)</f>
        <v>0</v>
      </c>
      <c r="BI547" s="232">
        <f>IF(N547="nulová",J547,0)</f>
        <v>0</v>
      </c>
      <c r="BJ547" s="24" t="s">
        <v>79</v>
      </c>
      <c r="BK547" s="232">
        <f>ROUND(I547*H547,2)</f>
        <v>0</v>
      </c>
      <c r="BL547" s="24" t="s">
        <v>158</v>
      </c>
      <c r="BM547" s="24" t="s">
        <v>677</v>
      </c>
    </row>
    <row r="548" s="11" customFormat="1">
      <c r="B548" s="233"/>
      <c r="C548" s="234"/>
      <c r="D548" s="235" t="s">
        <v>159</v>
      </c>
      <c r="E548" s="236" t="s">
        <v>21</v>
      </c>
      <c r="F548" s="237" t="s">
        <v>678</v>
      </c>
      <c r="G548" s="234"/>
      <c r="H548" s="236" t="s">
        <v>21</v>
      </c>
      <c r="I548" s="238"/>
      <c r="J548" s="234"/>
      <c r="K548" s="234"/>
      <c r="L548" s="239"/>
      <c r="M548" s="240"/>
      <c r="N548" s="241"/>
      <c r="O548" s="241"/>
      <c r="P548" s="241"/>
      <c r="Q548" s="241"/>
      <c r="R548" s="241"/>
      <c r="S548" s="241"/>
      <c r="T548" s="242"/>
      <c r="AT548" s="243" t="s">
        <v>159</v>
      </c>
      <c r="AU548" s="243" t="s">
        <v>81</v>
      </c>
      <c r="AV548" s="11" t="s">
        <v>79</v>
      </c>
      <c r="AW548" s="11" t="s">
        <v>35</v>
      </c>
      <c r="AX548" s="11" t="s">
        <v>71</v>
      </c>
      <c r="AY548" s="243" t="s">
        <v>152</v>
      </c>
    </row>
    <row r="549" s="12" customFormat="1">
      <c r="B549" s="244"/>
      <c r="C549" s="245"/>
      <c r="D549" s="235" t="s">
        <v>159</v>
      </c>
      <c r="E549" s="246" t="s">
        <v>21</v>
      </c>
      <c r="F549" s="247" t="s">
        <v>679</v>
      </c>
      <c r="G549" s="245"/>
      <c r="H549" s="248">
        <v>18.739999999999998</v>
      </c>
      <c r="I549" s="249"/>
      <c r="J549" s="245"/>
      <c r="K549" s="245"/>
      <c r="L549" s="250"/>
      <c r="M549" s="251"/>
      <c r="N549" s="252"/>
      <c r="O549" s="252"/>
      <c r="P549" s="252"/>
      <c r="Q549" s="252"/>
      <c r="R549" s="252"/>
      <c r="S549" s="252"/>
      <c r="T549" s="253"/>
      <c r="AT549" s="254" t="s">
        <v>159</v>
      </c>
      <c r="AU549" s="254" t="s">
        <v>81</v>
      </c>
      <c r="AV549" s="12" t="s">
        <v>81</v>
      </c>
      <c r="AW549" s="12" t="s">
        <v>35</v>
      </c>
      <c r="AX549" s="12" t="s">
        <v>79</v>
      </c>
      <c r="AY549" s="254" t="s">
        <v>152</v>
      </c>
    </row>
    <row r="550" s="1" customFormat="1" ht="16.5" customHeight="1">
      <c r="B550" s="46"/>
      <c r="C550" s="268" t="s">
        <v>466</v>
      </c>
      <c r="D550" s="268" t="s">
        <v>331</v>
      </c>
      <c r="E550" s="269" t="s">
        <v>680</v>
      </c>
      <c r="F550" s="270" t="s">
        <v>681</v>
      </c>
      <c r="G550" s="271" t="s">
        <v>376</v>
      </c>
      <c r="H550" s="272">
        <v>20.614000000000001</v>
      </c>
      <c r="I550" s="273"/>
      <c r="J550" s="274">
        <f>ROUND(I550*H550,2)</f>
        <v>0</v>
      </c>
      <c r="K550" s="270" t="s">
        <v>21</v>
      </c>
      <c r="L550" s="275"/>
      <c r="M550" s="276" t="s">
        <v>21</v>
      </c>
      <c r="N550" s="277" t="s">
        <v>42</v>
      </c>
      <c r="O550" s="47"/>
      <c r="P550" s="230">
        <f>O550*H550</f>
        <v>0</v>
      </c>
      <c r="Q550" s="230">
        <v>0</v>
      </c>
      <c r="R550" s="230">
        <f>Q550*H550</f>
        <v>0</v>
      </c>
      <c r="S550" s="230">
        <v>0</v>
      </c>
      <c r="T550" s="231">
        <f>S550*H550</f>
        <v>0</v>
      </c>
      <c r="AR550" s="24" t="s">
        <v>177</v>
      </c>
      <c r="AT550" s="24" t="s">
        <v>331</v>
      </c>
      <c r="AU550" s="24" t="s">
        <v>81</v>
      </c>
      <c r="AY550" s="24" t="s">
        <v>152</v>
      </c>
      <c r="BE550" s="232">
        <f>IF(N550="základní",J550,0)</f>
        <v>0</v>
      </c>
      <c r="BF550" s="232">
        <f>IF(N550="snížená",J550,0)</f>
        <v>0</v>
      </c>
      <c r="BG550" s="232">
        <f>IF(N550="zákl. přenesená",J550,0)</f>
        <v>0</v>
      </c>
      <c r="BH550" s="232">
        <f>IF(N550="sníž. přenesená",J550,0)</f>
        <v>0</v>
      </c>
      <c r="BI550" s="232">
        <f>IF(N550="nulová",J550,0)</f>
        <v>0</v>
      </c>
      <c r="BJ550" s="24" t="s">
        <v>79</v>
      </c>
      <c r="BK550" s="232">
        <f>ROUND(I550*H550,2)</f>
        <v>0</v>
      </c>
      <c r="BL550" s="24" t="s">
        <v>158</v>
      </c>
      <c r="BM550" s="24" t="s">
        <v>682</v>
      </c>
    </row>
    <row r="551" s="11" customFormat="1">
      <c r="B551" s="233"/>
      <c r="C551" s="234"/>
      <c r="D551" s="235" t="s">
        <v>159</v>
      </c>
      <c r="E551" s="236" t="s">
        <v>21</v>
      </c>
      <c r="F551" s="237" t="s">
        <v>678</v>
      </c>
      <c r="G551" s="234"/>
      <c r="H551" s="236" t="s">
        <v>21</v>
      </c>
      <c r="I551" s="238"/>
      <c r="J551" s="234"/>
      <c r="K551" s="234"/>
      <c r="L551" s="239"/>
      <c r="M551" s="240"/>
      <c r="N551" s="241"/>
      <c r="O551" s="241"/>
      <c r="P551" s="241"/>
      <c r="Q551" s="241"/>
      <c r="R551" s="241"/>
      <c r="S551" s="241"/>
      <c r="T551" s="242"/>
      <c r="AT551" s="243" t="s">
        <v>159</v>
      </c>
      <c r="AU551" s="243" t="s">
        <v>81</v>
      </c>
      <c r="AV551" s="11" t="s">
        <v>79</v>
      </c>
      <c r="AW551" s="11" t="s">
        <v>35</v>
      </c>
      <c r="AX551" s="11" t="s">
        <v>71</v>
      </c>
      <c r="AY551" s="243" t="s">
        <v>152</v>
      </c>
    </row>
    <row r="552" s="12" customFormat="1">
      <c r="B552" s="244"/>
      <c r="C552" s="245"/>
      <c r="D552" s="235" t="s">
        <v>159</v>
      </c>
      <c r="E552" s="246" t="s">
        <v>21</v>
      </c>
      <c r="F552" s="247" t="s">
        <v>683</v>
      </c>
      <c r="G552" s="245"/>
      <c r="H552" s="248">
        <v>20.614000000000001</v>
      </c>
      <c r="I552" s="249"/>
      <c r="J552" s="245"/>
      <c r="K552" s="245"/>
      <c r="L552" s="250"/>
      <c r="M552" s="251"/>
      <c r="N552" s="252"/>
      <c r="O552" s="252"/>
      <c r="P552" s="252"/>
      <c r="Q552" s="252"/>
      <c r="R552" s="252"/>
      <c r="S552" s="252"/>
      <c r="T552" s="253"/>
      <c r="AT552" s="254" t="s">
        <v>159</v>
      </c>
      <c r="AU552" s="254" t="s">
        <v>81</v>
      </c>
      <c r="AV552" s="12" t="s">
        <v>81</v>
      </c>
      <c r="AW552" s="12" t="s">
        <v>35</v>
      </c>
      <c r="AX552" s="12" t="s">
        <v>79</v>
      </c>
      <c r="AY552" s="254" t="s">
        <v>152</v>
      </c>
    </row>
    <row r="553" s="1" customFormat="1" ht="38.25" customHeight="1">
      <c r="B553" s="46"/>
      <c r="C553" s="221" t="s">
        <v>684</v>
      </c>
      <c r="D553" s="221" t="s">
        <v>154</v>
      </c>
      <c r="E553" s="222" t="s">
        <v>685</v>
      </c>
      <c r="F553" s="223" t="s">
        <v>686</v>
      </c>
      <c r="G553" s="224" t="s">
        <v>326</v>
      </c>
      <c r="H553" s="225">
        <v>43.466999999999999</v>
      </c>
      <c r="I553" s="226"/>
      <c r="J553" s="227">
        <f>ROUND(I553*H553,2)</f>
        <v>0</v>
      </c>
      <c r="K553" s="223" t="s">
        <v>242</v>
      </c>
      <c r="L553" s="72"/>
      <c r="M553" s="228" t="s">
        <v>21</v>
      </c>
      <c r="N553" s="229" t="s">
        <v>42</v>
      </c>
      <c r="O553" s="47"/>
      <c r="P553" s="230">
        <f>O553*H553</f>
        <v>0</v>
      </c>
      <c r="Q553" s="230">
        <v>0.1295</v>
      </c>
      <c r="R553" s="230">
        <f>Q553*H553</f>
        <v>5.6289765000000003</v>
      </c>
      <c r="S553" s="230">
        <v>0</v>
      </c>
      <c r="T553" s="231">
        <f>S553*H553</f>
        <v>0</v>
      </c>
      <c r="AR553" s="24" t="s">
        <v>158</v>
      </c>
      <c r="AT553" s="24" t="s">
        <v>154</v>
      </c>
      <c r="AU553" s="24" t="s">
        <v>81</v>
      </c>
      <c r="AY553" s="24" t="s">
        <v>152</v>
      </c>
      <c r="BE553" s="232">
        <f>IF(N553="základní",J553,0)</f>
        <v>0</v>
      </c>
      <c r="BF553" s="232">
        <f>IF(N553="snížená",J553,0)</f>
        <v>0</v>
      </c>
      <c r="BG553" s="232">
        <f>IF(N553="zákl. přenesená",J553,0)</f>
        <v>0</v>
      </c>
      <c r="BH553" s="232">
        <f>IF(N553="sníž. přenesená",J553,0)</f>
        <v>0</v>
      </c>
      <c r="BI553" s="232">
        <f>IF(N553="nulová",J553,0)</f>
        <v>0</v>
      </c>
      <c r="BJ553" s="24" t="s">
        <v>79</v>
      </c>
      <c r="BK553" s="232">
        <f>ROUND(I553*H553,2)</f>
        <v>0</v>
      </c>
      <c r="BL553" s="24" t="s">
        <v>158</v>
      </c>
      <c r="BM553" s="24" t="s">
        <v>687</v>
      </c>
    </row>
    <row r="554" s="1" customFormat="1">
      <c r="B554" s="46"/>
      <c r="C554" s="74"/>
      <c r="D554" s="235" t="s">
        <v>244</v>
      </c>
      <c r="E554" s="74"/>
      <c r="F554" s="266" t="s">
        <v>688</v>
      </c>
      <c r="G554" s="74"/>
      <c r="H554" s="74"/>
      <c r="I554" s="191"/>
      <c r="J554" s="74"/>
      <c r="K554" s="74"/>
      <c r="L554" s="72"/>
      <c r="M554" s="267"/>
      <c r="N554" s="47"/>
      <c r="O554" s="47"/>
      <c r="P554" s="47"/>
      <c r="Q554" s="47"/>
      <c r="R554" s="47"/>
      <c r="S554" s="47"/>
      <c r="T554" s="95"/>
      <c r="AT554" s="24" t="s">
        <v>244</v>
      </c>
      <c r="AU554" s="24" t="s">
        <v>81</v>
      </c>
    </row>
    <row r="555" s="1" customFormat="1">
      <c r="B555" s="46"/>
      <c r="C555" s="74"/>
      <c r="D555" s="235" t="s">
        <v>246</v>
      </c>
      <c r="E555" s="74"/>
      <c r="F555" s="266" t="s">
        <v>689</v>
      </c>
      <c r="G555" s="74"/>
      <c r="H555" s="74"/>
      <c r="I555" s="191"/>
      <c r="J555" s="74"/>
      <c r="K555" s="74"/>
      <c r="L555" s="72"/>
      <c r="M555" s="267"/>
      <c r="N555" s="47"/>
      <c r="O555" s="47"/>
      <c r="P555" s="47"/>
      <c r="Q555" s="47"/>
      <c r="R555" s="47"/>
      <c r="S555" s="47"/>
      <c r="T555" s="95"/>
      <c r="AT555" s="24" t="s">
        <v>246</v>
      </c>
      <c r="AU555" s="24" t="s">
        <v>81</v>
      </c>
    </row>
    <row r="556" s="11" customFormat="1">
      <c r="B556" s="233"/>
      <c r="C556" s="234"/>
      <c r="D556" s="235" t="s">
        <v>159</v>
      </c>
      <c r="E556" s="236" t="s">
        <v>21</v>
      </c>
      <c r="F556" s="237" t="s">
        <v>690</v>
      </c>
      <c r="G556" s="234"/>
      <c r="H556" s="236" t="s">
        <v>21</v>
      </c>
      <c r="I556" s="238"/>
      <c r="J556" s="234"/>
      <c r="K556" s="234"/>
      <c r="L556" s="239"/>
      <c r="M556" s="240"/>
      <c r="N556" s="241"/>
      <c r="O556" s="241"/>
      <c r="P556" s="241"/>
      <c r="Q556" s="241"/>
      <c r="R556" s="241"/>
      <c r="S556" s="241"/>
      <c r="T556" s="242"/>
      <c r="AT556" s="243" t="s">
        <v>159</v>
      </c>
      <c r="AU556" s="243" t="s">
        <v>81</v>
      </c>
      <c r="AV556" s="11" t="s">
        <v>79</v>
      </c>
      <c r="AW556" s="11" t="s">
        <v>35</v>
      </c>
      <c r="AX556" s="11" t="s">
        <v>71</v>
      </c>
      <c r="AY556" s="243" t="s">
        <v>152</v>
      </c>
    </row>
    <row r="557" s="12" customFormat="1">
      <c r="B557" s="244"/>
      <c r="C557" s="245"/>
      <c r="D557" s="235" t="s">
        <v>159</v>
      </c>
      <c r="E557" s="246" t="s">
        <v>21</v>
      </c>
      <c r="F557" s="247" t="s">
        <v>691</v>
      </c>
      <c r="G557" s="245"/>
      <c r="H557" s="248">
        <v>43.466999999999999</v>
      </c>
      <c r="I557" s="249"/>
      <c r="J557" s="245"/>
      <c r="K557" s="245"/>
      <c r="L557" s="250"/>
      <c r="M557" s="251"/>
      <c r="N557" s="252"/>
      <c r="O557" s="252"/>
      <c r="P557" s="252"/>
      <c r="Q557" s="252"/>
      <c r="R557" s="252"/>
      <c r="S557" s="252"/>
      <c r="T557" s="253"/>
      <c r="AT557" s="254" t="s">
        <v>159</v>
      </c>
      <c r="AU557" s="254" t="s">
        <v>81</v>
      </c>
      <c r="AV557" s="12" t="s">
        <v>81</v>
      </c>
      <c r="AW557" s="12" t="s">
        <v>35</v>
      </c>
      <c r="AX557" s="12" t="s">
        <v>79</v>
      </c>
      <c r="AY557" s="254" t="s">
        <v>152</v>
      </c>
    </row>
    <row r="558" s="1" customFormat="1" ht="16.5" customHeight="1">
      <c r="B558" s="46"/>
      <c r="C558" s="268" t="s">
        <v>692</v>
      </c>
      <c r="D558" s="268" t="s">
        <v>331</v>
      </c>
      <c r="E558" s="269" t="s">
        <v>693</v>
      </c>
      <c r="F558" s="270" t="s">
        <v>694</v>
      </c>
      <c r="G558" s="271" t="s">
        <v>326</v>
      </c>
      <c r="H558" s="272">
        <v>47.814</v>
      </c>
      <c r="I558" s="273"/>
      <c r="J558" s="274">
        <f>ROUND(I558*H558,2)</f>
        <v>0</v>
      </c>
      <c r="K558" s="270" t="s">
        <v>242</v>
      </c>
      <c r="L558" s="275"/>
      <c r="M558" s="276" t="s">
        <v>21</v>
      </c>
      <c r="N558" s="277" t="s">
        <v>42</v>
      </c>
      <c r="O558" s="47"/>
      <c r="P558" s="230">
        <f>O558*H558</f>
        <v>0</v>
      </c>
      <c r="Q558" s="230">
        <v>0.058000000000000003</v>
      </c>
      <c r="R558" s="230">
        <f>Q558*H558</f>
        <v>2.773212</v>
      </c>
      <c r="S558" s="230">
        <v>0</v>
      </c>
      <c r="T558" s="231">
        <f>S558*H558</f>
        <v>0</v>
      </c>
      <c r="AR558" s="24" t="s">
        <v>177</v>
      </c>
      <c r="AT558" s="24" t="s">
        <v>331</v>
      </c>
      <c r="AU558" s="24" t="s">
        <v>81</v>
      </c>
      <c r="AY558" s="24" t="s">
        <v>152</v>
      </c>
      <c r="BE558" s="232">
        <f>IF(N558="základní",J558,0)</f>
        <v>0</v>
      </c>
      <c r="BF558" s="232">
        <f>IF(N558="snížená",J558,0)</f>
        <v>0</v>
      </c>
      <c r="BG558" s="232">
        <f>IF(N558="zákl. přenesená",J558,0)</f>
        <v>0</v>
      </c>
      <c r="BH558" s="232">
        <f>IF(N558="sníž. přenesená",J558,0)</f>
        <v>0</v>
      </c>
      <c r="BI558" s="232">
        <f>IF(N558="nulová",J558,0)</f>
        <v>0</v>
      </c>
      <c r="BJ558" s="24" t="s">
        <v>79</v>
      </c>
      <c r="BK558" s="232">
        <f>ROUND(I558*H558,2)</f>
        <v>0</v>
      </c>
      <c r="BL558" s="24" t="s">
        <v>158</v>
      </c>
      <c r="BM558" s="24" t="s">
        <v>695</v>
      </c>
    </row>
    <row r="559" s="12" customFormat="1">
      <c r="B559" s="244"/>
      <c r="C559" s="245"/>
      <c r="D559" s="235" t="s">
        <v>159</v>
      </c>
      <c r="E559" s="246" t="s">
        <v>21</v>
      </c>
      <c r="F559" s="247" t="s">
        <v>696</v>
      </c>
      <c r="G559" s="245"/>
      <c r="H559" s="248">
        <v>47.814</v>
      </c>
      <c r="I559" s="249"/>
      <c r="J559" s="245"/>
      <c r="K559" s="245"/>
      <c r="L559" s="250"/>
      <c r="M559" s="251"/>
      <c r="N559" s="252"/>
      <c r="O559" s="252"/>
      <c r="P559" s="252"/>
      <c r="Q559" s="252"/>
      <c r="R559" s="252"/>
      <c r="S559" s="252"/>
      <c r="T559" s="253"/>
      <c r="AT559" s="254" t="s">
        <v>159</v>
      </c>
      <c r="AU559" s="254" t="s">
        <v>81</v>
      </c>
      <c r="AV559" s="12" t="s">
        <v>81</v>
      </c>
      <c r="AW559" s="12" t="s">
        <v>35</v>
      </c>
      <c r="AX559" s="12" t="s">
        <v>79</v>
      </c>
      <c r="AY559" s="254" t="s">
        <v>152</v>
      </c>
    </row>
    <row r="560" s="1" customFormat="1" ht="25.5" customHeight="1">
      <c r="B560" s="46"/>
      <c r="C560" s="221" t="s">
        <v>697</v>
      </c>
      <c r="D560" s="221" t="s">
        <v>154</v>
      </c>
      <c r="E560" s="222" t="s">
        <v>698</v>
      </c>
      <c r="F560" s="223" t="s">
        <v>699</v>
      </c>
      <c r="G560" s="224" t="s">
        <v>326</v>
      </c>
      <c r="H560" s="225">
        <v>11.75</v>
      </c>
      <c r="I560" s="226"/>
      <c r="J560" s="227">
        <f>ROUND(I560*H560,2)</f>
        <v>0</v>
      </c>
      <c r="K560" s="223" t="s">
        <v>242</v>
      </c>
      <c r="L560" s="72"/>
      <c r="M560" s="228" t="s">
        <v>21</v>
      </c>
      <c r="N560" s="229" t="s">
        <v>42</v>
      </c>
      <c r="O560" s="47"/>
      <c r="P560" s="230">
        <f>O560*H560</f>
        <v>0</v>
      </c>
      <c r="Q560" s="230">
        <v>0.29221000000000003</v>
      </c>
      <c r="R560" s="230">
        <f>Q560*H560</f>
        <v>3.4334675000000003</v>
      </c>
      <c r="S560" s="230">
        <v>0</v>
      </c>
      <c r="T560" s="231">
        <f>S560*H560</f>
        <v>0</v>
      </c>
      <c r="AR560" s="24" t="s">
        <v>158</v>
      </c>
      <c r="AT560" s="24" t="s">
        <v>154</v>
      </c>
      <c r="AU560" s="24" t="s">
        <v>81</v>
      </c>
      <c r="AY560" s="24" t="s">
        <v>152</v>
      </c>
      <c r="BE560" s="232">
        <f>IF(N560="základní",J560,0)</f>
        <v>0</v>
      </c>
      <c r="BF560" s="232">
        <f>IF(N560="snížená",J560,0)</f>
        <v>0</v>
      </c>
      <c r="BG560" s="232">
        <f>IF(N560="zákl. přenesená",J560,0)</f>
        <v>0</v>
      </c>
      <c r="BH560" s="232">
        <f>IF(N560="sníž. přenesená",J560,0)</f>
        <v>0</v>
      </c>
      <c r="BI560" s="232">
        <f>IF(N560="nulová",J560,0)</f>
        <v>0</v>
      </c>
      <c r="BJ560" s="24" t="s">
        <v>79</v>
      </c>
      <c r="BK560" s="232">
        <f>ROUND(I560*H560,2)</f>
        <v>0</v>
      </c>
      <c r="BL560" s="24" t="s">
        <v>158</v>
      </c>
      <c r="BM560" s="24" t="s">
        <v>700</v>
      </c>
    </row>
    <row r="561" s="1" customFormat="1">
      <c r="B561" s="46"/>
      <c r="C561" s="74"/>
      <c r="D561" s="235" t="s">
        <v>244</v>
      </c>
      <c r="E561" s="74"/>
      <c r="F561" s="266" t="s">
        <v>701</v>
      </c>
      <c r="G561" s="74"/>
      <c r="H561" s="74"/>
      <c r="I561" s="191"/>
      <c r="J561" s="74"/>
      <c r="K561" s="74"/>
      <c r="L561" s="72"/>
      <c r="M561" s="267"/>
      <c r="N561" s="47"/>
      <c r="O561" s="47"/>
      <c r="P561" s="47"/>
      <c r="Q561" s="47"/>
      <c r="R561" s="47"/>
      <c r="S561" s="47"/>
      <c r="T561" s="95"/>
      <c r="AT561" s="24" t="s">
        <v>244</v>
      </c>
      <c r="AU561" s="24" t="s">
        <v>81</v>
      </c>
    </row>
    <row r="562" s="12" customFormat="1">
      <c r="B562" s="244"/>
      <c r="C562" s="245"/>
      <c r="D562" s="235" t="s">
        <v>159</v>
      </c>
      <c r="E562" s="246" t="s">
        <v>21</v>
      </c>
      <c r="F562" s="247" t="s">
        <v>702</v>
      </c>
      <c r="G562" s="245"/>
      <c r="H562" s="248">
        <v>11.75</v>
      </c>
      <c r="I562" s="249"/>
      <c r="J562" s="245"/>
      <c r="K562" s="245"/>
      <c r="L562" s="250"/>
      <c r="M562" s="251"/>
      <c r="N562" s="252"/>
      <c r="O562" s="252"/>
      <c r="P562" s="252"/>
      <c r="Q562" s="252"/>
      <c r="R562" s="252"/>
      <c r="S562" s="252"/>
      <c r="T562" s="253"/>
      <c r="AT562" s="254" t="s">
        <v>159</v>
      </c>
      <c r="AU562" s="254" t="s">
        <v>81</v>
      </c>
      <c r="AV562" s="12" t="s">
        <v>81</v>
      </c>
      <c r="AW562" s="12" t="s">
        <v>35</v>
      </c>
      <c r="AX562" s="12" t="s">
        <v>79</v>
      </c>
      <c r="AY562" s="254" t="s">
        <v>152</v>
      </c>
    </row>
    <row r="563" s="1" customFormat="1" ht="25.5" customHeight="1">
      <c r="B563" s="46"/>
      <c r="C563" s="268" t="s">
        <v>703</v>
      </c>
      <c r="D563" s="268" t="s">
        <v>331</v>
      </c>
      <c r="E563" s="269" t="s">
        <v>704</v>
      </c>
      <c r="F563" s="270" t="s">
        <v>705</v>
      </c>
      <c r="G563" s="271" t="s">
        <v>326</v>
      </c>
      <c r="H563" s="272">
        <v>12.925000000000001</v>
      </c>
      <c r="I563" s="273"/>
      <c r="J563" s="274">
        <f>ROUND(I563*H563,2)</f>
        <v>0</v>
      </c>
      <c r="K563" s="270" t="s">
        <v>242</v>
      </c>
      <c r="L563" s="275"/>
      <c r="M563" s="276" t="s">
        <v>21</v>
      </c>
      <c r="N563" s="277" t="s">
        <v>42</v>
      </c>
      <c r="O563" s="47"/>
      <c r="P563" s="230">
        <f>O563*H563</f>
        <v>0</v>
      </c>
      <c r="Q563" s="230">
        <v>0.015599999999999999</v>
      </c>
      <c r="R563" s="230">
        <f>Q563*H563</f>
        <v>0.20163</v>
      </c>
      <c r="S563" s="230">
        <v>0</v>
      </c>
      <c r="T563" s="231">
        <f>S563*H563</f>
        <v>0</v>
      </c>
      <c r="AR563" s="24" t="s">
        <v>177</v>
      </c>
      <c r="AT563" s="24" t="s">
        <v>331</v>
      </c>
      <c r="AU563" s="24" t="s">
        <v>81</v>
      </c>
      <c r="AY563" s="24" t="s">
        <v>152</v>
      </c>
      <c r="BE563" s="232">
        <f>IF(N563="základní",J563,0)</f>
        <v>0</v>
      </c>
      <c r="BF563" s="232">
        <f>IF(N563="snížená",J563,0)</f>
        <v>0</v>
      </c>
      <c r="BG563" s="232">
        <f>IF(N563="zákl. přenesená",J563,0)</f>
        <v>0</v>
      </c>
      <c r="BH563" s="232">
        <f>IF(N563="sníž. přenesená",J563,0)</f>
        <v>0</v>
      </c>
      <c r="BI563" s="232">
        <f>IF(N563="nulová",J563,0)</f>
        <v>0</v>
      </c>
      <c r="BJ563" s="24" t="s">
        <v>79</v>
      </c>
      <c r="BK563" s="232">
        <f>ROUND(I563*H563,2)</f>
        <v>0</v>
      </c>
      <c r="BL563" s="24" t="s">
        <v>158</v>
      </c>
      <c r="BM563" s="24" t="s">
        <v>706</v>
      </c>
    </row>
    <row r="564" s="12" customFormat="1">
      <c r="B564" s="244"/>
      <c r="C564" s="245"/>
      <c r="D564" s="235" t="s">
        <v>159</v>
      </c>
      <c r="E564" s="246" t="s">
        <v>21</v>
      </c>
      <c r="F564" s="247" t="s">
        <v>707</v>
      </c>
      <c r="G564" s="245"/>
      <c r="H564" s="248">
        <v>12.925000000000001</v>
      </c>
      <c r="I564" s="249"/>
      <c r="J564" s="245"/>
      <c r="K564" s="245"/>
      <c r="L564" s="250"/>
      <c r="M564" s="251"/>
      <c r="N564" s="252"/>
      <c r="O564" s="252"/>
      <c r="P564" s="252"/>
      <c r="Q564" s="252"/>
      <c r="R564" s="252"/>
      <c r="S564" s="252"/>
      <c r="T564" s="253"/>
      <c r="AT564" s="254" t="s">
        <v>159</v>
      </c>
      <c r="AU564" s="254" t="s">
        <v>81</v>
      </c>
      <c r="AV564" s="12" t="s">
        <v>81</v>
      </c>
      <c r="AW564" s="12" t="s">
        <v>35</v>
      </c>
      <c r="AX564" s="12" t="s">
        <v>79</v>
      </c>
      <c r="AY564" s="254" t="s">
        <v>152</v>
      </c>
    </row>
    <row r="565" s="1" customFormat="1" ht="25.5" customHeight="1">
      <c r="B565" s="46"/>
      <c r="C565" s="268" t="s">
        <v>708</v>
      </c>
      <c r="D565" s="268" t="s">
        <v>331</v>
      </c>
      <c r="E565" s="269" t="s">
        <v>709</v>
      </c>
      <c r="F565" s="270" t="s">
        <v>710</v>
      </c>
      <c r="G565" s="271" t="s">
        <v>376</v>
      </c>
      <c r="H565" s="272">
        <v>2</v>
      </c>
      <c r="I565" s="273"/>
      <c r="J565" s="274">
        <f>ROUND(I565*H565,2)</f>
        <v>0</v>
      </c>
      <c r="K565" s="270" t="s">
        <v>242</v>
      </c>
      <c r="L565" s="275"/>
      <c r="M565" s="276" t="s">
        <v>21</v>
      </c>
      <c r="N565" s="277" t="s">
        <v>42</v>
      </c>
      <c r="O565" s="47"/>
      <c r="P565" s="230">
        <f>O565*H565</f>
        <v>0</v>
      </c>
      <c r="Q565" s="230">
        <v>0.0013500000000000001</v>
      </c>
      <c r="R565" s="230">
        <f>Q565*H565</f>
        <v>0.0027000000000000001</v>
      </c>
      <c r="S565" s="230">
        <v>0</v>
      </c>
      <c r="T565" s="231">
        <f>S565*H565</f>
        <v>0</v>
      </c>
      <c r="AR565" s="24" t="s">
        <v>177</v>
      </c>
      <c r="AT565" s="24" t="s">
        <v>331</v>
      </c>
      <c r="AU565" s="24" t="s">
        <v>81</v>
      </c>
      <c r="AY565" s="24" t="s">
        <v>152</v>
      </c>
      <c r="BE565" s="232">
        <f>IF(N565="základní",J565,0)</f>
        <v>0</v>
      </c>
      <c r="BF565" s="232">
        <f>IF(N565="snížená",J565,0)</f>
        <v>0</v>
      </c>
      <c r="BG565" s="232">
        <f>IF(N565="zákl. přenesená",J565,0)</f>
        <v>0</v>
      </c>
      <c r="BH565" s="232">
        <f>IF(N565="sníž. přenesená",J565,0)</f>
        <v>0</v>
      </c>
      <c r="BI565" s="232">
        <f>IF(N565="nulová",J565,0)</f>
        <v>0</v>
      </c>
      <c r="BJ565" s="24" t="s">
        <v>79</v>
      </c>
      <c r="BK565" s="232">
        <f>ROUND(I565*H565,2)</f>
        <v>0</v>
      </c>
      <c r="BL565" s="24" t="s">
        <v>158</v>
      </c>
      <c r="BM565" s="24" t="s">
        <v>711</v>
      </c>
    </row>
    <row r="566" s="12" customFormat="1">
      <c r="B566" s="244"/>
      <c r="C566" s="245"/>
      <c r="D566" s="235" t="s">
        <v>159</v>
      </c>
      <c r="E566" s="246" t="s">
        <v>21</v>
      </c>
      <c r="F566" s="247" t="s">
        <v>712</v>
      </c>
      <c r="G566" s="245"/>
      <c r="H566" s="248">
        <v>2</v>
      </c>
      <c r="I566" s="249"/>
      <c r="J566" s="245"/>
      <c r="K566" s="245"/>
      <c r="L566" s="250"/>
      <c r="M566" s="251"/>
      <c r="N566" s="252"/>
      <c r="O566" s="252"/>
      <c r="P566" s="252"/>
      <c r="Q566" s="252"/>
      <c r="R566" s="252"/>
      <c r="S566" s="252"/>
      <c r="T566" s="253"/>
      <c r="AT566" s="254" t="s">
        <v>159</v>
      </c>
      <c r="AU566" s="254" t="s">
        <v>81</v>
      </c>
      <c r="AV566" s="12" t="s">
        <v>81</v>
      </c>
      <c r="AW566" s="12" t="s">
        <v>35</v>
      </c>
      <c r="AX566" s="12" t="s">
        <v>79</v>
      </c>
      <c r="AY566" s="254" t="s">
        <v>152</v>
      </c>
    </row>
    <row r="567" s="1" customFormat="1" ht="25.5" customHeight="1">
      <c r="B567" s="46"/>
      <c r="C567" s="221" t="s">
        <v>470</v>
      </c>
      <c r="D567" s="221" t="s">
        <v>154</v>
      </c>
      <c r="E567" s="222" t="s">
        <v>713</v>
      </c>
      <c r="F567" s="223" t="s">
        <v>714</v>
      </c>
      <c r="G567" s="224" t="s">
        <v>235</v>
      </c>
      <c r="H567" s="225">
        <v>339.05000000000001</v>
      </c>
      <c r="I567" s="226"/>
      <c r="J567" s="227">
        <f>ROUND(I567*H567,2)</f>
        <v>0</v>
      </c>
      <c r="K567" s="223" t="s">
        <v>21</v>
      </c>
      <c r="L567" s="72"/>
      <c r="M567" s="228" t="s">
        <v>21</v>
      </c>
      <c r="N567" s="229" t="s">
        <v>42</v>
      </c>
      <c r="O567" s="47"/>
      <c r="P567" s="230">
        <f>O567*H567</f>
        <v>0</v>
      </c>
      <c r="Q567" s="230">
        <v>0</v>
      </c>
      <c r="R567" s="230">
        <f>Q567*H567</f>
        <v>0</v>
      </c>
      <c r="S567" s="230">
        <v>0</v>
      </c>
      <c r="T567" s="231">
        <f>S567*H567</f>
        <v>0</v>
      </c>
      <c r="AR567" s="24" t="s">
        <v>158</v>
      </c>
      <c r="AT567" s="24" t="s">
        <v>154</v>
      </c>
      <c r="AU567" s="24" t="s">
        <v>81</v>
      </c>
      <c r="AY567" s="24" t="s">
        <v>152</v>
      </c>
      <c r="BE567" s="232">
        <f>IF(N567="základní",J567,0)</f>
        <v>0</v>
      </c>
      <c r="BF567" s="232">
        <f>IF(N567="snížená",J567,0)</f>
        <v>0</v>
      </c>
      <c r="BG567" s="232">
        <f>IF(N567="zákl. přenesená",J567,0)</f>
        <v>0</v>
      </c>
      <c r="BH567" s="232">
        <f>IF(N567="sníž. přenesená",J567,0)</f>
        <v>0</v>
      </c>
      <c r="BI567" s="232">
        <f>IF(N567="nulová",J567,0)</f>
        <v>0</v>
      </c>
      <c r="BJ567" s="24" t="s">
        <v>79</v>
      </c>
      <c r="BK567" s="232">
        <f>ROUND(I567*H567,2)</f>
        <v>0</v>
      </c>
      <c r="BL567" s="24" t="s">
        <v>158</v>
      </c>
      <c r="BM567" s="24" t="s">
        <v>715</v>
      </c>
    </row>
    <row r="568" s="11" customFormat="1">
      <c r="B568" s="233"/>
      <c r="C568" s="234"/>
      <c r="D568" s="235" t="s">
        <v>159</v>
      </c>
      <c r="E568" s="236" t="s">
        <v>21</v>
      </c>
      <c r="F568" s="237" t="s">
        <v>716</v>
      </c>
      <c r="G568" s="234"/>
      <c r="H568" s="236" t="s">
        <v>21</v>
      </c>
      <c r="I568" s="238"/>
      <c r="J568" s="234"/>
      <c r="K568" s="234"/>
      <c r="L568" s="239"/>
      <c r="M568" s="240"/>
      <c r="N568" s="241"/>
      <c r="O568" s="241"/>
      <c r="P568" s="241"/>
      <c r="Q568" s="241"/>
      <c r="R568" s="241"/>
      <c r="S568" s="241"/>
      <c r="T568" s="242"/>
      <c r="AT568" s="243" t="s">
        <v>159</v>
      </c>
      <c r="AU568" s="243" t="s">
        <v>81</v>
      </c>
      <c r="AV568" s="11" t="s">
        <v>79</v>
      </c>
      <c r="AW568" s="11" t="s">
        <v>35</v>
      </c>
      <c r="AX568" s="11" t="s">
        <v>71</v>
      </c>
      <c r="AY568" s="243" t="s">
        <v>152</v>
      </c>
    </row>
    <row r="569" s="12" customFormat="1">
      <c r="B569" s="244"/>
      <c r="C569" s="245"/>
      <c r="D569" s="235" t="s">
        <v>159</v>
      </c>
      <c r="E569" s="246" t="s">
        <v>21</v>
      </c>
      <c r="F569" s="247" t="s">
        <v>717</v>
      </c>
      <c r="G569" s="245"/>
      <c r="H569" s="248">
        <v>339.05000000000001</v>
      </c>
      <c r="I569" s="249"/>
      <c r="J569" s="245"/>
      <c r="K569" s="245"/>
      <c r="L569" s="250"/>
      <c r="M569" s="251"/>
      <c r="N569" s="252"/>
      <c r="O569" s="252"/>
      <c r="P569" s="252"/>
      <c r="Q569" s="252"/>
      <c r="R569" s="252"/>
      <c r="S569" s="252"/>
      <c r="T569" s="253"/>
      <c r="AT569" s="254" t="s">
        <v>159</v>
      </c>
      <c r="AU569" s="254" t="s">
        <v>81</v>
      </c>
      <c r="AV569" s="12" t="s">
        <v>81</v>
      </c>
      <c r="AW569" s="12" t="s">
        <v>35</v>
      </c>
      <c r="AX569" s="12" t="s">
        <v>79</v>
      </c>
      <c r="AY569" s="254" t="s">
        <v>152</v>
      </c>
    </row>
    <row r="570" s="1" customFormat="1" ht="25.5" customHeight="1">
      <c r="B570" s="46"/>
      <c r="C570" s="221" t="s">
        <v>718</v>
      </c>
      <c r="D570" s="221" t="s">
        <v>154</v>
      </c>
      <c r="E570" s="222" t="s">
        <v>719</v>
      </c>
      <c r="F570" s="223" t="s">
        <v>720</v>
      </c>
      <c r="G570" s="224" t="s">
        <v>235</v>
      </c>
      <c r="H570" s="225">
        <v>50857.5</v>
      </c>
      <c r="I570" s="226"/>
      <c r="J570" s="227">
        <f>ROUND(I570*H570,2)</f>
        <v>0</v>
      </c>
      <c r="K570" s="223" t="s">
        <v>21</v>
      </c>
      <c r="L570" s="72"/>
      <c r="M570" s="228" t="s">
        <v>21</v>
      </c>
      <c r="N570" s="229" t="s">
        <v>42</v>
      </c>
      <c r="O570" s="47"/>
      <c r="P570" s="230">
        <f>O570*H570</f>
        <v>0</v>
      </c>
      <c r="Q570" s="230">
        <v>0</v>
      </c>
      <c r="R570" s="230">
        <f>Q570*H570</f>
        <v>0</v>
      </c>
      <c r="S570" s="230">
        <v>0</v>
      </c>
      <c r="T570" s="231">
        <f>S570*H570</f>
        <v>0</v>
      </c>
      <c r="AR570" s="24" t="s">
        <v>158</v>
      </c>
      <c r="AT570" s="24" t="s">
        <v>154</v>
      </c>
      <c r="AU570" s="24" t="s">
        <v>81</v>
      </c>
      <c r="AY570" s="24" t="s">
        <v>152</v>
      </c>
      <c r="BE570" s="232">
        <f>IF(N570="základní",J570,0)</f>
        <v>0</v>
      </c>
      <c r="BF570" s="232">
        <f>IF(N570="snížená",J570,0)</f>
        <v>0</v>
      </c>
      <c r="BG570" s="232">
        <f>IF(N570="zákl. přenesená",J570,0)</f>
        <v>0</v>
      </c>
      <c r="BH570" s="232">
        <f>IF(N570="sníž. přenesená",J570,0)</f>
        <v>0</v>
      </c>
      <c r="BI570" s="232">
        <f>IF(N570="nulová",J570,0)</f>
        <v>0</v>
      </c>
      <c r="BJ570" s="24" t="s">
        <v>79</v>
      </c>
      <c r="BK570" s="232">
        <f>ROUND(I570*H570,2)</f>
        <v>0</v>
      </c>
      <c r="BL570" s="24" t="s">
        <v>158</v>
      </c>
      <c r="BM570" s="24" t="s">
        <v>721</v>
      </c>
    </row>
    <row r="571" s="12" customFormat="1">
      <c r="B571" s="244"/>
      <c r="C571" s="245"/>
      <c r="D571" s="235" t="s">
        <v>159</v>
      </c>
      <c r="E571" s="246" t="s">
        <v>21</v>
      </c>
      <c r="F571" s="247" t="s">
        <v>722</v>
      </c>
      <c r="G571" s="245"/>
      <c r="H571" s="248">
        <v>50857.5</v>
      </c>
      <c r="I571" s="249"/>
      <c r="J571" s="245"/>
      <c r="K571" s="245"/>
      <c r="L571" s="250"/>
      <c r="M571" s="251"/>
      <c r="N571" s="252"/>
      <c r="O571" s="252"/>
      <c r="P571" s="252"/>
      <c r="Q571" s="252"/>
      <c r="R571" s="252"/>
      <c r="S571" s="252"/>
      <c r="T571" s="253"/>
      <c r="AT571" s="254" t="s">
        <v>159</v>
      </c>
      <c r="AU571" s="254" t="s">
        <v>81</v>
      </c>
      <c r="AV571" s="12" t="s">
        <v>81</v>
      </c>
      <c r="AW571" s="12" t="s">
        <v>35</v>
      </c>
      <c r="AX571" s="12" t="s">
        <v>79</v>
      </c>
      <c r="AY571" s="254" t="s">
        <v>152</v>
      </c>
    </row>
    <row r="572" s="1" customFormat="1" ht="25.5" customHeight="1">
      <c r="B572" s="46"/>
      <c r="C572" s="221" t="s">
        <v>723</v>
      </c>
      <c r="D572" s="221" t="s">
        <v>154</v>
      </c>
      <c r="E572" s="222" t="s">
        <v>724</v>
      </c>
      <c r="F572" s="223" t="s">
        <v>725</v>
      </c>
      <c r="G572" s="224" t="s">
        <v>235</v>
      </c>
      <c r="H572" s="225">
        <v>339.05000000000001</v>
      </c>
      <c r="I572" s="226"/>
      <c r="J572" s="227">
        <f>ROUND(I572*H572,2)</f>
        <v>0</v>
      </c>
      <c r="K572" s="223" t="s">
        <v>21</v>
      </c>
      <c r="L572" s="72"/>
      <c r="M572" s="228" t="s">
        <v>21</v>
      </c>
      <c r="N572" s="229" t="s">
        <v>42</v>
      </c>
      <c r="O572" s="47"/>
      <c r="P572" s="230">
        <f>O572*H572</f>
        <v>0</v>
      </c>
      <c r="Q572" s="230">
        <v>0</v>
      </c>
      <c r="R572" s="230">
        <f>Q572*H572</f>
        <v>0</v>
      </c>
      <c r="S572" s="230">
        <v>0</v>
      </c>
      <c r="T572" s="231">
        <f>S572*H572</f>
        <v>0</v>
      </c>
      <c r="AR572" s="24" t="s">
        <v>158</v>
      </c>
      <c r="AT572" s="24" t="s">
        <v>154</v>
      </c>
      <c r="AU572" s="24" t="s">
        <v>81</v>
      </c>
      <c r="AY572" s="24" t="s">
        <v>152</v>
      </c>
      <c r="BE572" s="232">
        <f>IF(N572="základní",J572,0)</f>
        <v>0</v>
      </c>
      <c r="BF572" s="232">
        <f>IF(N572="snížená",J572,0)</f>
        <v>0</v>
      </c>
      <c r="BG572" s="232">
        <f>IF(N572="zákl. přenesená",J572,0)</f>
        <v>0</v>
      </c>
      <c r="BH572" s="232">
        <f>IF(N572="sníž. přenesená",J572,0)</f>
        <v>0</v>
      </c>
      <c r="BI572" s="232">
        <f>IF(N572="nulová",J572,0)</f>
        <v>0</v>
      </c>
      <c r="BJ572" s="24" t="s">
        <v>79</v>
      </c>
      <c r="BK572" s="232">
        <f>ROUND(I572*H572,2)</f>
        <v>0</v>
      </c>
      <c r="BL572" s="24" t="s">
        <v>158</v>
      </c>
      <c r="BM572" s="24" t="s">
        <v>726</v>
      </c>
    </row>
    <row r="573" s="11" customFormat="1">
      <c r="B573" s="233"/>
      <c r="C573" s="234"/>
      <c r="D573" s="235" t="s">
        <v>159</v>
      </c>
      <c r="E573" s="236" t="s">
        <v>21</v>
      </c>
      <c r="F573" s="237" t="s">
        <v>716</v>
      </c>
      <c r="G573" s="234"/>
      <c r="H573" s="236" t="s">
        <v>21</v>
      </c>
      <c r="I573" s="238"/>
      <c r="J573" s="234"/>
      <c r="K573" s="234"/>
      <c r="L573" s="239"/>
      <c r="M573" s="240"/>
      <c r="N573" s="241"/>
      <c r="O573" s="241"/>
      <c r="P573" s="241"/>
      <c r="Q573" s="241"/>
      <c r="R573" s="241"/>
      <c r="S573" s="241"/>
      <c r="T573" s="242"/>
      <c r="AT573" s="243" t="s">
        <v>159</v>
      </c>
      <c r="AU573" s="243" t="s">
        <v>81</v>
      </c>
      <c r="AV573" s="11" t="s">
        <v>79</v>
      </c>
      <c r="AW573" s="11" t="s">
        <v>35</v>
      </c>
      <c r="AX573" s="11" t="s">
        <v>71</v>
      </c>
      <c r="AY573" s="243" t="s">
        <v>152</v>
      </c>
    </row>
    <row r="574" s="12" customFormat="1">
      <c r="B574" s="244"/>
      <c r="C574" s="245"/>
      <c r="D574" s="235" t="s">
        <v>159</v>
      </c>
      <c r="E574" s="246" t="s">
        <v>21</v>
      </c>
      <c r="F574" s="247" t="s">
        <v>717</v>
      </c>
      <c r="G574" s="245"/>
      <c r="H574" s="248">
        <v>339.05000000000001</v>
      </c>
      <c r="I574" s="249"/>
      <c r="J574" s="245"/>
      <c r="K574" s="245"/>
      <c r="L574" s="250"/>
      <c r="M574" s="251"/>
      <c r="N574" s="252"/>
      <c r="O574" s="252"/>
      <c r="P574" s="252"/>
      <c r="Q574" s="252"/>
      <c r="R574" s="252"/>
      <c r="S574" s="252"/>
      <c r="T574" s="253"/>
      <c r="AT574" s="254" t="s">
        <v>159</v>
      </c>
      <c r="AU574" s="254" t="s">
        <v>81</v>
      </c>
      <c r="AV574" s="12" t="s">
        <v>81</v>
      </c>
      <c r="AW574" s="12" t="s">
        <v>35</v>
      </c>
      <c r="AX574" s="12" t="s">
        <v>79</v>
      </c>
      <c r="AY574" s="254" t="s">
        <v>152</v>
      </c>
    </row>
    <row r="575" s="1" customFormat="1" ht="25.5" customHeight="1">
      <c r="B575" s="46"/>
      <c r="C575" s="221" t="s">
        <v>727</v>
      </c>
      <c r="D575" s="221" t="s">
        <v>154</v>
      </c>
      <c r="E575" s="222" t="s">
        <v>728</v>
      </c>
      <c r="F575" s="223" t="s">
        <v>729</v>
      </c>
      <c r="G575" s="224" t="s">
        <v>235</v>
      </c>
      <c r="H575" s="225">
        <v>149.58699999999999</v>
      </c>
      <c r="I575" s="226"/>
      <c r="J575" s="227">
        <f>ROUND(I575*H575,2)</f>
        <v>0</v>
      </c>
      <c r="K575" s="223" t="s">
        <v>21</v>
      </c>
      <c r="L575" s="72"/>
      <c r="M575" s="228" t="s">
        <v>21</v>
      </c>
      <c r="N575" s="229" t="s">
        <v>42</v>
      </c>
      <c r="O575" s="47"/>
      <c r="P575" s="230">
        <f>O575*H575</f>
        <v>0</v>
      </c>
      <c r="Q575" s="230">
        <v>0.00012999999999999999</v>
      </c>
      <c r="R575" s="230">
        <f>Q575*H575</f>
        <v>0.019446309999999998</v>
      </c>
      <c r="S575" s="230">
        <v>0</v>
      </c>
      <c r="T575" s="231">
        <f>S575*H575</f>
        <v>0</v>
      </c>
      <c r="AR575" s="24" t="s">
        <v>158</v>
      </c>
      <c r="AT575" s="24" t="s">
        <v>154</v>
      </c>
      <c r="AU575" s="24" t="s">
        <v>81</v>
      </c>
      <c r="AY575" s="24" t="s">
        <v>152</v>
      </c>
      <c r="BE575" s="232">
        <f>IF(N575="základní",J575,0)</f>
        <v>0</v>
      </c>
      <c r="BF575" s="232">
        <f>IF(N575="snížená",J575,0)</f>
        <v>0</v>
      </c>
      <c r="BG575" s="232">
        <f>IF(N575="zákl. přenesená",J575,0)</f>
        <v>0</v>
      </c>
      <c r="BH575" s="232">
        <f>IF(N575="sníž. přenesená",J575,0)</f>
        <v>0</v>
      </c>
      <c r="BI575" s="232">
        <f>IF(N575="nulová",J575,0)</f>
        <v>0</v>
      </c>
      <c r="BJ575" s="24" t="s">
        <v>79</v>
      </c>
      <c r="BK575" s="232">
        <f>ROUND(I575*H575,2)</f>
        <v>0</v>
      </c>
      <c r="BL575" s="24" t="s">
        <v>158</v>
      </c>
      <c r="BM575" s="24" t="s">
        <v>730</v>
      </c>
    </row>
    <row r="576" s="11" customFormat="1">
      <c r="B576" s="233"/>
      <c r="C576" s="234"/>
      <c r="D576" s="235" t="s">
        <v>159</v>
      </c>
      <c r="E576" s="236" t="s">
        <v>21</v>
      </c>
      <c r="F576" s="237" t="s">
        <v>731</v>
      </c>
      <c r="G576" s="234"/>
      <c r="H576" s="236" t="s">
        <v>21</v>
      </c>
      <c r="I576" s="238"/>
      <c r="J576" s="234"/>
      <c r="K576" s="234"/>
      <c r="L576" s="239"/>
      <c r="M576" s="240"/>
      <c r="N576" s="241"/>
      <c r="O576" s="241"/>
      <c r="P576" s="241"/>
      <c r="Q576" s="241"/>
      <c r="R576" s="241"/>
      <c r="S576" s="241"/>
      <c r="T576" s="242"/>
      <c r="AT576" s="243" t="s">
        <v>159</v>
      </c>
      <c r="AU576" s="243" t="s">
        <v>81</v>
      </c>
      <c r="AV576" s="11" t="s">
        <v>79</v>
      </c>
      <c r="AW576" s="11" t="s">
        <v>35</v>
      </c>
      <c r="AX576" s="11" t="s">
        <v>71</v>
      </c>
      <c r="AY576" s="243" t="s">
        <v>152</v>
      </c>
    </row>
    <row r="577" s="12" customFormat="1">
      <c r="B577" s="244"/>
      <c r="C577" s="245"/>
      <c r="D577" s="235" t="s">
        <v>159</v>
      </c>
      <c r="E577" s="246" t="s">
        <v>21</v>
      </c>
      <c r="F577" s="247" t="s">
        <v>732</v>
      </c>
      <c r="G577" s="245"/>
      <c r="H577" s="248">
        <v>14.877000000000001</v>
      </c>
      <c r="I577" s="249"/>
      <c r="J577" s="245"/>
      <c r="K577" s="245"/>
      <c r="L577" s="250"/>
      <c r="M577" s="251"/>
      <c r="N577" s="252"/>
      <c r="O577" s="252"/>
      <c r="P577" s="252"/>
      <c r="Q577" s="252"/>
      <c r="R577" s="252"/>
      <c r="S577" s="252"/>
      <c r="T577" s="253"/>
      <c r="AT577" s="254" t="s">
        <v>159</v>
      </c>
      <c r="AU577" s="254" t="s">
        <v>81</v>
      </c>
      <c r="AV577" s="12" t="s">
        <v>81</v>
      </c>
      <c r="AW577" s="12" t="s">
        <v>35</v>
      </c>
      <c r="AX577" s="12" t="s">
        <v>71</v>
      </c>
      <c r="AY577" s="254" t="s">
        <v>152</v>
      </c>
    </row>
    <row r="578" s="12" customFormat="1">
      <c r="B578" s="244"/>
      <c r="C578" s="245"/>
      <c r="D578" s="235" t="s">
        <v>159</v>
      </c>
      <c r="E578" s="246" t="s">
        <v>21</v>
      </c>
      <c r="F578" s="247" t="s">
        <v>733</v>
      </c>
      <c r="G578" s="245"/>
      <c r="H578" s="248">
        <v>25.536000000000001</v>
      </c>
      <c r="I578" s="249"/>
      <c r="J578" s="245"/>
      <c r="K578" s="245"/>
      <c r="L578" s="250"/>
      <c r="M578" s="251"/>
      <c r="N578" s="252"/>
      <c r="O578" s="252"/>
      <c r="P578" s="252"/>
      <c r="Q578" s="252"/>
      <c r="R578" s="252"/>
      <c r="S578" s="252"/>
      <c r="T578" s="253"/>
      <c r="AT578" s="254" t="s">
        <v>159</v>
      </c>
      <c r="AU578" s="254" t="s">
        <v>81</v>
      </c>
      <c r="AV578" s="12" t="s">
        <v>81</v>
      </c>
      <c r="AW578" s="12" t="s">
        <v>35</v>
      </c>
      <c r="AX578" s="12" t="s">
        <v>71</v>
      </c>
      <c r="AY578" s="254" t="s">
        <v>152</v>
      </c>
    </row>
    <row r="579" s="12" customFormat="1">
      <c r="B579" s="244"/>
      <c r="C579" s="245"/>
      <c r="D579" s="235" t="s">
        <v>159</v>
      </c>
      <c r="E579" s="246" t="s">
        <v>21</v>
      </c>
      <c r="F579" s="247" t="s">
        <v>734</v>
      </c>
      <c r="G579" s="245"/>
      <c r="H579" s="248">
        <v>22.420000000000002</v>
      </c>
      <c r="I579" s="249"/>
      <c r="J579" s="245"/>
      <c r="K579" s="245"/>
      <c r="L579" s="250"/>
      <c r="M579" s="251"/>
      <c r="N579" s="252"/>
      <c r="O579" s="252"/>
      <c r="P579" s="252"/>
      <c r="Q579" s="252"/>
      <c r="R579" s="252"/>
      <c r="S579" s="252"/>
      <c r="T579" s="253"/>
      <c r="AT579" s="254" t="s">
        <v>159</v>
      </c>
      <c r="AU579" s="254" t="s">
        <v>81</v>
      </c>
      <c r="AV579" s="12" t="s">
        <v>81</v>
      </c>
      <c r="AW579" s="12" t="s">
        <v>35</v>
      </c>
      <c r="AX579" s="12" t="s">
        <v>71</v>
      </c>
      <c r="AY579" s="254" t="s">
        <v>152</v>
      </c>
    </row>
    <row r="580" s="12" customFormat="1">
      <c r="B580" s="244"/>
      <c r="C580" s="245"/>
      <c r="D580" s="235" t="s">
        <v>159</v>
      </c>
      <c r="E580" s="246" t="s">
        <v>21</v>
      </c>
      <c r="F580" s="247" t="s">
        <v>735</v>
      </c>
      <c r="G580" s="245"/>
      <c r="H580" s="248">
        <v>65.284000000000006</v>
      </c>
      <c r="I580" s="249"/>
      <c r="J580" s="245"/>
      <c r="K580" s="245"/>
      <c r="L580" s="250"/>
      <c r="M580" s="251"/>
      <c r="N580" s="252"/>
      <c r="O580" s="252"/>
      <c r="P580" s="252"/>
      <c r="Q580" s="252"/>
      <c r="R580" s="252"/>
      <c r="S580" s="252"/>
      <c r="T580" s="253"/>
      <c r="AT580" s="254" t="s">
        <v>159</v>
      </c>
      <c r="AU580" s="254" t="s">
        <v>81</v>
      </c>
      <c r="AV580" s="12" t="s">
        <v>81</v>
      </c>
      <c r="AW580" s="12" t="s">
        <v>35</v>
      </c>
      <c r="AX580" s="12" t="s">
        <v>71</v>
      </c>
      <c r="AY580" s="254" t="s">
        <v>152</v>
      </c>
    </row>
    <row r="581" s="12" customFormat="1">
      <c r="B581" s="244"/>
      <c r="C581" s="245"/>
      <c r="D581" s="235" t="s">
        <v>159</v>
      </c>
      <c r="E581" s="246" t="s">
        <v>21</v>
      </c>
      <c r="F581" s="247" t="s">
        <v>736</v>
      </c>
      <c r="G581" s="245"/>
      <c r="H581" s="248">
        <v>15.390000000000001</v>
      </c>
      <c r="I581" s="249"/>
      <c r="J581" s="245"/>
      <c r="K581" s="245"/>
      <c r="L581" s="250"/>
      <c r="M581" s="251"/>
      <c r="N581" s="252"/>
      <c r="O581" s="252"/>
      <c r="P581" s="252"/>
      <c r="Q581" s="252"/>
      <c r="R581" s="252"/>
      <c r="S581" s="252"/>
      <c r="T581" s="253"/>
      <c r="AT581" s="254" t="s">
        <v>159</v>
      </c>
      <c r="AU581" s="254" t="s">
        <v>81</v>
      </c>
      <c r="AV581" s="12" t="s">
        <v>81</v>
      </c>
      <c r="AW581" s="12" t="s">
        <v>35</v>
      </c>
      <c r="AX581" s="12" t="s">
        <v>71</v>
      </c>
      <c r="AY581" s="254" t="s">
        <v>152</v>
      </c>
    </row>
    <row r="582" s="12" customFormat="1">
      <c r="B582" s="244"/>
      <c r="C582" s="245"/>
      <c r="D582" s="235" t="s">
        <v>159</v>
      </c>
      <c r="E582" s="246" t="s">
        <v>21</v>
      </c>
      <c r="F582" s="247" t="s">
        <v>737</v>
      </c>
      <c r="G582" s="245"/>
      <c r="H582" s="248">
        <v>3.04</v>
      </c>
      <c r="I582" s="249"/>
      <c r="J582" s="245"/>
      <c r="K582" s="245"/>
      <c r="L582" s="250"/>
      <c r="M582" s="251"/>
      <c r="N582" s="252"/>
      <c r="O582" s="252"/>
      <c r="P582" s="252"/>
      <c r="Q582" s="252"/>
      <c r="R582" s="252"/>
      <c r="S582" s="252"/>
      <c r="T582" s="253"/>
      <c r="AT582" s="254" t="s">
        <v>159</v>
      </c>
      <c r="AU582" s="254" t="s">
        <v>81</v>
      </c>
      <c r="AV582" s="12" t="s">
        <v>81</v>
      </c>
      <c r="AW582" s="12" t="s">
        <v>35</v>
      </c>
      <c r="AX582" s="12" t="s">
        <v>71</v>
      </c>
      <c r="AY582" s="254" t="s">
        <v>152</v>
      </c>
    </row>
    <row r="583" s="12" customFormat="1">
      <c r="B583" s="244"/>
      <c r="C583" s="245"/>
      <c r="D583" s="235" t="s">
        <v>159</v>
      </c>
      <c r="E583" s="246" t="s">
        <v>21</v>
      </c>
      <c r="F583" s="247" t="s">
        <v>738</v>
      </c>
      <c r="G583" s="245"/>
      <c r="H583" s="248">
        <v>3.04</v>
      </c>
      <c r="I583" s="249"/>
      <c r="J583" s="245"/>
      <c r="K583" s="245"/>
      <c r="L583" s="250"/>
      <c r="M583" s="251"/>
      <c r="N583" s="252"/>
      <c r="O583" s="252"/>
      <c r="P583" s="252"/>
      <c r="Q583" s="252"/>
      <c r="R583" s="252"/>
      <c r="S583" s="252"/>
      <c r="T583" s="253"/>
      <c r="AT583" s="254" t="s">
        <v>159</v>
      </c>
      <c r="AU583" s="254" t="s">
        <v>81</v>
      </c>
      <c r="AV583" s="12" t="s">
        <v>81</v>
      </c>
      <c r="AW583" s="12" t="s">
        <v>35</v>
      </c>
      <c r="AX583" s="12" t="s">
        <v>71</v>
      </c>
      <c r="AY583" s="254" t="s">
        <v>152</v>
      </c>
    </row>
    <row r="584" s="13" customFormat="1">
      <c r="B584" s="255"/>
      <c r="C584" s="256"/>
      <c r="D584" s="235" t="s">
        <v>159</v>
      </c>
      <c r="E584" s="257" t="s">
        <v>21</v>
      </c>
      <c r="F584" s="258" t="s">
        <v>164</v>
      </c>
      <c r="G584" s="256"/>
      <c r="H584" s="259">
        <v>149.58699999999999</v>
      </c>
      <c r="I584" s="260"/>
      <c r="J584" s="256"/>
      <c r="K584" s="256"/>
      <c r="L584" s="261"/>
      <c r="M584" s="262"/>
      <c r="N584" s="263"/>
      <c r="O584" s="263"/>
      <c r="P584" s="263"/>
      <c r="Q584" s="263"/>
      <c r="R584" s="263"/>
      <c r="S584" s="263"/>
      <c r="T584" s="264"/>
      <c r="AT584" s="265" t="s">
        <v>159</v>
      </c>
      <c r="AU584" s="265" t="s">
        <v>81</v>
      </c>
      <c r="AV584" s="13" t="s">
        <v>158</v>
      </c>
      <c r="AW584" s="13" t="s">
        <v>35</v>
      </c>
      <c r="AX584" s="13" t="s">
        <v>79</v>
      </c>
      <c r="AY584" s="265" t="s">
        <v>152</v>
      </c>
    </row>
    <row r="585" s="1" customFormat="1" ht="25.5" customHeight="1">
      <c r="B585" s="46"/>
      <c r="C585" s="221" t="s">
        <v>480</v>
      </c>
      <c r="D585" s="221" t="s">
        <v>154</v>
      </c>
      <c r="E585" s="222" t="s">
        <v>739</v>
      </c>
      <c r="F585" s="223" t="s">
        <v>740</v>
      </c>
      <c r="G585" s="224" t="s">
        <v>235</v>
      </c>
      <c r="H585" s="225">
        <v>171.36000000000001</v>
      </c>
      <c r="I585" s="226"/>
      <c r="J585" s="227">
        <f>ROUND(I585*H585,2)</f>
        <v>0</v>
      </c>
      <c r="K585" s="223" t="s">
        <v>21</v>
      </c>
      <c r="L585" s="72"/>
      <c r="M585" s="228" t="s">
        <v>21</v>
      </c>
      <c r="N585" s="229" t="s">
        <v>42</v>
      </c>
      <c r="O585" s="47"/>
      <c r="P585" s="230">
        <f>O585*H585</f>
        <v>0</v>
      </c>
      <c r="Q585" s="230">
        <v>0.00021000000000000001</v>
      </c>
      <c r="R585" s="230">
        <f>Q585*H585</f>
        <v>0.035985600000000006</v>
      </c>
      <c r="S585" s="230">
        <v>0</v>
      </c>
      <c r="T585" s="231">
        <f>S585*H585</f>
        <v>0</v>
      </c>
      <c r="AR585" s="24" t="s">
        <v>158</v>
      </c>
      <c r="AT585" s="24" t="s">
        <v>154</v>
      </c>
      <c r="AU585" s="24" t="s">
        <v>81</v>
      </c>
      <c r="AY585" s="24" t="s">
        <v>152</v>
      </c>
      <c r="BE585" s="232">
        <f>IF(N585="základní",J585,0)</f>
        <v>0</v>
      </c>
      <c r="BF585" s="232">
        <f>IF(N585="snížená",J585,0)</f>
        <v>0</v>
      </c>
      <c r="BG585" s="232">
        <f>IF(N585="zákl. přenesená",J585,0)</f>
        <v>0</v>
      </c>
      <c r="BH585" s="232">
        <f>IF(N585="sníž. přenesená",J585,0)</f>
        <v>0</v>
      </c>
      <c r="BI585" s="232">
        <f>IF(N585="nulová",J585,0)</f>
        <v>0</v>
      </c>
      <c r="BJ585" s="24" t="s">
        <v>79</v>
      </c>
      <c r="BK585" s="232">
        <f>ROUND(I585*H585,2)</f>
        <v>0</v>
      </c>
      <c r="BL585" s="24" t="s">
        <v>158</v>
      </c>
      <c r="BM585" s="24" t="s">
        <v>741</v>
      </c>
    </row>
    <row r="586" s="12" customFormat="1">
      <c r="B586" s="244"/>
      <c r="C586" s="245"/>
      <c r="D586" s="235" t="s">
        <v>159</v>
      </c>
      <c r="E586" s="246" t="s">
        <v>21</v>
      </c>
      <c r="F586" s="247" t="s">
        <v>742</v>
      </c>
      <c r="G586" s="245"/>
      <c r="H586" s="248">
        <v>146.86000000000001</v>
      </c>
      <c r="I586" s="249"/>
      <c r="J586" s="245"/>
      <c r="K586" s="245"/>
      <c r="L586" s="250"/>
      <c r="M586" s="251"/>
      <c r="N586" s="252"/>
      <c r="O586" s="252"/>
      <c r="P586" s="252"/>
      <c r="Q586" s="252"/>
      <c r="R586" s="252"/>
      <c r="S586" s="252"/>
      <c r="T586" s="253"/>
      <c r="AT586" s="254" t="s">
        <v>159</v>
      </c>
      <c r="AU586" s="254" t="s">
        <v>81</v>
      </c>
      <c r="AV586" s="12" t="s">
        <v>81</v>
      </c>
      <c r="AW586" s="12" t="s">
        <v>35</v>
      </c>
      <c r="AX586" s="12" t="s">
        <v>71</v>
      </c>
      <c r="AY586" s="254" t="s">
        <v>152</v>
      </c>
    </row>
    <row r="587" s="12" customFormat="1">
      <c r="B587" s="244"/>
      <c r="C587" s="245"/>
      <c r="D587" s="235" t="s">
        <v>159</v>
      </c>
      <c r="E587" s="246" t="s">
        <v>21</v>
      </c>
      <c r="F587" s="247" t="s">
        <v>743</v>
      </c>
      <c r="G587" s="245"/>
      <c r="H587" s="248">
        <v>5.7750000000000004</v>
      </c>
      <c r="I587" s="249"/>
      <c r="J587" s="245"/>
      <c r="K587" s="245"/>
      <c r="L587" s="250"/>
      <c r="M587" s="251"/>
      <c r="N587" s="252"/>
      <c r="O587" s="252"/>
      <c r="P587" s="252"/>
      <c r="Q587" s="252"/>
      <c r="R587" s="252"/>
      <c r="S587" s="252"/>
      <c r="T587" s="253"/>
      <c r="AT587" s="254" t="s">
        <v>159</v>
      </c>
      <c r="AU587" s="254" t="s">
        <v>81</v>
      </c>
      <c r="AV587" s="12" t="s">
        <v>81</v>
      </c>
      <c r="AW587" s="12" t="s">
        <v>35</v>
      </c>
      <c r="AX587" s="12" t="s">
        <v>71</v>
      </c>
      <c r="AY587" s="254" t="s">
        <v>152</v>
      </c>
    </row>
    <row r="588" s="12" customFormat="1">
      <c r="B588" s="244"/>
      <c r="C588" s="245"/>
      <c r="D588" s="235" t="s">
        <v>159</v>
      </c>
      <c r="E588" s="246" t="s">
        <v>21</v>
      </c>
      <c r="F588" s="247" t="s">
        <v>744</v>
      </c>
      <c r="G588" s="245"/>
      <c r="H588" s="248">
        <v>18.725000000000001</v>
      </c>
      <c r="I588" s="249"/>
      <c r="J588" s="245"/>
      <c r="K588" s="245"/>
      <c r="L588" s="250"/>
      <c r="M588" s="251"/>
      <c r="N588" s="252"/>
      <c r="O588" s="252"/>
      <c r="P588" s="252"/>
      <c r="Q588" s="252"/>
      <c r="R588" s="252"/>
      <c r="S588" s="252"/>
      <c r="T588" s="253"/>
      <c r="AT588" s="254" t="s">
        <v>159</v>
      </c>
      <c r="AU588" s="254" t="s">
        <v>81</v>
      </c>
      <c r="AV588" s="12" t="s">
        <v>81</v>
      </c>
      <c r="AW588" s="12" t="s">
        <v>35</v>
      </c>
      <c r="AX588" s="12" t="s">
        <v>71</v>
      </c>
      <c r="AY588" s="254" t="s">
        <v>152</v>
      </c>
    </row>
    <row r="589" s="13" customFormat="1">
      <c r="B589" s="255"/>
      <c r="C589" s="256"/>
      <c r="D589" s="235" t="s">
        <v>159</v>
      </c>
      <c r="E589" s="257" t="s">
        <v>21</v>
      </c>
      <c r="F589" s="258" t="s">
        <v>164</v>
      </c>
      <c r="G589" s="256"/>
      <c r="H589" s="259">
        <v>171.36000000000001</v>
      </c>
      <c r="I589" s="260"/>
      <c r="J589" s="256"/>
      <c r="K589" s="256"/>
      <c r="L589" s="261"/>
      <c r="M589" s="262"/>
      <c r="N589" s="263"/>
      <c r="O589" s="263"/>
      <c r="P589" s="263"/>
      <c r="Q589" s="263"/>
      <c r="R589" s="263"/>
      <c r="S589" s="263"/>
      <c r="T589" s="264"/>
      <c r="AT589" s="265" t="s">
        <v>159</v>
      </c>
      <c r="AU589" s="265" t="s">
        <v>81</v>
      </c>
      <c r="AV589" s="13" t="s">
        <v>158</v>
      </c>
      <c r="AW589" s="13" t="s">
        <v>35</v>
      </c>
      <c r="AX589" s="13" t="s">
        <v>79</v>
      </c>
      <c r="AY589" s="265" t="s">
        <v>152</v>
      </c>
    </row>
    <row r="590" s="1" customFormat="1" ht="16.5" customHeight="1">
      <c r="B590" s="46"/>
      <c r="C590" s="221" t="s">
        <v>745</v>
      </c>
      <c r="D590" s="221" t="s">
        <v>154</v>
      </c>
      <c r="E590" s="222" t="s">
        <v>746</v>
      </c>
      <c r="F590" s="223" t="s">
        <v>747</v>
      </c>
      <c r="G590" s="224" t="s">
        <v>235</v>
      </c>
      <c r="H590" s="225">
        <v>216.905</v>
      </c>
      <c r="I590" s="226"/>
      <c r="J590" s="227">
        <f>ROUND(I590*H590,2)</f>
        <v>0</v>
      </c>
      <c r="K590" s="223" t="s">
        <v>21</v>
      </c>
      <c r="L590" s="72"/>
      <c r="M590" s="228" t="s">
        <v>21</v>
      </c>
      <c r="N590" s="229" t="s">
        <v>42</v>
      </c>
      <c r="O590" s="47"/>
      <c r="P590" s="230">
        <f>O590*H590</f>
        <v>0</v>
      </c>
      <c r="Q590" s="230">
        <v>3.9499999999999998E-05</v>
      </c>
      <c r="R590" s="230">
        <f>Q590*H590</f>
        <v>0.0085677475000000003</v>
      </c>
      <c r="S590" s="230">
        <v>0</v>
      </c>
      <c r="T590" s="231">
        <f>S590*H590</f>
        <v>0</v>
      </c>
      <c r="AR590" s="24" t="s">
        <v>158</v>
      </c>
      <c r="AT590" s="24" t="s">
        <v>154</v>
      </c>
      <c r="AU590" s="24" t="s">
        <v>81</v>
      </c>
      <c r="AY590" s="24" t="s">
        <v>152</v>
      </c>
      <c r="BE590" s="232">
        <f>IF(N590="základní",J590,0)</f>
        <v>0</v>
      </c>
      <c r="BF590" s="232">
        <f>IF(N590="snížená",J590,0)</f>
        <v>0</v>
      </c>
      <c r="BG590" s="232">
        <f>IF(N590="zákl. přenesená",J590,0)</f>
        <v>0</v>
      </c>
      <c r="BH590" s="232">
        <f>IF(N590="sníž. přenesená",J590,0)</f>
        <v>0</v>
      </c>
      <c r="BI590" s="232">
        <f>IF(N590="nulová",J590,0)</f>
        <v>0</v>
      </c>
      <c r="BJ590" s="24" t="s">
        <v>79</v>
      </c>
      <c r="BK590" s="232">
        <f>ROUND(I590*H590,2)</f>
        <v>0</v>
      </c>
      <c r="BL590" s="24" t="s">
        <v>158</v>
      </c>
      <c r="BM590" s="24" t="s">
        <v>748</v>
      </c>
    </row>
    <row r="591" s="12" customFormat="1">
      <c r="B591" s="244"/>
      <c r="C591" s="245"/>
      <c r="D591" s="235" t="s">
        <v>159</v>
      </c>
      <c r="E591" s="246" t="s">
        <v>21</v>
      </c>
      <c r="F591" s="247" t="s">
        <v>749</v>
      </c>
      <c r="G591" s="245"/>
      <c r="H591" s="248">
        <v>216.905</v>
      </c>
      <c r="I591" s="249"/>
      <c r="J591" s="245"/>
      <c r="K591" s="245"/>
      <c r="L591" s="250"/>
      <c r="M591" s="251"/>
      <c r="N591" s="252"/>
      <c r="O591" s="252"/>
      <c r="P591" s="252"/>
      <c r="Q591" s="252"/>
      <c r="R591" s="252"/>
      <c r="S591" s="252"/>
      <c r="T591" s="253"/>
      <c r="AT591" s="254" t="s">
        <v>159</v>
      </c>
      <c r="AU591" s="254" t="s">
        <v>81</v>
      </c>
      <c r="AV591" s="12" t="s">
        <v>81</v>
      </c>
      <c r="AW591" s="12" t="s">
        <v>35</v>
      </c>
      <c r="AX591" s="12" t="s">
        <v>79</v>
      </c>
      <c r="AY591" s="254" t="s">
        <v>152</v>
      </c>
    </row>
    <row r="592" s="1" customFormat="1" ht="25.5" customHeight="1">
      <c r="B592" s="46"/>
      <c r="C592" s="221" t="s">
        <v>489</v>
      </c>
      <c r="D592" s="221" t="s">
        <v>154</v>
      </c>
      <c r="E592" s="222" t="s">
        <v>750</v>
      </c>
      <c r="F592" s="223" t="s">
        <v>751</v>
      </c>
      <c r="G592" s="224" t="s">
        <v>235</v>
      </c>
      <c r="H592" s="225">
        <v>118.499</v>
      </c>
      <c r="I592" s="226"/>
      <c r="J592" s="227">
        <f>ROUND(I592*H592,2)</f>
        <v>0</v>
      </c>
      <c r="K592" s="223" t="s">
        <v>21</v>
      </c>
      <c r="L592" s="72"/>
      <c r="M592" s="228" t="s">
        <v>21</v>
      </c>
      <c r="N592" s="229" t="s">
        <v>42</v>
      </c>
      <c r="O592" s="47"/>
      <c r="P592" s="230">
        <f>O592*H592</f>
        <v>0</v>
      </c>
      <c r="Q592" s="230">
        <v>0.000357</v>
      </c>
      <c r="R592" s="230">
        <f>Q592*H592</f>
        <v>0.042304142999999995</v>
      </c>
      <c r="S592" s="230">
        <v>0</v>
      </c>
      <c r="T592" s="231">
        <f>S592*H592</f>
        <v>0</v>
      </c>
      <c r="AR592" s="24" t="s">
        <v>158</v>
      </c>
      <c r="AT592" s="24" t="s">
        <v>154</v>
      </c>
      <c r="AU592" s="24" t="s">
        <v>81</v>
      </c>
      <c r="AY592" s="24" t="s">
        <v>152</v>
      </c>
      <c r="BE592" s="232">
        <f>IF(N592="základní",J592,0)</f>
        <v>0</v>
      </c>
      <c r="BF592" s="232">
        <f>IF(N592="snížená",J592,0)</f>
        <v>0</v>
      </c>
      <c r="BG592" s="232">
        <f>IF(N592="zákl. přenesená",J592,0)</f>
        <v>0</v>
      </c>
      <c r="BH592" s="232">
        <f>IF(N592="sníž. přenesená",J592,0)</f>
        <v>0</v>
      </c>
      <c r="BI592" s="232">
        <f>IF(N592="nulová",J592,0)</f>
        <v>0</v>
      </c>
      <c r="BJ592" s="24" t="s">
        <v>79</v>
      </c>
      <c r="BK592" s="232">
        <f>ROUND(I592*H592,2)</f>
        <v>0</v>
      </c>
      <c r="BL592" s="24" t="s">
        <v>158</v>
      </c>
      <c r="BM592" s="24" t="s">
        <v>752</v>
      </c>
    </row>
    <row r="593" s="11" customFormat="1">
      <c r="B593" s="233"/>
      <c r="C593" s="234"/>
      <c r="D593" s="235" t="s">
        <v>159</v>
      </c>
      <c r="E593" s="236" t="s">
        <v>21</v>
      </c>
      <c r="F593" s="237" t="s">
        <v>573</v>
      </c>
      <c r="G593" s="234"/>
      <c r="H593" s="236" t="s">
        <v>21</v>
      </c>
      <c r="I593" s="238"/>
      <c r="J593" s="234"/>
      <c r="K593" s="234"/>
      <c r="L593" s="239"/>
      <c r="M593" s="240"/>
      <c r="N593" s="241"/>
      <c r="O593" s="241"/>
      <c r="P593" s="241"/>
      <c r="Q593" s="241"/>
      <c r="R593" s="241"/>
      <c r="S593" s="241"/>
      <c r="T593" s="242"/>
      <c r="AT593" s="243" t="s">
        <v>159</v>
      </c>
      <c r="AU593" s="243" t="s">
        <v>81</v>
      </c>
      <c r="AV593" s="11" t="s">
        <v>79</v>
      </c>
      <c r="AW593" s="11" t="s">
        <v>35</v>
      </c>
      <c r="AX593" s="11" t="s">
        <v>71</v>
      </c>
      <c r="AY593" s="243" t="s">
        <v>152</v>
      </c>
    </row>
    <row r="594" s="12" customFormat="1">
      <c r="B594" s="244"/>
      <c r="C594" s="245"/>
      <c r="D594" s="235" t="s">
        <v>159</v>
      </c>
      <c r="E594" s="246" t="s">
        <v>21</v>
      </c>
      <c r="F594" s="247" t="s">
        <v>574</v>
      </c>
      <c r="G594" s="245"/>
      <c r="H594" s="248">
        <v>98.174999999999997</v>
      </c>
      <c r="I594" s="249"/>
      <c r="J594" s="245"/>
      <c r="K594" s="245"/>
      <c r="L594" s="250"/>
      <c r="M594" s="251"/>
      <c r="N594" s="252"/>
      <c r="O594" s="252"/>
      <c r="P594" s="252"/>
      <c r="Q594" s="252"/>
      <c r="R594" s="252"/>
      <c r="S594" s="252"/>
      <c r="T594" s="253"/>
      <c r="AT594" s="254" t="s">
        <v>159</v>
      </c>
      <c r="AU594" s="254" t="s">
        <v>81</v>
      </c>
      <c r="AV594" s="12" t="s">
        <v>81</v>
      </c>
      <c r="AW594" s="12" t="s">
        <v>35</v>
      </c>
      <c r="AX594" s="12" t="s">
        <v>71</v>
      </c>
      <c r="AY594" s="254" t="s">
        <v>152</v>
      </c>
    </row>
    <row r="595" s="12" customFormat="1">
      <c r="B595" s="244"/>
      <c r="C595" s="245"/>
      <c r="D595" s="235" t="s">
        <v>159</v>
      </c>
      <c r="E595" s="246" t="s">
        <v>21</v>
      </c>
      <c r="F595" s="247" t="s">
        <v>366</v>
      </c>
      <c r="G595" s="245"/>
      <c r="H595" s="248">
        <v>20.324000000000002</v>
      </c>
      <c r="I595" s="249"/>
      <c r="J595" s="245"/>
      <c r="K595" s="245"/>
      <c r="L595" s="250"/>
      <c r="M595" s="251"/>
      <c r="N595" s="252"/>
      <c r="O595" s="252"/>
      <c r="P595" s="252"/>
      <c r="Q595" s="252"/>
      <c r="R595" s="252"/>
      <c r="S595" s="252"/>
      <c r="T595" s="253"/>
      <c r="AT595" s="254" t="s">
        <v>159</v>
      </c>
      <c r="AU595" s="254" t="s">
        <v>81</v>
      </c>
      <c r="AV595" s="12" t="s">
        <v>81</v>
      </c>
      <c r="AW595" s="12" t="s">
        <v>35</v>
      </c>
      <c r="AX595" s="12" t="s">
        <v>71</v>
      </c>
      <c r="AY595" s="254" t="s">
        <v>152</v>
      </c>
    </row>
    <row r="596" s="13" customFormat="1">
      <c r="B596" s="255"/>
      <c r="C596" s="256"/>
      <c r="D596" s="235" t="s">
        <v>159</v>
      </c>
      <c r="E596" s="257" t="s">
        <v>21</v>
      </c>
      <c r="F596" s="258" t="s">
        <v>164</v>
      </c>
      <c r="G596" s="256"/>
      <c r="H596" s="259">
        <v>118.499</v>
      </c>
      <c r="I596" s="260"/>
      <c r="J596" s="256"/>
      <c r="K596" s="256"/>
      <c r="L596" s="261"/>
      <c r="M596" s="262"/>
      <c r="N596" s="263"/>
      <c r="O596" s="263"/>
      <c r="P596" s="263"/>
      <c r="Q596" s="263"/>
      <c r="R596" s="263"/>
      <c r="S596" s="263"/>
      <c r="T596" s="264"/>
      <c r="AT596" s="265" t="s">
        <v>159</v>
      </c>
      <c r="AU596" s="265" t="s">
        <v>81</v>
      </c>
      <c r="AV596" s="13" t="s">
        <v>158</v>
      </c>
      <c r="AW596" s="13" t="s">
        <v>35</v>
      </c>
      <c r="AX596" s="13" t="s">
        <v>79</v>
      </c>
      <c r="AY596" s="265" t="s">
        <v>152</v>
      </c>
    </row>
    <row r="597" s="1" customFormat="1" ht="16.5" customHeight="1">
      <c r="B597" s="46"/>
      <c r="C597" s="221" t="s">
        <v>753</v>
      </c>
      <c r="D597" s="221" t="s">
        <v>154</v>
      </c>
      <c r="E597" s="222" t="s">
        <v>754</v>
      </c>
      <c r="F597" s="223" t="s">
        <v>755</v>
      </c>
      <c r="G597" s="224" t="s">
        <v>235</v>
      </c>
      <c r="H597" s="225">
        <v>1.53</v>
      </c>
      <c r="I597" s="226"/>
      <c r="J597" s="227">
        <f>ROUND(I597*H597,2)</f>
        <v>0</v>
      </c>
      <c r="K597" s="223" t="s">
        <v>21</v>
      </c>
      <c r="L597" s="72"/>
      <c r="M597" s="228" t="s">
        <v>21</v>
      </c>
      <c r="N597" s="229" t="s">
        <v>42</v>
      </c>
      <c r="O597" s="47"/>
      <c r="P597" s="230">
        <f>O597*H597</f>
        <v>0</v>
      </c>
      <c r="Q597" s="230">
        <v>0</v>
      </c>
      <c r="R597" s="230">
        <f>Q597*H597</f>
        <v>0</v>
      </c>
      <c r="S597" s="230">
        <v>0.041000000000000002</v>
      </c>
      <c r="T597" s="231">
        <f>S597*H597</f>
        <v>0.062730000000000008</v>
      </c>
      <c r="AR597" s="24" t="s">
        <v>158</v>
      </c>
      <c r="AT597" s="24" t="s">
        <v>154</v>
      </c>
      <c r="AU597" s="24" t="s">
        <v>81</v>
      </c>
      <c r="AY597" s="24" t="s">
        <v>152</v>
      </c>
      <c r="BE597" s="232">
        <f>IF(N597="základní",J597,0)</f>
        <v>0</v>
      </c>
      <c r="BF597" s="232">
        <f>IF(N597="snížená",J597,0)</f>
        <v>0</v>
      </c>
      <c r="BG597" s="232">
        <f>IF(N597="zákl. přenesená",J597,0)</f>
        <v>0</v>
      </c>
      <c r="BH597" s="232">
        <f>IF(N597="sníž. přenesená",J597,0)</f>
        <v>0</v>
      </c>
      <c r="BI597" s="232">
        <f>IF(N597="nulová",J597,0)</f>
        <v>0</v>
      </c>
      <c r="BJ597" s="24" t="s">
        <v>79</v>
      </c>
      <c r="BK597" s="232">
        <f>ROUND(I597*H597,2)</f>
        <v>0</v>
      </c>
      <c r="BL597" s="24" t="s">
        <v>158</v>
      </c>
      <c r="BM597" s="24" t="s">
        <v>756</v>
      </c>
    </row>
    <row r="598" s="11" customFormat="1">
      <c r="B598" s="233"/>
      <c r="C598" s="234"/>
      <c r="D598" s="235" t="s">
        <v>159</v>
      </c>
      <c r="E598" s="236" t="s">
        <v>21</v>
      </c>
      <c r="F598" s="237" t="s">
        <v>757</v>
      </c>
      <c r="G598" s="234"/>
      <c r="H598" s="236" t="s">
        <v>21</v>
      </c>
      <c r="I598" s="238"/>
      <c r="J598" s="234"/>
      <c r="K598" s="234"/>
      <c r="L598" s="239"/>
      <c r="M598" s="240"/>
      <c r="N598" s="241"/>
      <c r="O598" s="241"/>
      <c r="P598" s="241"/>
      <c r="Q598" s="241"/>
      <c r="R598" s="241"/>
      <c r="S598" s="241"/>
      <c r="T598" s="242"/>
      <c r="AT598" s="243" t="s">
        <v>159</v>
      </c>
      <c r="AU598" s="243" t="s">
        <v>81</v>
      </c>
      <c r="AV598" s="11" t="s">
        <v>79</v>
      </c>
      <c r="AW598" s="11" t="s">
        <v>35</v>
      </c>
      <c r="AX598" s="11" t="s">
        <v>71</v>
      </c>
      <c r="AY598" s="243" t="s">
        <v>152</v>
      </c>
    </row>
    <row r="599" s="12" customFormat="1">
      <c r="B599" s="244"/>
      <c r="C599" s="245"/>
      <c r="D599" s="235" t="s">
        <v>159</v>
      </c>
      <c r="E599" s="246" t="s">
        <v>21</v>
      </c>
      <c r="F599" s="247" t="s">
        <v>550</v>
      </c>
      <c r="G599" s="245"/>
      <c r="H599" s="248">
        <v>1.53</v>
      </c>
      <c r="I599" s="249"/>
      <c r="J599" s="245"/>
      <c r="K599" s="245"/>
      <c r="L599" s="250"/>
      <c r="M599" s="251"/>
      <c r="N599" s="252"/>
      <c r="O599" s="252"/>
      <c r="P599" s="252"/>
      <c r="Q599" s="252"/>
      <c r="R599" s="252"/>
      <c r="S599" s="252"/>
      <c r="T599" s="253"/>
      <c r="AT599" s="254" t="s">
        <v>159</v>
      </c>
      <c r="AU599" s="254" t="s">
        <v>81</v>
      </c>
      <c r="AV599" s="12" t="s">
        <v>81</v>
      </c>
      <c r="AW599" s="12" t="s">
        <v>35</v>
      </c>
      <c r="AX599" s="12" t="s">
        <v>71</v>
      </c>
      <c r="AY599" s="254" t="s">
        <v>152</v>
      </c>
    </row>
    <row r="600" s="13" customFormat="1">
      <c r="B600" s="255"/>
      <c r="C600" s="256"/>
      <c r="D600" s="235" t="s">
        <v>159</v>
      </c>
      <c r="E600" s="257" t="s">
        <v>21</v>
      </c>
      <c r="F600" s="258" t="s">
        <v>164</v>
      </c>
      <c r="G600" s="256"/>
      <c r="H600" s="259">
        <v>1.53</v>
      </c>
      <c r="I600" s="260"/>
      <c r="J600" s="256"/>
      <c r="K600" s="256"/>
      <c r="L600" s="261"/>
      <c r="M600" s="262"/>
      <c r="N600" s="263"/>
      <c r="O600" s="263"/>
      <c r="P600" s="263"/>
      <c r="Q600" s="263"/>
      <c r="R600" s="263"/>
      <c r="S600" s="263"/>
      <c r="T600" s="264"/>
      <c r="AT600" s="265" t="s">
        <v>159</v>
      </c>
      <c r="AU600" s="265" t="s">
        <v>81</v>
      </c>
      <c r="AV600" s="13" t="s">
        <v>158</v>
      </c>
      <c r="AW600" s="13" t="s">
        <v>35</v>
      </c>
      <c r="AX600" s="13" t="s">
        <v>79</v>
      </c>
      <c r="AY600" s="265" t="s">
        <v>152</v>
      </c>
    </row>
    <row r="601" s="1" customFormat="1" ht="25.5" customHeight="1">
      <c r="B601" s="46"/>
      <c r="C601" s="221" t="s">
        <v>499</v>
      </c>
      <c r="D601" s="221" t="s">
        <v>154</v>
      </c>
      <c r="E601" s="222" t="s">
        <v>758</v>
      </c>
      <c r="F601" s="223" t="s">
        <v>759</v>
      </c>
      <c r="G601" s="224" t="s">
        <v>376</v>
      </c>
      <c r="H601" s="225">
        <v>8</v>
      </c>
      <c r="I601" s="226"/>
      <c r="J601" s="227">
        <f>ROUND(I601*H601,2)</f>
        <v>0</v>
      </c>
      <c r="K601" s="223" t="s">
        <v>21</v>
      </c>
      <c r="L601" s="72"/>
      <c r="M601" s="228" t="s">
        <v>21</v>
      </c>
      <c r="N601" s="229" t="s">
        <v>42</v>
      </c>
      <c r="O601" s="47"/>
      <c r="P601" s="230">
        <f>O601*H601</f>
        <v>0</v>
      </c>
      <c r="Q601" s="230">
        <v>0</v>
      </c>
      <c r="R601" s="230">
        <f>Q601*H601</f>
        <v>0</v>
      </c>
      <c r="S601" s="230">
        <v>0.031</v>
      </c>
      <c r="T601" s="231">
        <f>S601*H601</f>
        <v>0.248</v>
      </c>
      <c r="AR601" s="24" t="s">
        <v>158</v>
      </c>
      <c r="AT601" s="24" t="s">
        <v>154</v>
      </c>
      <c r="AU601" s="24" t="s">
        <v>81</v>
      </c>
      <c r="AY601" s="24" t="s">
        <v>152</v>
      </c>
      <c r="BE601" s="232">
        <f>IF(N601="základní",J601,0)</f>
        <v>0</v>
      </c>
      <c r="BF601" s="232">
        <f>IF(N601="snížená",J601,0)</f>
        <v>0</v>
      </c>
      <c r="BG601" s="232">
        <f>IF(N601="zákl. přenesená",J601,0)</f>
        <v>0</v>
      </c>
      <c r="BH601" s="232">
        <f>IF(N601="sníž. přenesená",J601,0)</f>
        <v>0</v>
      </c>
      <c r="BI601" s="232">
        <f>IF(N601="nulová",J601,0)</f>
        <v>0</v>
      </c>
      <c r="BJ601" s="24" t="s">
        <v>79</v>
      </c>
      <c r="BK601" s="232">
        <f>ROUND(I601*H601,2)</f>
        <v>0</v>
      </c>
      <c r="BL601" s="24" t="s">
        <v>158</v>
      </c>
      <c r="BM601" s="24" t="s">
        <v>760</v>
      </c>
    </row>
    <row r="602" s="11" customFormat="1">
      <c r="B602" s="233"/>
      <c r="C602" s="234"/>
      <c r="D602" s="235" t="s">
        <v>159</v>
      </c>
      <c r="E602" s="236" t="s">
        <v>21</v>
      </c>
      <c r="F602" s="237" t="s">
        <v>761</v>
      </c>
      <c r="G602" s="234"/>
      <c r="H602" s="236" t="s">
        <v>21</v>
      </c>
      <c r="I602" s="238"/>
      <c r="J602" s="234"/>
      <c r="K602" s="234"/>
      <c r="L602" s="239"/>
      <c r="M602" s="240"/>
      <c r="N602" s="241"/>
      <c r="O602" s="241"/>
      <c r="P602" s="241"/>
      <c r="Q602" s="241"/>
      <c r="R602" s="241"/>
      <c r="S602" s="241"/>
      <c r="T602" s="242"/>
      <c r="AT602" s="243" t="s">
        <v>159</v>
      </c>
      <c r="AU602" s="243" t="s">
        <v>81</v>
      </c>
      <c r="AV602" s="11" t="s">
        <v>79</v>
      </c>
      <c r="AW602" s="11" t="s">
        <v>35</v>
      </c>
      <c r="AX602" s="11" t="s">
        <v>71</v>
      </c>
      <c r="AY602" s="243" t="s">
        <v>152</v>
      </c>
    </row>
    <row r="603" s="12" customFormat="1">
      <c r="B603" s="244"/>
      <c r="C603" s="245"/>
      <c r="D603" s="235" t="s">
        <v>159</v>
      </c>
      <c r="E603" s="246" t="s">
        <v>21</v>
      </c>
      <c r="F603" s="247" t="s">
        <v>762</v>
      </c>
      <c r="G603" s="245"/>
      <c r="H603" s="248">
        <v>8</v>
      </c>
      <c r="I603" s="249"/>
      <c r="J603" s="245"/>
      <c r="K603" s="245"/>
      <c r="L603" s="250"/>
      <c r="M603" s="251"/>
      <c r="N603" s="252"/>
      <c r="O603" s="252"/>
      <c r="P603" s="252"/>
      <c r="Q603" s="252"/>
      <c r="R603" s="252"/>
      <c r="S603" s="252"/>
      <c r="T603" s="253"/>
      <c r="AT603" s="254" t="s">
        <v>159</v>
      </c>
      <c r="AU603" s="254" t="s">
        <v>81</v>
      </c>
      <c r="AV603" s="12" t="s">
        <v>81</v>
      </c>
      <c r="AW603" s="12" t="s">
        <v>35</v>
      </c>
      <c r="AX603" s="12" t="s">
        <v>71</v>
      </c>
      <c r="AY603" s="254" t="s">
        <v>152</v>
      </c>
    </row>
    <row r="604" s="13" customFormat="1">
      <c r="B604" s="255"/>
      <c r="C604" s="256"/>
      <c r="D604" s="235" t="s">
        <v>159</v>
      </c>
      <c r="E604" s="257" t="s">
        <v>21</v>
      </c>
      <c r="F604" s="258" t="s">
        <v>164</v>
      </c>
      <c r="G604" s="256"/>
      <c r="H604" s="259">
        <v>8</v>
      </c>
      <c r="I604" s="260"/>
      <c r="J604" s="256"/>
      <c r="K604" s="256"/>
      <c r="L604" s="261"/>
      <c r="M604" s="262"/>
      <c r="N604" s="263"/>
      <c r="O604" s="263"/>
      <c r="P604" s="263"/>
      <c r="Q604" s="263"/>
      <c r="R604" s="263"/>
      <c r="S604" s="263"/>
      <c r="T604" s="264"/>
      <c r="AT604" s="265" t="s">
        <v>159</v>
      </c>
      <c r="AU604" s="265" t="s">
        <v>81</v>
      </c>
      <c r="AV604" s="13" t="s">
        <v>158</v>
      </c>
      <c r="AW604" s="13" t="s">
        <v>35</v>
      </c>
      <c r="AX604" s="13" t="s">
        <v>79</v>
      </c>
      <c r="AY604" s="265" t="s">
        <v>152</v>
      </c>
    </row>
    <row r="605" s="10" customFormat="1" ht="29.88" customHeight="1">
      <c r="B605" s="205"/>
      <c r="C605" s="206"/>
      <c r="D605" s="207" t="s">
        <v>70</v>
      </c>
      <c r="E605" s="219" t="s">
        <v>763</v>
      </c>
      <c r="F605" s="219" t="s">
        <v>764</v>
      </c>
      <c r="G605" s="206"/>
      <c r="H605" s="206"/>
      <c r="I605" s="209"/>
      <c r="J605" s="220">
        <f>BK605</f>
        <v>0</v>
      </c>
      <c r="K605" s="206"/>
      <c r="L605" s="211"/>
      <c r="M605" s="212"/>
      <c r="N605" s="213"/>
      <c r="O605" s="213"/>
      <c r="P605" s="214">
        <f>SUM(P606:P610)</f>
        <v>0</v>
      </c>
      <c r="Q605" s="213"/>
      <c r="R605" s="214">
        <f>SUM(R606:R610)</f>
        <v>0</v>
      </c>
      <c r="S605" s="213"/>
      <c r="T605" s="215">
        <f>SUM(T606:T610)</f>
        <v>0</v>
      </c>
      <c r="AR605" s="216" t="s">
        <v>79</v>
      </c>
      <c r="AT605" s="217" t="s">
        <v>70</v>
      </c>
      <c r="AU605" s="217" t="s">
        <v>79</v>
      </c>
      <c r="AY605" s="216" t="s">
        <v>152</v>
      </c>
      <c r="BK605" s="218">
        <f>SUM(BK606:BK610)</f>
        <v>0</v>
      </c>
    </row>
    <row r="606" s="1" customFormat="1" ht="25.5" customHeight="1">
      <c r="B606" s="46"/>
      <c r="C606" s="221" t="s">
        <v>765</v>
      </c>
      <c r="D606" s="221" t="s">
        <v>154</v>
      </c>
      <c r="E606" s="222" t="s">
        <v>766</v>
      </c>
      <c r="F606" s="223" t="s">
        <v>767</v>
      </c>
      <c r="G606" s="224" t="s">
        <v>220</v>
      </c>
      <c r="H606" s="225">
        <v>0.311</v>
      </c>
      <c r="I606" s="226"/>
      <c r="J606" s="227">
        <f>ROUND(I606*H606,2)</f>
        <v>0</v>
      </c>
      <c r="K606" s="223" t="s">
        <v>21</v>
      </c>
      <c r="L606" s="72"/>
      <c r="M606" s="228" t="s">
        <v>21</v>
      </c>
      <c r="N606" s="229" t="s">
        <v>42</v>
      </c>
      <c r="O606" s="47"/>
      <c r="P606" s="230">
        <f>O606*H606</f>
        <v>0</v>
      </c>
      <c r="Q606" s="230">
        <v>0</v>
      </c>
      <c r="R606" s="230">
        <f>Q606*H606</f>
        <v>0</v>
      </c>
      <c r="S606" s="230">
        <v>0</v>
      </c>
      <c r="T606" s="231">
        <f>S606*H606</f>
        <v>0</v>
      </c>
      <c r="AR606" s="24" t="s">
        <v>158</v>
      </c>
      <c r="AT606" s="24" t="s">
        <v>154</v>
      </c>
      <c r="AU606" s="24" t="s">
        <v>81</v>
      </c>
      <c r="AY606" s="24" t="s">
        <v>152</v>
      </c>
      <c r="BE606" s="232">
        <f>IF(N606="základní",J606,0)</f>
        <v>0</v>
      </c>
      <c r="BF606" s="232">
        <f>IF(N606="snížená",J606,0)</f>
        <v>0</v>
      </c>
      <c r="BG606" s="232">
        <f>IF(N606="zákl. přenesená",J606,0)</f>
        <v>0</v>
      </c>
      <c r="BH606" s="232">
        <f>IF(N606="sníž. přenesená",J606,0)</f>
        <v>0</v>
      </c>
      <c r="BI606" s="232">
        <f>IF(N606="nulová",J606,0)</f>
        <v>0</v>
      </c>
      <c r="BJ606" s="24" t="s">
        <v>79</v>
      </c>
      <c r="BK606" s="232">
        <f>ROUND(I606*H606,2)</f>
        <v>0</v>
      </c>
      <c r="BL606" s="24" t="s">
        <v>158</v>
      </c>
      <c r="BM606" s="24" t="s">
        <v>768</v>
      </c>
    </row>
    <row r="607" s="1" customFormat="1" ht="25.5" customHeight="1">
      <c r="B607" s="46"/>
      <c r="C607" s="221" t="s">
        <v>503</v>
      </c>
      <c r="D607" s="221" t="s">
        <v>154</v>
      </c>
      <c r="E607" s="222" t="s">
        <v>769</v>
      </c>
      <c r="F607" s="223" t="s">
        <v>770</v>
      </c>
      <c r="G607" s="224" t="s">
        <v>220</v>
      </c>
      <c r="H607" s="225">
        <v>6.2199999999999998</v>
      </c>
      <c r="I607" s="226"/>
      <c r="J607" s="227">
        <f>ROUND(I607*H607,2)</f>
        <v>0</v>
      </c>
      <c r="K607" s="223" t="s">
        <v>21</v>
      </c>
      <c r="L607" s="72"/>
      <c r="M607" s="228" t="s">
        <v>21</v>
      </c>
      <c r="N607" s="229" t="s">
        <v>42</v>
      </c>
      <c r="O607" s="47"/>
      <c r="P607" s="230">
        <f>O607*H607</f>
        <v>0</v>
      </c>
      <c r="Q607" s="230">
        <v>0</v>
      </c>
      <c r="R607" s="230">
        <f>Q607*H607</f>
        <v>0</v>
      </c>
      <c r="S607" s="230">
        <v>0</v>
      </c>
      <c r="T607" s="231">
        <f>S607*H607</f>
        <v>0</v>
      </c>
      <c r="AR607" s="24" t="s">
        <v>158</v>
      </c>
      <c r="AT607" s="24" t="s">
        <v>154</v>
      </c>
      <c r="AU607" s="24" t="s">
        <v>81</v>
      </c>
      <c r="AY607" s="24" t="s">
        <v>152</v>
      </c>
      <c r="BE607" s="232">
        <f>IF(N607="základní",J607,0)</f>
        <v>0</v>
      </c>
      <c r="BF607" s="232">
        <f>IF(N607="snížená",J607,0)</f>
        <v>0</v>
      </c>
      <c r="BG607" s="232">
        <f>IF(N607="zákl. přenesená",J607,0)</f>
        <v>0</v>
      </c>
      <c r="BH607" s="232">
        <f>IF(N607="sníž. přenesená",J607,0)</f>
        <v>0</v>
      </c>
      <c r="BI607" s="232">
        <f>IF(N607="nulová",J607,0)</f>
        <v>0</v>
      </c>
      <c r="BJ607" s="24" t="s">
        <v>79</v>
      </c>
      <c r="BK607" s="232">
        <f>ROUND(I607*H607,2)</f>
        <v>0</v>
      </c>
      <c r="BL607" s="24" t="s">
        <v>158</v>
      </c>
      <c r="BM607" s="24" t="s">
        <v>771</v>
      </c>
    </row>
    <row r="608" s="12" customFormat="1">
      <c r="B608" s="244"/>
      <c r="C608" s="245"/>
      <c r="D608" s="235" t="s">
        <v>159</v>
      </c>
      <c r="E608" s="245"/>
      <c r="F608" s="247" t="s">
        <v>772</v>
      </c>
      <c r="G608" s="245"/>
      <c r="H608" s="248">
        <v>6.2199999999999998</v>
      </c>
      <c r="I608" s="249"/>
      <c r="J608" s="245"/>
      <c r="K608" s="245"/>
      <c r="L608" s="250"/>
      <c r="M608" s="251"/>
      <c r="N608" s="252"/>
      <c r="O608" s="252"/>
      <c r="P608" s="252"/>
      <c r="Q608" s="252"/>
      <c r="R608" s="252"/>
      <c r="S608" s="252"/>
      <c r="T608" s="253"/>
      <c r="AT608" s="254" t="s">
        <v>159</v>
      </c>
      <c r="AU608" s="254" t="s">
        <v>81</v>
      </c>
      <c r="AV608" s="12" t="s">
        <v>81</v>
      </c>
      <c r="AW608" s="12" t="s">
        <v>6</v>
      </c>
      <c r="AX608" s="12" t="s">
        <v>79</v>
      </c>
      <c r="AY608" s="254" t="s">
        <v>152</v>
      </c>
    </row>
    <row r="609" s="1" customFormat="1" ht="25.5" customHeight="1">
      <c r="B609" s="46"/>
      <c r="C609" s="221" t="s">
        <v>773</v>
      </c>
      <c r="D609" s="221" t="s">
        <v>154</v>
      </c>
      <c r="E609" s="222" t="s">
        <v>774</v>
      </c>
      <c r="F609" s="223" t="s">
        <v>775</v>
      </c>
      <c r="G609" s="224" t="s">
        <v>220</v>
      </c>
      <c r="H609" s="225">
        <v>0.311</v>
      </c>
      <c r="I609" s="226"/>
      <c r="J609" s="227">
        <f>ROUND(I609*H609,2)</f>
        <v>0</v>
      </c>
      <c r="K609" s="223" t="s">
        <v>21</v>
      </c>
      <c r="L609" s="72"/>
      <c r="M609" s="228" t="s">
        <v>21</v>
      </c>
      <c r="N609" s="229" t="s">
        <v>42</v>
      </c>
      <c r="O609" s="47"/>
      <c r="P609" s="230">
        <f>O609*H609</f>
        <v>0</v>
      </c>
      <c r="Q609" s="230">
        <v>0</v>
      </c>
      <c r="R609" s="230">
        <f>Q609*H609</f>
        <v>0</v>
      </c>
      <c r="S609" s="230">
        <v>0</v>
      </c>
      <c r="T609" s="231">
        <f>S609*H609</f>
        <v>0</v>
      </c>
      <c r="AR609" s="24" t="s">
        <v>158</v>
      </c>
      <c r="AT609" s="24" t="s">
        <v>154</v>
      </c>
      <c r="AU609" s="24" t="s">
        <v>81</v>
      </c>
      <c r="AY609" s="24" t="s">
        <v>152</v>
      </c>
      <c r="BE609" s="232">
        <f>IF(N609="základní",J609,0)</f>
        <v>0</v>
      </c>
      <c r="BF609" s="232">
        <f>IF(N609="snížená",J609,0)</f>
        <v>0</v>
      </c>
      <c r="BG609" s="232">
        <f>IF(N609="zákl. přenesená",J609,0)</f>
        <v>0</v>
      </c>
      <c r="BH609" s="232">
        <f>IF(N609="sníž. přenesená",J609,0)</f>
        <v>0</v>
      </c>
      <c r="BI609" s="232">
        <f>IF(N609="nulová",J609,0)</f>
        <v>0</v>
      </c>
      <c r="BJ609" s="24" t="s">
        <v>79</v>
      </c>
      <c r="BK609" s="232">
        <f>ROUND(I609*H609,2)</f>
        <v>0</v>
      </c>
      <c r="BL609" s="24" t="s">
        <v>158</v>
      </c>
      <c r="BM609" s="24" t="s">
        <v>776</v>
      </c>
    </row>
    <row r="610" s="1" customFormat="1" ht="25.5" customHeight="1">
      <c r="B610" s="46"/>
      <c r="C610" s="221" t="s">
        <v>511</v>
      </c>
      <c r="D610" s="221" t="s">
        <v>154</v>
      </c>
      <c r="E610" s="222" t="s">
        <v>777</v>
      </c>
      <c r="F610" s="223" t="s">
        <v>778</v>
      </c>
      <c r="G610" s="224" t="s">
        <v>220</v>
      </c>
      <c r="H610" s="225">
        <v>0.311</v>
      </c>
      <c r="I610" s="226"/>
      <c r="J610" s="227">
        <f>ROUND(I610*H610,2)</f>
        <v>0</v>
      </c>
      <c r="K610" s="223" t="s">
        <v>21</v>
      </c>
      <c r="L610" s="72"/>
      <c r="M610" s="228" t="s">
        <v>21</v>
      </c>
      <c r="N610" s="229" t="s">
        <v>42</v>
      </c>
      <c r="O610" s="47"/>
      <c r="P610" s="230">
        <f>O610*H610</f>
        <v>0</v>
      </c>
      <c r="Q610" s="230">
        <v>0</v>
      </c>
      <c r="R610" s="230">
        <f>Q610*H610</f>
        <v>0</v>
      </c>
      <c r="S610" s="230">
        <v>0</v>
      </c>
      <c r="T610" s="231">
        <f>S610*H610</f>
        <v>0</v>
      </c>
      <c r="AR610" s="24" t="s">
        <v>158</v>
      </c>
      <c r="AT610" s="24" t="s">
        <v>154</v>
      </c>
      <c r="AU610" s="24" t="s">
        <v>81</v>
      </c>
      <c r="AY610" s="24" t="s">
        <v>152</v>
      </c>
      <c r="BE610" s="232">
        <f>IF(N610="základní",J610,0)</f>
        <v>0</v>
      </c>
      <c r="BF610" s="232">
        <f>IF(N610="snížená",J610,0)</f>
        <v>0</v>
      </c>
      <c r="BG610" s="232">
        <f>IF(N610="zákl. přenesená",J610,0)</f>
        <v>0</v>
      </c>
      <c r="BH610" s="232">
        <f>IF(N610="sníž. přenesená",J610,0)</f>
        <v>0</v>
      </c>
      <c r="BI610" s="232">
        <f>IF(N610="nulová",J610,0)</f>
        <v>0</v>
      </c>
      <c r="BJ610" s="24" t="s">
        <v>79</v>
      </c>
      <c r="BK610" s="232">
        <f>ROUND(I610*H610,2)</f>
        <v>0</v>
      </c>
      <c r="BL610" s="24" t="s">
        <v>158</v>
      </c>
      <c r="BM610" s="24" t="s">
        <v>779</v>
      </c>
    </row>
    <row r="611" s="10" customFormat="1" ht="29.88" customHeight="1">
      <c r="B611" s="205"/>
      <c r="C611" s="206"/>
      <c r="D611" s="207" t="s">
        <v>70</v>
      </c>
      <c r="E611" s="219" t="s">
        <v>780</v>
      </c>
      <c r="F611" s="219" t="s">
        <v>781</v>
      </c>
      <c r="G611" s="206"/>
      <c r="H611" s="206"/>
      <c r="I611" s="209"/>
      <c r="J611" s="220">
        <f>BK611</f>
        <v>0</v>
      </c>
      <c r="K611" s="206"/>
      <c r="L611" s="211"/>
      <c r="M611" s="212"/>
      <c r="N611" s="213"/>
      <c r="O611" s="213"/>
      <c r="P611" s="214">
        <f>P612</f>
        <v>0</v>
      </c>
      <c r="Q611" s="213"/>
      <c r="R611" s="214">
        <f>R612</f>
        <v>0</v>
      </c>
      <c r="S611" s="213"/>
      <c r="T611" s="215">
        <f>T612</f>
        <v>0</v>
      </c>
      <c r="AR611" s="216" t="s">
        <v>79</v>
      </c>
      <c r="AT611" s="217" t="s">
        <v>70</v>
      </c>
      <c r="AU611" s="217" t="s">
        <v>79</v>
      </c>
      <c r="AY611" s="216" t="s">
        <v>152</v>
      </c>
      <c r="BK611" s="218">
        <f>BK612</f>
        <v>0</v>
      </c>
    </row>
    <row r="612" s="1" customFormat="1" ht="16.5" customHeight="1">
      <c r="B612" s="46"/>
      <c r="C612" s="221" t="s">
        <v>782</v>
      </c>
      <c r="D612" s="221" t="s">
        <v>154</v>
      </c>
      <c r="E612" s="222" t="s">
        <v>783</v>
      </c>
      <c r="F612" s="223" t="s">
        <v>784</v>
      </c>
      <c r="G612" s="224" t="s">
        <v>220</v>
      </c>
      <c r="H612" s="225">
        <v>644.53999999999996</v>
      </c>
      <c r="I612" s="226"/>
      <c r="J612" s="227">
        <f>ROUND(I612*H612,2)</f>
        <v>0</v>
      </c>
      <c r="K612" s="223" t="s">
        <v>21</v>
      </c>
      <c r="L612" s="72"/>
      <c r="M612" s="228" t="s">
        <v>21</v>
      </c>
      <c r="N612" s="229" t="s">
        <v>42</v>
      </c>
      <c r="O612" s="47"/>
      <c r="P612" s="230">
        <f>O612*H612</f>
        <v>0</v>
      </c>
      <c r="Q612" s="230">
        <v>0</v>
      </c>
      <c r="R612" s="230">
        <f>Q612*H612</f>
        <v>0</v>
      </c>
      <c r="S612" s="230">
        <v>0</v>
      </c>
      <c r="T612" s="231">
        <f>S612*H612</f>
        <v>0</v>
      </c>
      <c r="AR612" s="24" t="s">
        <v>158</v>
      </c>
      <c r="AT612" s="24" t="s">
        <v>154</v>
      </c>
      <c r="AU612" s="24" t="s">
        <v>81</v>
      </c>
      <c r="AY612" s="24" t="s">
        <v>152</v>
      </c>
      <c r="BE612" s="232">
        <f>IF(N612="základní",J612,0)</f>
        <v>0</v>
      </c>
      <c r="BF612" s="232">
        <f>IF(N612="snížená",J612,0)</f>
        <v>0</v>
      </c>
      <c r="BG612" s="232">
        <f>IF(N612="zákl. přenesená",J612,0)</f>
        <v>0</v>
      </c>
      <c r="BH612" s="232">
        <f>IF(N612="sníž. přenesená",J612,0)</f>
        <v>0</v>
      </c>
      <c r="BI612" s="232">
        <f>IF(N612="nulová",J612,0)</f>
        <v>0</v>
      </c>
      <c r="BJ612" s="24" t="s">
        <v>79</v>
      </c>
      <c r="BK612" s="232">
        <f>ROUND(I612*H612,2)</f>
        <v>0</v>
      </c>
      <c r="BL612" s="24" t="s">
        <v>158</v>
      </c>
      <c r="BM612" s="24" t="s">
        <v>785</v>
      </c>
    </row>
    <row r="613" s="10" customFormat="1" ht="37.44" customHeight="1">
      <c r="B613" s="205"/>
      <c r="C613" s="206"/>
      <c r="D613" s="207" t="s">
        <v>70</v>
      </c>
      <c r="E613" s="208" t="s">
        <v>786</v>
      </c>
      <c r="F613" s="208" t="s">
        <v>787</v>
      </c>
      <c r="G613" s="206"/>
      <c r="H613" s="206"/>
      <c r="I613" s="209"/>
      <c r="J613" s="210">
        <f>BK613</f>
        <v>0</v>
      </c>
      <c r="K613" s="206"/>
      <c r="L613" s="211"/>
      <c r="M613" s="212"/>
      <c r="N613" s="213"/>
      <c r="O613" s="213"/>
      <c r="P613" s="214">
        <f>P614+P659+P715+P744+P803+P832+P848+P914+P941+P977+P996+P1006+P1029+P1054</f>
        <v>0</v>
      </c>
      <c r="Q613" s="213"/>
      <c r="R613" s="214">
        <f>R614+R659+R715+R744+R803+R832+R848+R914+R941+R977+R996+R1006+R1029+R1054</f>
        <v>10.459821965258904</v>
      </c>
      <c r="S613" s="213"/>
      <c r="T613" s="215">
        <f>T614+T659+T715+T744+T803+T832+T848+T914+T941+T977+T996+T1006+T1029+T1054</f>
        <v>0</v>
      </c>
      <c r="AR613" s="216" t="s">
        <v>81</v>
      </c>
      <c r="AT613" s="217" t="s">
        <v>70</v>
      </c>
      <c r="AU613" s="217" t="s">
        <v>71</v>
      </c>
      <c r="AY613" s="216" t="s">
        <v>152</v>
      </c>
      <c r="BK613" s="218">
        <f>BK614+BK659+BK715+BK744+BK803+BK832+BK848+BK914+BK941+BK977+BK996+BK1006+BK1029+BK1054</f>
        <v>0</v>
      </c>
    </row>
    <row r="614" s="10" customFormat="1" ht="19.92" customHeight="1">
      <c r="B614" s="205"/>
      <c r="C614" s="206"/>
      <c r="D614" s="207" t="s">
        <v>70</v>
      </c>
      <c r="E614" s="219" t="s">
        <v>788</v>
      </c>
      <c r="F614" s="219" t="s">
        <v>789</v>
      </c>
      <c r="G614" s="206"/>
      <c r="H614" s="206"/>
      <c r="I614" s="209"/>
      <c r="J614" s="220">
        <f>BK614</f>
        <v>0</v>
      </c>
      <c r="K614" s="206"/>
      <c r="L614" s="211"/>
      <c r="M614" s="212"/>
      <c r="N614" s="213"/>
      <c r="O614" s="213"/>
      <c r="P614" s="214">
        <f>SUM(P615:P658)</f>
        <v>0</v>
      </c>
      <c r="Q614" s="213"/>
      <c r="R614" s="214">
        <f>SUM(R615:R658)</f>
        <v>0.32705699624999995</v>
      </c>
      <c r="S614" s="213"/>
      <c r="T614" s="215">
        <f>SUM(T615:T658)</f>
        <v>0</v>
      </c>
      <c r="AR614" s="216" t="s">
        <v>81</v>
      </c>
      <c r="AT614" s="217" t="s">
        <v>70</v>
      </c>
      <c r="AU614" s="217" t="s">
        <v>79</v>
      </c>
      <c r="AY614" s="216" t="s">
        <v>152</v>
      </c>
      <c r="BK614" s="218">
        <f>SUM(BK615:BK658)</f>
        <v>0</v>
      </c>
    </row>
    <row r="615" s="1" customFormat="1" ht="25.5" customHeight="1">
      <c r="B615" s="46"/>
      <c r="C615" s="221" t="s">
        <v>516</v>
      </c>
      <c r="D615" s="221" t="s">
        <v>154</v>
      </c>
      <c r="E615" s="222" t="s">
        <v>790</v>
      </c>
      <c r="F615" s="223" t="s">
        <v>791</v>
      </c>
      <c r="G615" s="224" t="s">
        <v>235</v>
      </c>
      <c r="H615" s="225">
        <v>126.22499999999999</v>
      </c>
      <c r="I615" s="226"/>
      <c r="J615" s="227">
        <f>ROUND(I615*H615,2)</f>
        <v>0</v>
      </c>
      <c r="K615" s="223" t="s">
        <v>21</v>
      </c>
      <c r="L615" s="72"/>
      <c r="M615" s="228" t="s">
        <v>21</v>
      </c>
      <c r="N615" s="229" t="s">
        <v>42</v>
      </c>
      <c r="O615" s="47"/>
      <c r="P615" s="230">
        <f>O615*H615</f>
        <v>0</v>
      </c>
      <c r="Q615" s="230">
        <v>0</v>
      </c>
      <c r="R615" s="230">
        <f>Q615*H615</f>
        <v>0</v>
      </c>
      <c r="S615" s="230">
        <v>0</v>
      </c>
      <c r="T615" s="231">
        <f>S615*H615</f>
        <v>0</v>
      </c>
      <c r="AR615" s="24" t="s">
        <v>200</v>
      </c>
      <c r="AT615" s="24" t="s">
        <v>154</v>
      </c>
      <c r="AU615" s="24" t="s">
        <v>81</v>
      </c>
      <c r="AY615" s="24" t="s">
        <v>152</v>
      </c>
      <c r="BE615" s="232">
        <f>IF(N615="základní",J615,0)</f>
        <v>0</v>
      </c>
      <c r="BF615" s="232">
        <f>IF(N615="snížená",J615,0)</f>
        <v>0</v>
      </c>
      <c r="BG615" s="232">
        <f>IF(N615="zákl. přenesená",J615,0)</f>
        <v>0</v>
      </c>
      <c r="BH615" s="232">
        <f>IF(N615="sníž. přenesená",J615,0)</f>
        <v>0</v>
      </c>
      <c r="BI615" s="232">
        <f>IF(N615="nulová",J615,0)</f>
        <v>0</v>
      </c>
      <c r="BJ615" s="24" t="s">
        <v>79</v>
      </c>
      <c r="BK615" s="232">
        <f>ROUND(I615*H615,2)</f>
        <v>0</v>
      </c>
      <c r="BL615" s="24" t="s">
        <v>200</v>
      </c>
      <c r="BM615" s="24" t="s">
        <v>792</v>
      </c>
    </row>
    <row r="616" s="11" customFormat="1">
      <c r="B616" s="233"/>
      <c r="C616" s="234"/>
      <c r="D616" s="235" t="s">
        <v>159</v>
      </c>
      <c r="E616" s="236" t="s">
        <v>21</v>
      </c>
      <c r="F616" s="237" t="s">
        <v>265</v>
      </c>
      <c r="G616" s="234"/>
      <c r="H616" s="236" t="s">
        <v>21</v>
      </c>
      <c r="I616" s="238"/>
      <c r="J616" s="234"/>
      <c r="K616" s="234"/>
      <c r="L616" s="239"/>
      <c r="M616" s="240"/>
      <c r="N616" s="241"/>
      <c r="O616" s="241"/>
      <c r="P616" s="241"/>
      <c r="Q616" s="241"/>
      <c r="R616" s="241"/>
      <c r="S616" s="241"/>
      <c r="T616" s="242"/>
      <c r="AT616" s="243" t="s">
        <v>159</v>
      </c>
      <c r="AU616" s="243" t="s">
        <v>81</v>
      </c>
      <c r="AV616" s="11" t="s">
        <v>79</v>
      </c>
      <c r="AW616" s="11" t="s">
        <v>35</v>
      </c>
      <c r="AX616" s="11" t="s">
        <v>71</v>
      </c>
      <c r="AY616" s="243" t="s">
        <v>152</v>
      </c>
    </row>
    <row r="617" s="12" customFormat="1">
      <c r="B617" s="244"/>
      <c r="C617" s="245"/>
      <c r="D617" s="235" t="s">
        <v>159</v>
      </c>
      <c r="E617" s="246" t="s">
        <v>21</v>
      </c>
      <c r="F617" s="247" t="s">
        <v>793</v>
      </c>
      <c r="G617" s="245"/>
      <c r="H617" s="248">
        <v>126.22499999999999</v>
      </c>
      <c r="I617" s="249"/>
      <c r="J617" s="245"/>
      <c r="K617" s="245"/>
      <c r="L617" s="250"/>
      <c r="M617" s="251"/>
      <c r="N617" s="252"/>
      <c r="O617" s="252"/>
      <c r="P617" s="252"/>
      <c r="Q617" s="252"/>
      <c r="R617" s="252"/>
      <c r="S617" s="252"/>
      <c r="T617" s="253"/>
      <c r="AT617" s="254" t="s">
        <v>159</v>
      </c>
      <c r="AU617" s="254" t="s">
        <v>81</v>
      </c>
      <c r="AV617" s="12" t="s">
        <v>81</v>
      </c>
      <c r="AW617" s="12" t="s">
        <v>35</v>
      </c>
      <c r="AX617" s="12" t="s">
        <v>71</v>
      </c>
      <c r="AY617" s="254" t="s">
        <v>152</v>
      </c>
    </row>
    <row r="618" s="13" customFormat="1">
      <c r="B618" s="255"/>
      <c r="C618" s="256"/>
      <c r="D618" s="235" t="s">
        <v>159</v>
      </c>
      <c r="E618" s="257" t="s">
        <v>21</v>
      </c>
      <c r="F618" s="258" t="s">
        <v>164</v>
      </c>
      <c r="G618" s="256"/>
      <c r="H618" s="259">
        <v>126.22499999999999</v>
      </c>
      <c r="I618" s="260"/>
      <c r="J618" s="256"/>
      <c r="K618" s="256"/>
      <c r="L618" s="261"/>
      <c r="M618" s="262"/>
      <c r="N618" s="263"/>
      <c r="O618" s="263"/>
      <c r="P618" s="263"/>
      <c r="Q618" s="263"/>
      <c r="R618" s="263"/>
      <c r="S618" s="263"/>
      <c r="T618" s="264"/>
      <c r="AT618" s="265" t="s">
        <v>159</v>
      </c>
      <c r="AU618" s="265" t="s">
        <v>81</v>
      </c>
      <c r="AV618" s="13" t="s">
        <v>158</v>
      </c>
      <c r="AW618" s="13" t="s">
        <v>35</v>
      </c>
      <c r="AX618" s="13" t="s">
        <v>79</v>
      </c>
      <c r="AY618" s="265" t="s">
        <v>152</v>
      </c>
    </row>
    <row r="619" s="1" customFormat="1" ht="16.5" customHeight="1">
      <c r="B619" s="46"/>
      <c r="C619" s="268" t="s">
        <v>794</v>
      </c>
      <c r="D619" s="268" t="s">
        <v>331</v>
      </c>
      <c r="E619" s="269" t="s">
        <v>795</v>
      </c>
      <c r="F619" s="270" t="s">
        <v>796</v>
      </c>
      <c r="G619" s="271" t="s">
        <v>220</v>
      </c>
      <c r="H619" s="272">
        <v>0.063</v>
      </c>
      <c r="I619" s="273"/>
      <c r="J619" s="274">
        <f>ROUND(I619*H619,2)</f>
        <v>0</v>
      </c>
      <c r="K619" s="270" t="s">
        <v>21</v>
      </c>
      <c r="L619" s="275"/>
      <c r="M619" s="276" t="s">
        <v>21</v>
      </c>
      <c r="N619" s="277" t="s">
        <v>42</v>
      </c>
      <c r="O619" s="47"/>
      <c r="P619" s="230">
        <f>O619*H619</f>
        <v>0</v>
      </c>
      <c r="Q619" s="230">
        <v>0</v>
      </c>
      <c r="R619" s="230">
        <f>Q619*H619</f>
        <v>0</v>
      </c>
      <c r="S619" s="230">
        <v>0</v>
      </c>
      <c r="T619" s="231">
        <f>S619*H619</f>
        <v>0</v>
      </c>
      <c r="AR619" s="24" t="s">
        <v>263</v>
      </c>
      <c r="AT619" s="24" t="s">
        <v>331</v>
      </c>
      <c r="AU619" s="24" t="s">
        <v>81</v>
      </c>
      <c r="AY619" s="24" t="s">
        <v>152</v>
      </c>
      <c r="BE619" s="232">
        <f>IF(N619="základní",J619,0)</f>
        <v>0</v>
      </c>
      <c r="BF619" s="232">
        <f>IF(N619="snížená",J619,0)</f>
        <v>0</v>
      </c>
      <c r="BG619" s="232">
        <f>IF(N619="zákl. přenesená",J619,0)</f>
        <v>0</v>
      </c>
      <c r="BH619" s="232">
        <f>IF(N619="sníž. přenesená",J619,0)</f>
        <v>0</v>
      </c>
      <c r="BI619" s="232">
        <f>IF(N619="nulová",J619,0)</f>
        <v>0</v>
      </c>
      <c r="BJ619" s="24" t="s">
        <v>79</v>
      </c>
      <c r="BK619" s="232">
        <f>ROUND(I619*H619,2)</f>
        <v>0</v>
      </c>
      <c r="BL619" s="24" t="s">
        <v>200</v>
      </c>
      <c r="BM619" s="24" t="s">
        <v>797</v>
      </c>
    </row>
    <row r="620" s="12" customFormat="1">
      <c r="B620" s="244"/>
      <c r="C620" s="245"/>
      <c r="D620" s="235" t="s">
        <v>159</v>
      </c>
      <c r="E620" s="246" t="s">
        <v>21</v>
      </c>
      <c r="F620" s="247" t="s">
        <v>798</v>
      </c>
      <c r="G620" s="245"/>
      <c r="H620" s="248">
        <v>0.063</v>
      </c>
      <c r="I620" s="249"/>
      <c r="J620" s="245"/>
      <c r="K620" s="245"/>
      <c r="L620" s="250"/>
      <c r="M620" s="251"/>
      <c r="N620" s="252"/>
      <c r="O620" s="252"/>
      <c r="P620" s="252"/>
      <c r="Q620" s="252"/>
      <c r="R620" s="252"/>
      <c r="S620" s="252"/>
      <c r="T620" s="253"/>
      <c r="AT620" s="254" t="s">
        <v>159</v>
      </c>
      <c r="AU620" s="254" t="s">
        <v>81</v>
      </c>
      <c r="AV620" s="12" t="s">
        <v>81</v>
      </c>
      <c r="AW620" s="12" t="s">
        <v>35</v>
      </c>
      <c r="AX620" s="12" t="s">
        <v>79</v>
      </c>
      <c r="AY620" s="254" t="s">
        <v>152</v>
      </c>
    </row>
    <row r="621" s="1" customFormat="1" ht="16.5" customHeight="1">
      <c r="B621" s="46"/>
      <c r="C621" s="221" t="s">
        <v>521</v>
      </c>
      <c r="D621" s="221" t="s">
        <v>154</v>
      </c>
      <c r="E621" s="222" t="s">
        <v>799</v>
      </c>
      <c r="F621" s="223" t="s">
        <v>800</v>
      </c>
      <c r="G621" s="224" t="s">
        <v>235</v>
      </c>
      <c r="H621" s="225">
        <v>7.0199999999999996</v>
      </c>
      <c r="I621" s="226"/>
      <c r="J621" s="227">
        <f>ROUND(I621*H621,2)</f>
        <v>0</v>
      </c>
      <c r="K621" s="223" t="s">
        <v>21</v>
      </c>
      <c r="L621" s="72"/>
      <c r="M621" s="228" t="s">
        <v>21</v>
      </c>
      <c r="N621" s="229" t="s">
        <v>42</v>
      </c>
      <c r="O621" s="47"/>
      <c r="P621" s="230">
        <f>O621*H621</f>
        <v>0</v>
      </c>
      <c r="Q621" s="230">
        <v>0</v>
      </c>
      <c r="R621" s="230">
        <f>Q621*H621</f>
        <v>0</v>
      </c>
      <c r="S621" s="230">
        <v>0</v>
      </c>
      <c r="T621" s="231">
        <f>S621*H621</f>
        <v>0</v>
      </c>
      <c r="AR621" s="24" t="s">
        <v>200</v>
      </c>
      <c r="AT621" s="24" t="s">
        <v>154</v>
      </c>
      <c r="AU621" s="24" t="s">
        <v>81</v>
      </c>
      <c r="AY621" s="24" t="s">
        <v>152</v>
      </c>
      <c r="BE621" s="232">
        <f>IF(N621="základní",J621,0)</f>
        <v>0</v>
      </c>
      <c r="BF621" s="232">
        <f>IF(N621="snížená",J621,0)</f>
        <v>0</v>
      </c>
      <c r="BG621" s="232">
        <f>IF(N621="zákl. přenesená",J621,0)</f>
        <v>0</v>
      </c>
      <c r="BH621" s="232">
        <f>IF(N621="sníž. přenesená",J621,0)</f>
        <v>0</v>
      </c>
      <c r="BI621" s="232">
        <f>IF(N621="nulová",J621,0)</f>
        <v>0</v>
      </c>
      <c r="BJ621" s="24" t="s">
        <v>79</v>
      </c>
      <c r="BK621" s="232">
        <f>ROUND(I621*H621,2)</f>
        <v>0</v>
      </c>
      <c r="BL621" s="24" t="s">
        <v>200</v>
      </c>
      <c r="BM621" s="24" t="s">
        <v>801</v>
      </c>
    </row>
    <row r="622" s="11" customFormat="1">
      <c r="B622" s="233"/>
      <c r="C622" s="234"/>
      <c r="D622" s="235" t="s">
        <v>159</v>
      </c>
      <c r="E622" s="236" t="s">
        <v>21</v>
      </c>
      <c r="F622" s="237" t="s">
        <v>802</v>
      </c>
      <c r="G622" s="234"/>
      <c r="H622" s="236" t="s">
        <v>21</v>
      </c>
      <c r="I622" s="238"/>
      <c r="J622" s="234"/>
      <c r="K622" s="234"/>
      <c r="L622" s="239"/>
      <c r="M622" s="240"/>
      <c r="N622" s="241"/>
      <c r="O622" s="241"/>
      <c r="P622" s="241"/>
      <c r="Q622" s="241"/>
      <c r="R622" s="241"/>
      <c r="S622" s="241"/>
      <c r="T622" s="242"/>
      <c r="AT622" s="243" t="s">
        <v>159</v>
      </c>
      <c r="AU622" s="243" t="s">
        <v>81</v>
      </c>
      <c r="AV622" s="11" t="s">
        <v>79</v>
      </c>
      <c r="AW622" s="11" t="s">
        <v>35</v>
      </c>
      <c r="AX622" s="11" t="s">
        <v>71</v>
      </c>
      <c r="AY622" s="243" t="s">
        <v>152</v>
      </c>
    </row>
    <row r="623" s="12" customFormat="1">
      <c r="B623" s="244"/>
      <c r="C623" s="245"/>
      <c r="D623" s="235" t="s">
        <v>159</v>
      </c>
      <c r="E623" s="246" t="s">
        <v>21</v>
      </c>
      <c r="F623" s="247" t="s">
        <v>803</v>
      </c>
      <c r="G623" s="245"/>
      <c r="H623" s="248">
        <v>7.0199999999999996</v>
      </c>
      <c r="I623" s="249"/>
      <c r="J623" s="245"/>
      <c r="K623" s="245"/>
      <c r="L623" s="250"/>
      <c r="M623" s="251"/>
      <c r="N623" s="252"/>
      <c r="O623" s="252"/>
      <c r="P623" s="252"/>
      <c r="Q623" s="252"/>
      <c r="R623" s="252"/>
      <c r="S623" s="252"/>
      <c r="T623" s="253"/>
      <c r="AT623" s="254" t="s">
        <v>159</v>
      </c>
      <c r="AU623" s="254" t="s">
        <v>81</v>
      </c>
      <c r="AV623" s="12" t="s">
        <v>81</v>
      </c>
      <c r="AW623" s="12" t="s">
        <v>35</v>
      </c>
      <c r="AX623" s="12" t="s">
        <v>71</v>
      </c>
      <c r="AY623" s="254" t="s">
        <v>152</v>
      </c>
    </row>
    <row r="624" s="13" customFormat="1">
      <c r="B624" s="255"/>
      <c r="C624" s="256"/>
      <c r="D624" s="235" t="s">
        <v>159</v>
      </c>
      <c r="E624" s="257" t="s">
        <v>21</v>
      </c>
      <c r="F624" s="258" t="s">
        <v>164</v>
      </c>
      <c r="G624" s="256"/>
      <c r="H624" s="259">
        <v>7.0199999999999996</v>
      </c>
      <c r="I624" s="260"/>
      <c r="J624" s="256"/>
      <c r="K624" s="256"/>
      <c r="L624" s="261"/>
      <c r="M624" s="262"/>
      <c r="N624" s="263"/>
      <c r="O624" s="263"/>
      <c r="P624" s="263"/>
      <c r="Q624" s="263"/>
      <c r="R624" s="263"/>
      <c r="S624" s="263"/>
      <c r="T624" s="264"/>
      <c r="AT624" s="265" t="s">
        <v>159</v>
      </c>
      <c r="AU624" s="265" t="s">
        <v>81</v>
      </c>
      <c r="AV624" s="13" t="s">
        <v>158</v>
      </c>
      <c r="AW624" s="13" t="s">
        <v>35</v>
      </c>
      <c r="AX624" s="13" t="s">
        <v>79</v>
      </c>
      <c r="AY624" s="265" t="s">
        <v>152</v>
      </c>
    </row>
    <row r="625" s="1" customFormat="1" ht="16.5" customHeight="1">
      <c r="B625" s="46"/>
      <c r="C625" s="268" t="s">
        <v>804</v>
      </c>
      <c r="D625" s="268" t="s">
        <v>331</v>
      </c>
      <c r="E625" s="269" t="s">
        <v>795</v>
      </c>
      <c r="F625" s="270" t="s">
        <v>796</v>
      </c>
      <c r="G625" s="271" t="s">
        <v>220</v>
      </c>
      <c r="H625" s="272">
        <v>0.0040000000000000001</v>
      </c>
      <c r="I625" s="273"/>
      <c r="J625" s="274">
        <f>ROUND(I625*H625,2)</f>
        <v>0</v>
      </c>
      <c r="K625" s="270" t="s">
        <v>21</v>
      </c>
      <c r="L625" s="275"/>
      <c r="M625" s="276" t="s">
        <v>21</v>
      </c>
      <c r="N625" s="277" t="s">
        <v>42</v>
      </c>
      <c r="O625" s="47"/>
      <c r="P625" s="230">
        <f>O625*H625</f>
        <v>0</v>
      </c>
      <c r="Q625" s="230">
        <v>0</v>
      </c>
      <c r="R625" s="230">
        <f>Q625*H625</f>
        <v>0</v>
      </c>
      <c r="S625" s="230">
        <v>0</v>
      </c>
      <c r="T625" s="231">
        <f>S625*H625</f>
        <v>0</v>
      </c>
      <c r="AR625" s="24" t="s">
        <v>263</v>
      </c>
      <c r="AT625" s="24" t="s">
        <v>331</v>
      </c>
      <c r="AU625" s="24" t="s">
        <v>81</v>
      </c>
      <c r="AY625" s="24" t="s">
        <v>152</v>
      </c>
      <c r="BE625" s="232">
        <f>IF(N625="základní",J625,0)</f>
        <v>0</v>
      </c>
      <c r="BF625" s="232">
        <f>IF(N625="snížená",J625,0)</f>
        <v>0</v>
      </c>
      <c r="BG625" s="232">
        <f>IF(N625="zákl. přenesená",J625,0)</f>
        <v>0</v>
      </c>
      <c r="BH625" s="232">
        <f>IF(N625="sníž. přenesená",J625,0)</f>
        <v>0</v>
      </c>
      <c r="BI625" s="232">
        <f>IF(N625="nulová",J625,0)</f>
        <v>0</v>
      </c>
      <c r="BJ625" s="24" t="s">
        <v>79</v>
      </c>
      <c r="BK625" s="232">
        <f>ROUND(I625*H625,2)</f>
        <v>0</v>
      </c>
      <c r="BL625" s="24" t="s">
        <v>200</v>
      </c>
      <c r="BM625" s="24" t="s">
        <v>805</v>
      </c>
    </row>
    <row r="626" s="12" customFormat="1">
      <c r="B626" s="244"/>
      <c r="C626" s="245"/>
      <c r="D626" s="235" t="s">
        <v>159</v>
      </c>
      <c r="E626" s="246" t="s">
        <v>21</v>
      </c>
      <c r="F626" s="247" t="s">
        <v>806</v>
      </c>
      <c r="G626" s="245"/>
      <c r="H626" s="248">
        <v>0.0040000000000000001</v>
      </c>
      <c r="I626" s="249"/>
      <c r="J626" s="245"/>
      <c r="K626" s="245"/>
      <c r="L626" s="250"/>
      <c r="M626" s="251"/>
      <c r="N626" s="252"/>
      <c r="O626" s="252"/>
      <c r="P626" s="252"/>
      <c r="Q626" s="252"/>
      <c r="R626" s="252"/>
      <c r="S626" s="252"/>
      <c r="T626" s="253"/>
      <c r="AT626" s="254" t="s">
        <v>159</v>
      </c>
      <c r="AU626" s="254" t="s">
        <v>81</v>
      </c>
      <c r="AV626" s="12" t="s">
        <v>81</v>
      </c>
      <c r="AW626" s="12" t="s">
        <v>35</v>
      </c>
      <c r="AX626" s="12" t="s">
        <v>79</v>
      </c>
      <c r="AY626" s="254" t="s">
        <v>152</v>
      </c>
    </row>
    <row r="627" s="1" customFormat="1" ht="16.5" customHeight="1">
      <c r="B627" s="46"/>
      <c r="C627" s="221" t="s">
        <v>524</v>
      </c>
      <c r="D627" s="221" t="s">
        <v>154</v>
      </c>
      <c r="E627" s="222" t="s">
        <v>807</v>
      </c>
      <c r="F627" s="223" t="s">
        <v>808</v>
      </c>
      <c r="G627" s="224" t="s">
        <v>235</v>
      </c>
      <c r="H627" s="225">
        <v>126.22499999999999</v>
      </c>
      <c r="I627" s="226"/>
      <c r="J627" s="227">
        <f>ROUND(I627*H627,2)</f>
        <v>0</v>
      </c>
      <c r="K627" s="223" t="s">
        <v>21</v>
      </c>
      <c r="L627" s="72"/>
      <c r="M627" s="228" t="s">
        <v>21</v>
      </c>
      <c r="N627" s="229" t="s">
        <v>42</v>
      </c>
      <c r="O627" s="47"/>
      <c r="P627" s="230">
        <f>O627*H627</f>
        <v>0</v>
      </c>
      <c r="Q627" s="230">
        <v>0.00039825</v>
      </c>
      <c r="R627" s="230">
        <f>Q627*H627</f>
        <v>0.050269106250000001</v>
      </c>
      <c r="S627" s="230">
        <v>0</v>
      </c>
      <c r="T627" s="231">
        <f>S627*H627</f>
        <v>0</v>
      </c>
      <c r="AR627" s="24" t="s">
        <v>200</v>
      </c>
      <c r="AT627" s="24" t="s">
        <v>154</v>
      </c>
      <c r="AU627" s="24" t="s">
        <v>81</v>
      </c>
      <c r="AY627" s="24" t="s">
        <v>152</v>
      </c>
      <c r="BE627" s="232">
        <f>IF(N627="základní",J627,0)</f>
        <v>0</v>
      </c>
      <c r="BF627" s="232">
        <f>IF(N627="snížená",J627,0)</f>
        <v>0</v>
      </c>
      <c r="BG627" s="232">
        <f>IF(N627="zákl. přenesená",J627,0)</f>
        <v>0</v>
      </c>
      <c r="BH627" s="232">
        <f>IF(N627="sníž. přenesená",J627,0)</f>
        <v>0</v>
      </c>
      <c r="BI627" s="232">
        <f>IF(N627="nulová",J627,0)</f>
        <v>0</v>
      </c>
      <c r="BJ627" s="24" t="s">
        <v>79</v>
      </c>
      <c r="BK627" s="232">
        <f>ROUND(I627*H627,2)</f>
        <v>0</v>
      </c>
      <c r="BL627" s="24" t="s">
        <v>200</v>
      </c>
      <c r="BM627" s="24" t="s">
        <v>809</v>
      </c>
    </row>
    <row r="628" s="11" customFormat="1">
      <c r="B628" s="233"/>
      <c r="C628" s="234"/>
      <c r="D628" s="235" t="s">
        <v>159</v>
      </c>
      <c r="E628" s="236" t="s">
        <v>21</v>
      </c>
      <c r="F628" s="237" t="s">
        <v>265</v>
      </c>
      <c r="G628" s="234"/>
      <c r="H628" s="236" t="s">
        <v>21</v>
      </c>
      <c r="I628" s="238"/>
      <c r="J628" s="234"/>
      <c r="K628" s="234"/>
      <c r="L628" s="239"/>
      <c r="M628" s="240"/>
      <c r="N628" s="241"/>
      <c r="O628" s="241"/>
      <c r="P628" s="241"/>
      <c r="Q628" s="241"/>
      <c r="R628" s="241"/>
      <c r="S628" s="241"/>
      <c r="T628" s="242"/>
      <c r="AT628" s="243" t="s">
        <v>159</v>
      </c>
      <c r="AU628" s="243" t="s">
        <v>81</v>
      </c>
      <c r="AV628" s="11" t="s">
        <v>79</v>
      </c>
      <c r="AW628" s="11" t="s">
        <v>35</v>
      </c>
      <c r="AX628" s="11" t="s">
        <v>71</v>
      </c>
      <c r="AY628" s="243" t="s">
        <v>152</v>
      </c>
    </row>
    <row r="629" s="12" customFormat="1">
      <c r="B629" s="244"/>
      <c r="C629" s="245"/>
      <c r="D629" s="235" t="s">
        <v>159</v>
      </c>
      <c r="E629" s="246" t="s">
        <v>21</v>
      </c>
      <c r="F629" s="247" t="s">
        <v>793</v>
      </c>
      <c r="G629" s="245"/>
      <c r="H629" s="248">
        <v>126.22499999999999</v>
      </c>
      <c r="I629" s="249"/>
      <c r="J629" s="245"/>
      <c r="K629" s="245"/>
      <c r="L629" s="250"/>
      <c r="M629" s="251"/>
      <c r="N629" s="252"/>
      <c r="O629" s="252"/>
      <c r="P629" s="252"/>
      <c r="Q629" s="252"/>
      <c r="R629" s="252"/>
      <c r="S629" s="252"/>
      <c r="T629" s="253"/>
      <c r="AT629" s="254" t="s">
        <v>159</v>
      </c>
      <c r="AU629" s="254" t="s">
        <v>81</v>
      </c>
      <c r="AV629" s="12" t="s">
        <v>81</v>
      </c>
      <c r="AW629" s="12" t="s">
        <v>35</v>
      </c>
      <c r="AX629" s="12" t="s">
        <v>71</v>
      </c>
      <c r="AY629" s="254" t="s">
        <v>152</v>
      </c>
    </row>
    <row r="630" s="13" customFormat="1">
      <c r="B630" s="255"/>
      <c r="C630" s="256"/>
      <c r="D630" s="235" t="s">
        <v>159</v>
      </c>
      <c r="E630" s="257" t="s">
        <v>21</v>
      </c>
      <c r="F630" s="258" t="s">
        <v>164</v>
      </c>
      <c r="G630" s="256"/>
      <c r="H630" s="259">
        <v>126.22499999999999</v>
      </c>
      <c r="I630" s="260"/>
      <c r="J630" s="256"/>
      <c r="K630" s="256"/>
      <c r="L630" s="261"/>
      <c r="M630" s="262"/>
      <c r="N630" s="263"/>
      <c r="O630" s="263"/>
      <c r="P630" s="263"/>
      <c r="Q630" s="263"/>
      <c r="R630" s="263"/>
      <c r="S630" s="263"/>
      <c r="T630" s="264"/>
      <c r="AT630" s="265" t="s">
        <v>159</v>
      </c>
      <c r="AU630" s="265" t="s">
        <v>81</v>
      </c>
      <c r="AV630" s="13" t="s">
        <v>158</v>
      </c>
      <c r="AW630" s="13" t="s">
        <v>35</v>
      </c>
      <c r="AX630" s="13" t="s">
        <v>79</v>
      </c>
      <c r="AY630" s="265" t="s">
        <v>152</v>
      </c>
    </row>
    <row r="631" s="1" customFormat="1" ht="16.5" customHeight="1">
      <c r="B631" s="46"/>
      <c r="C631" s="268" t="s">
        <v>810</v>
      </c>
      <c r="D631" s="268" t="s">
        <v>331</v>
      </c>
      <c r="E631" s="269" t="s">
        <v>811</v>
      </c>
      <c r="F631" s="270" t="s">
        <v>812</v>
      </c>
      <c r="G631" s="271" t="s">
        <v>235</v>
      </c>
      <c r="H631" s="272">
        <v>145.15899999999999</v>
      </c>
      <c r="I631" s="273"/>
      <c r="J631" s="274">
        <f>ROUND(I631*H631,2)</f>
        <v>0</v>
      </c>
      <c r="K631" s="270" t="s">
        <v>21</v>
      </c>
      <c r="L631" s="275"/>
      <c r="M631" s="276" t="s">
        <v>21</v>
      </c>
      <c r="N631" s="277" t="s">
        <v>42</v>
      </c>
      <c r="O631" s="47"/>
      <c r="P631" s="230">
        <f>O631*H631</f>
        <v>0</v>
      </c>
      <c r="Q631" s="230">
        <v>0</v>
      </c>
      <c r="R631" s="230">
        <f>Q631*H631</f>
        <v>0</v>
      </c>
      <c r="S631" s="230">
        <v>0</v>
      </c>
      <c r="T631" s="231">
        <f>S631*H631</f>
        <v>0</v>
      </c>
      <c r="AR631" s="24" t="s">
        <v>263</v>
      </c>
      <c r="AT631" s="24" t="s">
        <v>331</v>
      </c>
      <c r="AU631" s="24" t="s">
        <v>81</v>
      </c>
      <c r="AY631" s="24" t="s">
        <v>152</v>
      </c>
      <c r="BE631" s="232">
        <f>IF(N631="základní",J631,0)</f>
        <v>0</v>
      </c>
      <c r="BF631" s="232">
        <f>IF(N631="snížená",J631,0)</f>
        <v>0</v>
      </c>
      <c r="BG631" s="232">
        <f>IF(N631="zákl. přenesená",J631,0)</f>
        <v>0</v>
      </c>
      <c r="BH631" s="232">
        <f>IF(N631="sníž. přenesená",J631,0)</f>
        <v>0</v>
      </c>
      <c r="BI631" s="232">
        <f>IF(N631="nulová",J631,0)</f>
        <v>0</v>
      </c>
      <c r="BJ631" s="24" t="s">
        <v>79</v>
      </c>
      <c r="BK631" s="232">
        <f>ROUND(I631*H631,2)</f>
        <v>0</v>
      </c>
      <c r="BL631" s="24" t="s">
        <v>200</v>
      </c>
      <c r="BM631" s="24" t="s">
        <v>813</v>
      </c>
    </row>
    <row r="632" s="11" customFormat="1">
      <c r="B632" s="233"/>
      <c r="C632" s="234"/>
      <c r="D632" s="235" t="s">
        <v>159</v>
      </c>
      <c r="E632" s="236" t="s">
        <v>21</v>
      </c>
      <c r="F632" s="237" t="s">
        <v>265</v>
      </c>
      <c r="G632" s="234"/>
      <c r="H632" s="236" t="s">
        <v>21</v>
      </c>
      <c r="I632" s="238"/>
      <c r="J632" s="234"/>
      <c r="K632" s="234"/>
      <c r="L632" s="239"/>
      <c r="M632" s="240"/>
      <c r="N632" s="241"/>
      <c r="O632" s="241"/>
      <c r="P632" s="241"/>
      <c r="Q632" s="241"/>
      <c r="R632" s="241"/>
      <c r="S632" s="241"/>
      <c r="T632" s="242"/>
      <c r="AT632" s="243" t="s">
        <v>159</v>
      </c>
      <c r="AU632" s="243" t="s">
        <v>81</v>
      </c>
      <c r="AV632" s="11" t="s">
        <v>79</v>
      </c>
      <c r="AW632" s="11" t="s">
        <v>35</v>
      </c>
      <c r="AX632" s="11" t="s">
        <v>71</v>
      </c>
      <c r="AY632" s="243" t="s">
        <v>152</v>
      </c>
    </row>
    <row r="633" s="12" customFormat="1">
      <c r="B633" s="244"/>
      <c r="C633" s="245"/>
      <c r="D633" s="235" t="s">
        <v>159</v>
      </c>
      <c r="E633" s="246" t="s">
        <v>21</v>
      </c>
      <c r="F633" s="247" t="s">
        <v>814</v>
      </c>
      <c r="G633" s="245"/>
      <c r="H633" s="248">
        <v>145.15899999999999</v>
      </c>
      <c r="I633" s="249"/>
      <c r="J633" s="245"/>
      <c r="K633" s="245"/>
      <c r="L633" s="250"/>
      <c r="M633" s="251"/>
      <c r="N633" s="252"/>
      <c r="O633" s="252"/>
      <c r="P633" s="252"/>
      <c r="Q633" s="252"/>
      <c r="R633" s="252"/>
      <c r="S633" s="252"/>
      <c r="T633" s="253"/>
      <c r="AT633" s="254" t="s">
        <v>159</v>
      </c>
      <c r="AU633" s="254" t="s">
        <v>81</v>
      </c>
      <c r="AV633" s="12" t="s">
        <v>81</v>
      </c>
      <c r="AW633" s="12" t="s">
        <v>35</v>
      </c>
      <c r="AX633" s="12" t="s">
        <v>71</v>
      </c>
      <c r="AY633" s="254" t="s">
        <v>152</v>
      </c>
    </row>
    <row r="634" s="13" customFormat="1">
      <c r="B634" s="255"/>
      <c r="C634" s="256"/>
      <c r="D634" s="235" t="s">
        <v>159</v>
      </c>
      <c r="E634" s="257" t="s">
        <v>21</v>
      </c>
      <c r="F634" s="258" t="s">
        <v>164</v>
      </c>
      <c r="G634" s="256"/>
      <c r="H634" s="259">
        <v>145.15899999999999</v>
      </c>
      <c r="I634" s="260"/>
      <c r="J634" s="256"/>
      <c r="K634" s="256"/>
      <c r="L634" s="261"/>
      <c r="M634" s="262"/>
      <c r="N634" s="263"/>
      <c r="O634" s="263"/>
      <c r="P634" s="263"/>
      <c r="Q634" s="263"/>
      <c r="R634" s="263"/>
      <c r="S634" s="263"/>
      <c r="T634" s="264"/>
      <c r="AT634" s="265" t="s">
        <v>159</v>
      </c>
      <c r="AU634" s="265" t="s">
        <v>81</v>
      </c>
      <c r="AV634" s="13" t="s">
        <v>158</v>
      </c>
      <c r="AW634" s="13" t="s">
        <v>35</v>
      </c>
      <c r="AX634" s="13" t="s">
        <v>79</v>
      </c>
      <c r="AY634" s="265" t="s">
        <v>152</v>
      </c>
    </row>
    <row r="635" s="1" customFormat="1" ht="16.5" customHeight="1">
      <c r="B635" s="46"/>
      <c r="C635" s="221" t="s">
        <v>528</v>
      </c>
      <c r="D635" s="221" t="s">
        <v>154</v>
      </c>
      <c r="E635" s="222" t="s">
        <v>815</v>
      </c>
      <c r="F635" s="223" t="s">
        <v>816</v>
      </c>
      <c r="G635" s="224" t="s">
        <v>235</v>
      </c>
      <c r="H635" s="225">
        <v>7.0199999999999996</v>
      </c>
      <c r="I635" s="226"/>
      <c r="J635" s="227">
        <f>ROUND(I635*H635,2)</f>
        <v>0</v>
      </c>
      <c r="K635" s="223" t="s">
        <v>21</v>
      </c>
      <c r="L635" s="72"/>
      <c r="M635" s="228" t="s">
        <v>21</v>
      </c>
      <c r="N635" s="229" t="s">
        <v>42</v>
      </c>
      <c r="O635" s="47"/>
      <c r="P635" s="230">
        <f>O635*H635</f>
        <v>0</v>
      </c>
      <c r="Q635" s="230">
        <v>0.00039825</v>
      </c>
      <c r="R635" s="230">
        <f>Q635*H635</f>
        <v>0.0027957149999999998</v>
      </c>
      <c r="S635" s="230">
        <v>0</v>
      </c>
      <c r="T635" s="231">
        <f>S635*H635</f>
        <v>0</v>
      </c>
      <c r="AR635" s="24" t="s">
        <v>200</v>
      </c>
      <c r="AT635" s="24" t="s">
        <v>154</v>
      </c>
      <c r="AU635" s="24" t="s">
        <v>81</v>
      </c>
      <c r="AY635" s="24" t="s">
        <v>152</v>
      </c>
      <c r="BE635" s="232">
        <f>IF(N635="základní",J635,0)</f>
        <v>0</v>
      </c>
      <c r="BF635" s="232">
        <f>IF(N635="snížená",J635,0)</f>
        <v>0</v>
      </c>
      <c r="BG635" s="232">
        <f>IF(N635="zákl. přenesená",J635,0)</f>
        <v>0</v>
      </c>
      <c r="BH635" s="232">
        <f>IF(N635="sníž. přenesená",J635,0)</f>
        <v>0</v>
      </c>
      <c r="BI635" s="232">
        <f>IF(N635="nulová",J635,0)</f>
        <v>0</v>
      </c>
      <c r="BJ635" s="24" t="s">
        <v>79</v>
      </c>
      <c r="BK635" s="232">
        <f>ROUND(I635*H635,2)</f>
        <v>0</v>
      </c>
      <c r="BL635" s="24" t="s">
        <v>200</v>
      </c>
      <c r="BM635" s="24" t="s">
        <v>817</v>
      </c>
    </row>
    <row r="636" s="11" customFormat="1">
      <c r="B636" s="233"/>
      <c r="C636" s="234"/>
      <c r="D636" s="235" t="s">
        <v>159</v>
      </c>
      <c r="E636" s="236" t="s">
        <v>21</v>
      </c>
      <c r="F636" s="237" t="s">
        <v>802</v>
      </c>
      <c r="G636" s="234"/>
      <c r="H636" s="236" t="s">
        <v>21</v>
      </c>
      <c r="I636" s="238"/>
      <c r="J636" s="234"/>
      <c r="K636" s="234"/>
      <c r="L636" s="239"/>
      <c r="M636" s="240"/>
      <c r="N636" s="241"/>
      <c r="O636" s="241"/>
      <c r="P636" s="241"/>
      <c r="Q636" s="241"/>
      <c r="R636" s="241"/>
      <c r="S636" s="241"/>
      <c r="T636" s="242"/>
      <c r="AT636" s="243" t="s">
        <v>159</v>
      </c>
      <c r="AU636" s="243" t="s">
        <v>81</v>
      </c>
      <c r="AV636" s="11" t="s">
        <v>79</v>
      </c>
      <c r="AW636" s="11" t="s">
        <v>35</v>
      </c>
      <c r="AX636" s="11" t="s">
        <v>71</v>
      </c>
      <c r="AY636" s="243" t="s">
        <v>152</v>
      </c>
    </row>
    <row r="637" s="12" customFormat="1">
      <c r="B637" s="244"/>
      <c r="C637" s="245"/>
      <c r="D637" s="235" t="s">
        <v>159</v>
      </c>
      <c r="E637" s="246" t="s">
        <v>21</v>
      </c>
      <c r="F637" s="247" t="s">
        <v>803</v>
      </c>
      <c r="G637" s="245"/>
      <c r="H637" s="248">
        <v>7.0199999999999996</v>
      </c>
      <c r="I637" s="249"/>
      <c r="J637" s="245"/>
      <c r="K637" s="245"/>
      <c r="L637" s="250"/>
      <c r="M637" s="251"/>
      <c r="N637" s="252"/>
      <c r="O637" s="252"/>
      <c r="P637" s="252"/>
      <c r="Q637" s="252"/>
      <c r="R637" s="252"/>
      <c r="S637" s="252"/>
      <c r="T637" s="253"/>
      <c r="AT637" s="254" t="s">
        <v>159</v>
      </c>
      <c r="AU637" s="254" t="s">
        <v>81</v>
      </c>
      <c r="AV637" s="12" t="s">
        <v>81</v>
      </c>
      <c r="AW637" s="12" t="s">
        <v>35</v>
      </c>
      <c r="AX637" s="12" t="s">
        <v>71</v>
      </c>
      <c r="AY637" s="254" t="s">
        <v>152</v>
      </c>
    </row>
    <row r="638" s="13" customFormat="1">
      <c r="B638" s="255"/>
      <c r="C638" s="256"/>
      <c r="D638" s="235" t="s">
        <v>159</v>
      </c>
      <c r="E638" s="257" t="s">
        <v>21</v>
      </c>
      <c r="F638" s="258" t="s">
        <v>164</v>
      </c>
      <c r="G638" s="256"/>
      <c r="H638" s="259">
        <v>7.0199999999999996</v>
      </c>
      <c r="I638" s="260"/>
      <c r="J638" s="256"/>
      <c r="K638" s="256"/>
      <c r="L638" s="261"/>
      <c r="M638" s="262"/>
      <c r="N638" s="263"/>
      <c r="O638" s="263"/>
      <c r="P638" s="263"/>
      <c r="Q638" s="263"/>
      <c r="R638" s="263"/>
      <c r="S638" s="263"/>
      <c r="T638" s="264"/>
      <c r="AT638" s="265" t="s">
        <v>159</v>
      </c>
      <c r="AU638" s="265" t="s">
        <v>81</v>
      </c>
      <c r="AV638" s="13" t="s">
        <v>158</v>
      </c>
      <c r="AW638" s="13" t="s">
        <v>35</v>
      </c>
      <c r="AX638" s="13" t="s">
        <v>79</v>
      </c>
      <c r="AY638" s="265" t="s">
        <v>152</v>
      </c>
    </row>
    <row r="639" s="1" customFormat="1" ht="16.5" customHeight="1">
      <c r="B639" s="46"/>
      <c r="C639" s="268" t="s">
        <v>818</v>
      </c>
      <c r="D639" s="268" t="s">
        <v>331</v>
      </c>
      <c r="E639" s="269" t="s">
        <v>811</v>
      </c>
      <c r="F639" s="270" t="s">
        <v>812</v>
      </c>
      <c r="G639" s="271" t="s">
        <v>235</v>
      </c>
      <c r="H639" s="272">
        <v>7.7220000000000004</v>
      </c>
      <c r="I639" s="273"/>
      <c r="J639" s="274">
        <f>ROUND(I639*H639,2)</f>
        <v>0</v>
      </c>
      <c r="K639" s="270" t="s">
        <v>21</v>
      </c>
      <c r="L639" s="275"/>
      <c r="M639" s="276" t="s">
        <v>21</v>
      </c>
      <c r="N639" s="277" t="s">
        <v>42</v>
      </c>
      <c r="O639" s="47"/>
      <c r="P639" s="230">
        <f>O639*H639</f>
        <v>0</v>
      </c>
      <c r="Q639" s="230">
        <v>0</v>
      </c>
      <c r="R639" s="230">
        <f>Q639*H639</f>
        <v>0</v>
      </c>
      <c r="S639" s="230">
        <v>0</v>
      </c>
      <c r="T639" s="231">
        <f>S639*H639</f>
        <v>0</v>
      </c>
      <c r="AR639" s="24" t="s">
        <v>263</v>
      </c>
      <c r="AT639" s="24" t="s">
        <v>331</v>
      </c>
      <c r="AU639" s="24" t="s">
        <v>81</v>
      </c>
      <c r="AY639" s="24" t="s">
        <v>152</v>
      </c>
      <c r="BE639" s="232">
        <f>IF(N639="základní",J639,0)</f>
        <v>0</v>
      </c>
      <c r="BF639" s="232">
        <f>IF(N639="snížená",J639,0)</f>
        <v>0</v>
      </c>
      <c r="BG639" s="232">
        <f>IF(N639="zákl. přenesená",J639,0)</f>
        <v>0</v>
      </c>
      <c r="BH639" s="232">
        <f>IF(N639="sníž. přenesená",J639,0)</f>
        <v>0</v>
      </c>
      <c r="BI639" s="232">
        <f>IF(N639="nulová",J639,0)</f>
        <v>0</v>
      </c>
      <c r="BJ639" s="24" t="s">
        <v>79</v>
      </c>
      <c r="BK639" s="232">
        <f>ROUND(I639*H639,2)</f>
        <v>0</v>
      </c>
      <c r="BL639" s="24" t="s">
        <v>200</v>
      </c>
      <c r="BM639" s="24" t="s">
        <v>819</v>
      </c>
    </row>
    <row r="640" s="12" customFormat="1">
      <c r="B640" s="244"/>
      <c r="C640" s="245"/>
      <c r="D640" s="235" t="s">
        <v>159</v>
      </c>
      <c r="E640" s="246" t="s">
        <v>21</v>
      </c>
      <c r="F640" s="247" t="s">
        <v>820</v>
      </c>
      <c r="G640" s="245"/>
      <c r="H640" s="248">
        <v>7.7220000000000004</v>
      </c>
      <c r="I640" s="249"/>
      <c r="J640" s="245"/>
      <c r="K640" s="245"/>
      <c r="L640" s="250"/>
      <c r="M640" s="251"/>
      <c r="N640" s="252"/>
      <c r="O640" s="252"/>
      <c r="P640" s="252"/>
      <c r="Q640" s="252"/>
      <c r="R640" s="252"/>
      <c r="S640" s="252"/>
      <c r="T640" s="253"/>
      <c r="AT640" s="254" t="s">
        <v>159</v>
      </c>
      <c r="AU640" s="254" t="s">
        <v>81</v>
      </c>
      <c r="AV640" s="12" t="s">
        <v>81</v>
      </c>
      <c r="AW640" s="12" t="s">
        <v>35</v>
      </c>
      <c r="AX640" s="12" t="s">
        <v>79</v>
      </c>
      <c r="AY640" s="254" t="s">
        <v>152</v>
      </c>
    </row>
    <row r="641" s="1" customFormat="1" ht="25.5" customHeight="1">
      <c r="B641" s="46"/>
      <c r="C641" s="221" t="s">
        <v>531</v>
      </c>
      <c r="D641" s="221" t="s">
        <v>154</v>
      </c>
      <c r="E641" s="222" t="s">
        <v>821</v>
      </c>
      <c r="F641" s="223" t="s">
        <v>822</v>
      </c>
      <c r="G641" s="224" t="s">
        <v>235</v>
      </c>
      <c r="H641" s="225">
        <v>17.445</v>
      </c>
      <c r="I641" s="226"/>
      <c r="J641" s="227">
        <f>ROUND(I641*H641,2)</f>
        <v>0</v>
      </c>
      <c r="K641" s="223" t="s">
        <v>21</v>
      </c>
      <c r="L641" s="72"/>
      <c r="M641" s="228" t="s">
        <v>21</v>
      </c>
      <c r="N641" s="229" t="s">
        <v>42</v>
      </c>
      <c r="O641" s="47"/>
      <c r="P641" s="230">
        <f>O641*H641</f>
        <v>0</v>
      </c>
      <c r="Q641" s="230">
        <v>0.0060000000000000001</v>
      </c>
      <c r="R641" s="230">
        <f>Q641*H641</f>
        <v>0.10467</v>
      </c>
      <c r="S641" s="230">
        <v>0</v>
      </c>
      <c r="T641" s="231">
        <f>S641*H641</f>
        <v>0</v>
      </c>
      <c r="AR641" s="24" t="s">
        <v>200</v>
      </c>
      <c r="AT641" s="24" t="s">
        <v>154</v>
      </c>
      <c r="AU641" s="24" t="s">
        <v>81</v>
      </c>
      <c r="AY641" s="24" t="s">
        <v>152</v>
      </c>
      <c r="BE641" s="232">
        <f>IF(N641="základní",J641,0)</f>
        <v>0</v>
      </c>
      <c r="BF641" s="232">
        <f>IF(N641="snížená",J641,0)</f>
        <v>0</v>
      </c>
      <c r="BG641" s="232">
        <f>IF(N641="zákl. přenesená",J641,0)</f>
        <v>0</v>
      </c>
      <c r="BH641" s="232">
        <f>IF(N641="sníž. přenesená",J641,0)</f>
        <v>0</v>
      </c>
      <c r="BI641" s="232">
        <f>IF(N641="nulová",J641,0)</f>
        <v>0</v>
      </c>
      <c r="BJ641" s="24" t="s">
        <v>79</v>
      </c>
      <c r="BK641" s="232">
        <f>ROUND(I641*H641,2)</f>
        <v>0</v>
      </c>
      <c r="BL641" s="24" t="s">
        <v>200</v>
      </c>
      <c r="BM641" s="24" t="s">
        <v>823</v>
      </c>
    </row>
    <row r="642" s="11" customFormat="1">
      <c r="B642" s="233"/>
      <c r="C642" s="234"/>
      <c r="D642" s="235" t="s">
        <v>159</v>
      </c>
      <c r="E642" s="236" t="s">
        <v>21</v>
      </c>
      <c r="F642" s="237" t="s">
        <v>360</v>
      </c>
      <c r="G642" s="234"/>
      <c r="H642" s="236" t="s">
        <v>21</v>
      </c>
      <c r="I642" s="238"/>
      <c r="J642" s="234"/>
      <c r="K642" s="234"/>
      <c r="L642" s="239"/>
      <c r="M642" s="240"/>
      <c r="N642" s="241"/>
      <c r="O642" s="241"/>
      <c r="P642" s="241"/>
      <c r="Q642" s="241"/>
      <c r="R642" s="241"/>
      <c r="S642" s="241"/>
      <c r="T642" s="242"/>
      <c r="AT642" s="243" t="s">
        <v>159</v>
      </c>
      <c r="AU642" s="243" t="s">
        <v>81</v>
      </c>
      <c r="AV642" s="11" t="s">
        <v>79</v>
      </c>
      <c r="AW642" s="11" t="s">
        <v>35</v>
      </c>
      <c r="AX642" s="11" t="s">
        <v>71</v>
      </c>
      <c r="AY642" s="243" t="s">
        <v>152</v>
      </c>
    </row>
    <row r="643" s="12" customFormat="1">
      <c r="B643" s="244"/>
      <c r="C643" s="245"/>
      <c r="D643" s="235" t="s">
        <v>159</v>
      </c>
      <c r="E643" s="246" t="s">
        <v>21</v>
      </c>
      <c r="F643" s="247" t="s">
        <v>824</v>
      </c>
      <c r="G643" s="245"/>
      <c r="H643" s="248">
        <v>1.6499999999999999</v>
      </c>
      <c r="I643" s="249"/>
      <c r="J643" s="245"/>
      <c r="K643" s="245"/>
      <c r="L643" s="250"/>
      <c r="M643" s="251"/>
      <c r="N643" s="252"/>
      <c r="O643" s="252"/>
      <c r="P643" s="252"/>
      <c r="Q643" s="252"/>
      <c r="R643" s="252"/>
      <c r="S643" s="252"/>
      <c r="T643" s="253"/>
      <c r="AT643" s="254" t="s">
        <v>159</v>
      </c>
      <c r="AU643" s="254" t="s">
        <v>81</v>
      </c>
      <c r="AV643" s="12" t="s">
        <v>81</v>
      </c>
      <c r="AW643" s="12" t="s">
        <v>35</v>
      </c>
      <c r="AX643" s="12" t="s">
        <v>71</v>
      </c>
      <c r="AY643" s="254" t="s">
        <v>152</v>
      </c>
    </row>
    <row r="644" s="11" customFormat="1">
      <c r="B644" s="233"/>
      <c r="C644" s="234"/>
      <c r="D644" s="235" t="s">
        <v>159</v>
      </c>
      <c r="E644" s="236" t="s">
        <v>21</v>
      </c>
      <c r="F644" s="237" t="s">
        <v>363</v>
      </c>
      <c r="G644" s="234"/>
      <c r="H644" s="236" t="s">
        <v>21</v>
      </c>
      <c r="I644" s="238"/>
      <c r="J644" s="234"/>
      <c r="K644" s="234"/>
      <c r="L644" s="239"/>
      <c r="M644" s="240"/>
      <c r="N644" s="241"/>
      <c r="O644" s="241"/>
      <c r="P644" s="241"/>
      <c r="Q644" s="241"/>
      <c r="R644" s="241"/>
      <c r="S644" s="241"/>
      <c r="T644" s="242"/>
      <c r="AT644" s="243" t="s">
        <v>159</v>
      </c>
      <c r="AU644" s="243" t="s">
        <v>81</v>
      </c>
      <c r="AV644" s="11" t="s">
        <v>79</v>
      </c>
      <c r="AW644" s="11" t="s">
        <v>35</v>
      </c>
      <c r="AX644" s="11" t="s">
        <v>71</v>
      </c>
      <c r="AY644" s="243" t="s">
        <v>152</v>
      </c>
    </row>
    <row r="645" s="12" customFormat="1">
      <c r="B645" s="244"/>
      <c r="C645" s="245"/>
      <c r="D645" s="235" t="s">
        <v>159</v>
      </c>
      <c r="E645" s="246" t="s">
        <v>21</v>
      </c>
      <c r="F645" s="247" t="s">
        <v>825</v>
      </c>
      <c r="G645" s="245"/>
      <c r="H645" s="248">
        <v>4.0949999999999998</v>
      </c>
      <c r="I645" s="249"/>
      <c r="J645" s="245"/>
      <c r="K645" s="245"/>
      <c r="L645" s="250"/>
      <c r="M645" s="251"/>
      <c r="N645" s="252"/>
      <c r="O645" s="252"/>
      <c r="P645" s="252"/>
      <c r="Q645" s="252"/>
      <c r="R645" s="252"/>
      <c r="S645" s="252"/>
      <c r="T645" s="253"/>
      <c r="AT645" s="254" t="s">
        <v>159</v>
      </c>
      <c r="AU645" s="254" t="s">
        <v>81</v>
      </c>
      <c r="AV645" s="12" t="s">
        <v>81</v>
      </c>
      <c r="AW645" s="12" t="s">
        <v>35</v>
      </c>
      <c r="AX645" s="12" t="s">
        <v>71</v>
      </c>
      <c r="AY645" s="254" t="s">
        <v>152</v>
      </c>
    </row>
    <row r="646" s="12" customFormat="1">
      <c r="B646" s="244"/>
      <c r="C646" s="245"/>
      <c r="D646" s="235" t="s">
        <v>159</v>
      </c>
      <c r="E646" s="246" t="s">
        <v>21</v>
      </c>
      <c r="F646" s="247" t="s">
        <v>826</v>
      </c>
      <c r="G646" s="245"/>
      <c r="H646" s="248">
        <v>1.6499999999999999</v>
      </c>
      <c r="I646" s="249"/>
      <c r="J646" s="245"/>
      <c r="K646" s="245"/>
      <c r="L646" s="250"/>
      <c r="M646" s="251"/>
      <c r="N646" s="252"/>
      <c r="O646" s="252"/>
      <c r="P646" s="252"/>
      <c r="Q646" s="252"/>
      <c r="R646" s="252"/>
      <c r="S646" s="252"/>
      <c r="T646" s="253"/>
      <c r="AT646" s="254" t="s">
        <v>159</v>
      </c>
      <c r="AU646" s="254" t="s">
        <v>81</v>
      </c>
      <c r="AV646" s="12" t="s">
        <v>81</v>
      </c>
      <c r="AW646" s="12" t="s">
        <v>35</v>
      </c>
      <c r="AX646" s="12" t="s">
        <v>71</v>
      </c>
      <c r="AY646" s="254" t="s">
        <v>152</v>
      </c>
    </row>
    <row r="647" s="12" customFormat="1">
      <c r="B647" s="244"/>
      <c r="C647" s="245"/>
      <c r="D647" s="235" t="s">
        <v>159</v>
      </c>
      <c r="E647" s="246" t="s">
        <v>21</v>
      </c>
      <c r="F647" s="247" t="s">
        <v>827</v>
      </c>
      <c r="G647" s="245"/>
      <c r="H647" s="248">
        <v>1.6499999999999999</v>
      </c>
      <c r="I647" s="249"/>
      <c r="J647" s="245"/>
      <c r="K647" s="245"/>
      <c r="L647" s="250"/>
      <c r="M647" s="251"/>
      <c r="N647" s="252"/>
      <c r="O647" s="252"/>
      <c r="P647" s="252"/>
      <c r="Q647" s="252"/>
      <c r="R647" s="252"/>
      <c r="S647" s="252"/>
      <c r="T647" s="253"/>
      <c r="AT647" s="254" t="s">
        <v>159</v>
      </c>
      <c r="AU647" s="254" t="s">
        <v>81</v>
      </c>
      <c r="AV647" s="12" t="s">
        <v>81</v>
      </c>
      <c r="AW647" s="12" t="s">
        <v>35</v>
      </c>
      <c r="AX647" s="12" t="s">
        <v>71</v>
      </c>
      <c r="AY647" s="254" t="s">
        <v>152</v>
      </c>
    </row>
    <row r="648" s="12" customFormat="1">
      <c r="B648" s="244"/>
      <c r="C648" s="245"/>
      <c r="D648" s="235" t="s">
        <v>159</v>
      </c>
      <c r="E648" s="246" t="s">
        <v>21</v>
      </c>
      <c r="F648" s="247" t="s">
        <v>828</v>
      </c>
      <c r="G648" s="245"/>
      <c r="H648" s="248">
        <v>8.4000000000000004</v>
      </c>
      <c r="I648" s="249"/>
      <c r="J648" s="245"/>
      <c r="K648" s="245"/>
      <c r="L648" s="250"/>
      <c r="M648" s="251"/>
      <c r="N648" s="252"/>
      <c r="O648" s="252"/>
      <c r="P648" s="252"/>
      <c r="Q648" s="252"/>
      <c r="R648" s="252"/>
      <c r="S648" s="252"/>
      <c r="T648" s="253"/>
      <c r="AT648" s="254" t="s">
        <v>159</v>
      </c>
      <c r="AU648" s="254" t="s">
        <v>81</v>
      </c>
      <c r="AV648" s="12" t="s">
        <v>81</v>
      </c>
      <c r="AW648" s="12" t="s">
        <v>35</v>
      </c>
      <c r="AX648" s="12" t="s">
        <v>71</v>
      </c>
      <c r="AY648" s="254" t="s">
        <v>152</v>
      </c>
    </row>
    <row r="649" s="13" customFormat="1">
      <c r="B649" s="255"/>
      <c r="C649" s="256"/>
      <c r="D649" s="235" t="s">
        <v>159</v>
      </c>
      <c r="E649" s="257" t="s">
        <v>21</v>
      </c>
      <c r="F649" s="258" t="s">
        <v>164</v>
      </c>
      <c r="G649" s="256"/>
      <c r="H649" s="259">
        <v>17.445</v>
      </c>
      <c r="I649" s="260"/>
      <c r="J649" s="256"/>
      <c r="K649" s="256"/>
      <c r="L649" s="261"/>
      <c r="M649" s="262"/>
      <c r="N649" s="263"/>
      <c r="O649" s="263"/>
      <c r="P649" s="263"/>
      <c r="Q649" s="263"/>
      <c r="R649" s="263"/>
      <c r="S649" s="263"/>
      <c r="T649" s="264"/>
      <c r="AT649" s="265" t="s">
        <v>159</v>
      </c>
      <c r="AU649" s="265" t="s">
        <v>81</v>
      </c>
      <c r="AV649" s="13" t="s">
        <v>158</v>
      </c>
      <c r="AW649" s="13" t="s">
        <v>35</v>
      </c>
      <c r="AX649" s="13" t="s">
        <v>79</v>
      </c>
      <c r="AY649" s="265" t="s">
        <v>152</v>
      </c>
    </row>
    <row r="650" s="1" customFormat="1" ht="25.5" customHeight="1">
      <c r="B650" s="46"/>
      <c r="C650" s="221" t="s">
        <v>829</v>
      </c>
      <c r="D650" s="221" t="s">
        <v>154</v>
      </c>
      <c r="E650" s="222" t="s">
        <v>830</v>
      </c>
      <c r="F650" s="223" t="s">
        <v>831</v>
      </c>
      <c r="G650" s="224" t="s">
        <v>235</v>
      </c>
      <c r="H650" s="225">
        <v>27.734999999999999</v>
      </c>
      <c r="I650" s="226"/>
      <c r="J650" s="227">
        <f>ROUND(I650*H650,2)</f>
        <v>0</v>
      </c>
      <c r="K650" s="223" t="s">
        <v>21</v>
      </c>
      <c r="L650" s="72"/>
      <c r="M650" s="228" t="s">
        <v>21</v>
      </c>
      <c r="N650" s="229" t="s">
        <v>42</v>
      </c>
      <c r="O650" s="47"/>
      <c r="P650" s="230">
        <f>O650*H650</f>
        <v>0</v>
      </c>
      <c r="Q650" s="230">
        <v>0.0061050000000000002</v>
      </c>
      <c r="R650" s="230">
        <f>Q650*H650</f>
        <v>0.16932217499999999</v>
      </c>
      <c r="S650" s="230">
        <v>0</v>
      </c>
      <c r="T650" s="231">
        <f>S650*H650</f>
        <v>0</v>
      </c>
      <c r="AR650" s="24" t="s">
        <v>200</v>
      </c>
      <c r="AT650" s="24" t="s">
        <v>154</v>
      </c>
      <c r="AU650" s="24" t="s">
        <v>81</v>
      </c>
      <c r="AY650" s="24" t="s">
        <v>152</v>
      </c>
      <c r="BE650" s="232">
        <f>IF(N650="základní",J650,0)</f>
        <v>0</v>
      </c>
      <c r="BF650" s="232">
        <f>IF(N650="snížená",J650,0)</f>
        <v>0</v>
      </c>
      <c r="BG650" s="232">
        <f>IF(N650="zákl. přenesená",J650,0)</f>
        <v>0</v>
      </c>
      <c r="BH650" s="232">
        <f>IF(N650="sníž. přenesená",J650,0)</f>
        <v>0</v>
      </c>
      <c r="BI650" s="232">
        <f>IF(N650="nulová",J650,0)</f>
        <v>0</v>
      </c>
      <c r="BJ650" s="24" t="s">
        <v>79</v>
      </c>
      <c r="BK650" s="232">
        <f>ROUND(I650*H650,2)</f>
        <v>0</v>
      </c>
      <c r="BL650" s="24" t="s">
        <v>200</v>
      </c>
      <c r="BM650" s="24" t="s">
        <v>832</v>
      </c>
    </row>
    <row r="651" s="11" customFormat="1">
      <c r="B651" s="233"/>
      <c r="C651" s="234"/>
      <c r="D651" s="235" t="s">
        <v>159</v>
      </c>
      <c r="E651" s="236" t="s">
        <v>21</v>
      </c>
      <c r="F651" s="237" t="s">
        <v>360</v>
      </c>
      <c r="G651" s="234"/>
      <c r="H651" s="236" t="s">
        <v>21</v>
      </c>
      <c r="I651" s="238"/>
      <c r="J651" s="234"/>
      <c r="K651" s="234"/>
      <c r="L651" s="239"/>
      <c r="M651" s="240"/>
      <c r="N651" s="241"/>
      <c r="O651" s="241"/>
      <c r="P651" s="241"/>
      <c r="Q651" s="241"/>
      <c r="R651" s="241"/>
      <c r="S651" s="241"/>
      <c r="T651" s="242"/>
      <c r="AT651" s="243" t="s">
        <v>159</v>
      </c>
      <c r="AU651" s="243" t="s">
        <v>81</v>
      </c>
      <c r="AV651" s="11" t="s">
        <v>79</v>
      </c>
      <c r="AW651" s="11" t="s">
        <v>35</v>
      </c>
      <c r="AX651" s="11" t="s">
        <v>71</v>
      </c>
      <c r="AY651" s="243" t="s">
        <v>152</v>
      </c>
    </row>
    <row r="652" s="12" customFormat="1">
      <c r="B652" s="244"/>
      <c r="C652" s="245"/>
      <c r="D652" s="235" t="s">
        <v>159</v>
      </c>
      <c r="E652" s="246" t="s">
        <v>21</v>
      </c>
      <c r="F652" s="247" t="s">
        <v>833</v>
      </c>
      <c r="G652" s="245"/>
      <c r="H652" s="248">
        <v>2.1600000000000001</v>
      </c>
      <c r="I652" s="249"/>
      <c r="J652" s="245"/>
      <c r="K652" s="245"/>
      <c r="L652" s="250"/>
      <c r="M652" s="251"/>
      <c r="N652" s="252"/>
      <c r="O652" s="252"/>
      <c r="P652" s="252"/>
      <c r="Q652" s="252"/>
      <c r="R652" s="252"/>
      <c r="S652" s="252"/>
      <c r="T652" s="253"/>
      <c r="AT652" s="254" t="s">
        <v>159</v>
      </c>
      <c r="AU652" s="254" t="s">
        <v>81</v>
      </c>
      <c r="AV652" s="12" t="s">
        <v>81</v>
      </c>
      <c r="AW652" s="12" t="s">
        <v>35</v>
      </c>
      <c r="AX652" s="12" t="s">
        <v>71</v>
      </c>
      <c r="AY652" s="254" t="s">
        <v>152</v>
      </c>
    </row>
    <row r="653" s="11" customFormat="1">
      <c r="B653" s="233"/>
      <c r="C653" s="234"/>
      <c r="D653" s="235" t="s">
        <v>159</v>
      </c>
      <c r="E653" s="236" t="s">
        <v>21</v>
      </c>
      <c r="F653" s="237" t="s">
        <v>363</v>
      </c>
      <c r="G653" s="234"/>
      <c r="H653" s="236" t="s">
        <v>21</v>
      </c>
      <c r="I653" s="238"/>
      <c r="J653" s="234"/>
      <c r="K653" s="234"/>
      <c r="L653" s="239"/>
      <c r="M653" s="240"/>
      <c r="N653" s="241"/>
      <c r="O653" s="241"/>
      <c r="P653" s="241"/>
      <c r="Q653" s="241"/>
      <c r="R653" s="241"/>
      <c r="S653" s="241"/>
      <c r="T653" s="242"/>
      <c r="AT653" s="243" t="s">
        <v>159</v>
      </c>
      <c r="AU653" s="243" t="s">
        <v>81</v>
      </c>
      <c r="AV653" s="11" t="s">
        <v>79</v>
      </c>
      <c r="AW653" s="11" t="s">
        <v>35</v>
      </c>
      <c r="AX653" s="11" t="s">
        <v>71</v>
      </c>
      <c r="AY653" s="243" t="s">
        <v>152</v>
      </c>
    </row>
    <row r="654" s="12" customFormat="1">
      <c r="B654" s="244"/>
      <c r="C654" s="245"/>
      <c r="D654" s="235" t="s">
        <v>159</v>
      </c>
      <c r="E654" s="246" t="s">
        <v>21</v>
      </c>
      <c r="F654" s="247" t="s">
        <v>834</v>
      </c>
      <c r="G654" s="245"/>
      <c r="H654" s="248">
        <v>7.7400000000000002</v>
      </c>
      <c r="I654" s="249"/>
      <c r="J654" s="245"/>
      <c r="K654" s="245"/>
      <c r="L654" s="250"/>
      <c r="M654" s="251"/>
      <c r="N654" s="252"/>
      <c r="O654" s="252"/>
      <c r="P654" s="252"/>
      <c r="Q654" s="252"/>
      <c r="R654" s="252"/>
      <c r="S654" s="252"/>
      <c r="T654" s="253"/>
      <c r="AT654" s="254" t="s">
        <v>159</v>
      </c>
      <c r="AU654" s="254" t="s">
        <v>81</v>
      </c>
      <c r="AV654" s="12" t="s">
        <v>81</v>
      </c>
      <c r="AW654" s="12" t="s">
        <v>35</v>
      </c>
      <c r="AX654" s="12" t="s">
        <v>71</v>
      </c>
      <c r="AY654" s="254" t="s">
        <v>152</v>
      </c>
    </row>
    <row r="655" s="12" customFormat="1">
      <c r="B655" s="244"/>
      <c r="C655" s="245"/>
      <c r="D655" s="235" t="s">
        <v>159</v>
      </c>
      <c r="E655" s="246" t="s">
        <v>21</v>
      </c>
      <c r="F655" s="247" t="s">
        <v>835</v>
      </c>
      <c r="G655" s="245"/>
      <c r="H655" s="248">
        <v>2.7000000000000002</v>
      </c>
      <c r="I655" s="249"/>
      <c r="J655" s="245"/>
      <c r="K655" s="245"/>
      <c r="L655" s="250"/>
      <c r="M655" s="251"/>
      <c r="N655" s="252"/>
      <c r="O655" s="252"/>
      <c r="P655" s="252"/>
      <c r="Q655" s="252"/>
      <c r="R655" s="252"/>
      <c r="S655" s="252"/>
      <c r="T655" s="253"/>
      <c r="AT655" s="254" t="s">
        <v>159</v>
      </c>
      <c r="AU655" s="254" t="s">
        <v>81</v>
      </c>
      <c r="AV655" s="12" t="s">
        <v>81</v>
      </c>
      <c r="AW655" s="12" t="s">
        <v>35</v>
      </c>
      <c r="AX655" s="12" t="s">
        <v>71</v>
      </c>
      <c r="AY655" s="254" t="s">
        <v>152</v>
      </c>
    </row>
    <row r="656" s="12" customFormat="1">
      <c r="B656" s="244"/>
      <c r="C656" s="245"/>
      <c r="D656" s="235" t="s">
        <v>159</v>
      </c>
      <c r="E656" s="246" t="s">
        <v>21</v>
      </c>
      <c r="F656" s="247" t="s">
        <v>836</v>
      </c>
      <c r="G656" s="245"/>
      <c r="H656" s="248">
        <v>15.135</v>
      </c>
      <c r="I656" s="249"/>
      <c r="J656" s="245"/>
      <c r="K656" s="245"/>
      <c r="L656" s="250"/>
      <c r="M656" s="251"/>
      <c r="N656" s="252"/>
      <c r="O656" s="252"/>
      <c r="P656" s="252"/>
      <c r="Q656" s="252"/>
      <c r="R656" s="252"/>
      <c r="S656" s="252"/>
      <c r="T656" s="253"/>
      <c r="AT656" s="254" t="s">
        <v>159</v>
      </c>
      <c r="AU656" s="254" t="s">
        <v>81</v>
      </c>
      <c r="AV656" s="12" t="s">
        <v>81</v>
      </c>
      <c r="AW656" s="12" t="s">
        <v>35</v>
      </c>
      <c r="AX656" s="12" t="s">
        <v>71</v>
      </c>
      <c r="AY656" s="254" t="s">
        <v>152</v>
      </c>
    </row>
    <row r="657" s="13" customFormat="1">
      <c r="B657" s="255"/>
      <c r="C657" s="256"/>
      <c r="D657" s="235" t="s">
        <v>159</v>
      </c>
      <c r="E657" s="257" t="s">
        <v>21</v>
      </c>
      <c r="F657" s="258" t="s">
        <v>164</v>
      </c>
      <c r="G657" s="256"/>
      <c r="H657" s="259">
        <v>27.734999999999999</v>
      </c>
      <c r="I657" s="260"/>
      <c r="J657" s="256"/>
      <c r="K657" s="256"/>
      <c r="L657" s="261"/>
      <c r="M657" s="262"/>
      <c r="N657" s="263"/>
      <c r="O657" s="263"/>
      <c r="P657" s="263"/>
      <c r="Q657" s="263"/>
      <c r="R657" s="263"/>
      <c r="S657" s="263"/>
      <c r="T657" s="264"/>
      <c r="AT657" s="265" t="s">
        <v>159</v>
      </c>
      <c r="AU657" s="265" t="s">
        <v>81</v>
      </c>
      <c r="AV657" s="13" t="s">
        <v>158</v>
      </c>
      <c r="AW657" s="13" t="s">
        <v>35</v>
      </c>
      <c r="AX657" s="13" t="s">
        <v>79</v>
      </c>
      <c r="AY657" s="265" t="s">
        <v>152</v>
      </c>
    </row>
    <row r="658" s="1" customFormat="1" ht="25.5" customHeight="1">
      <c r="B658" s="46"/>
      <c r="C658" s="221" t="s">
        <v>537</v>
      </c>
      <c r="D658" s="221" t="s">
        <v>154</v>
      </c>
      <c r="E658" s="222" t="s">
        <v>837</v>
      </c>
      <c r="F658" s="223" t="s">
        <v>838</v>
      </c>
      <c r="G658" s="224" t="s">
        <v>220</v>
      </c>
      <c r="H658" s="225">
        <v>0.32700000000000001</v>
      </c>
      <c r="I658" s="226"/>
      <c r="J658" s="227">
        <f>ROUND(I658*H658,2)</f>
        <v>0</v>
      </c>
      <c r="K658" s="223" t="s">
        <v>21</v>
      </c>
      <c r="L658" s="72"/>
      <c r="M658" s="228" t="s">
        <v>21</v>
      </c>
      <c r="N658" s="229" t="s">
        <v>42</v>
      </c>
      <c r="O658" s="47"/>
      <c r="P658" s="230">
        <f>O658*H658</f>
        <v>0</v>
      </c>
      <c r="Q658" s="230">
        <v>0</v>
      </c>
      <c r="R658" s="230">
        <f>Q658*H658</f>
        <v>0</v>
      </c>
      <c r="S658" s="230">
        <v>0</v>
      </c>
      <c r="T658" s="231">
        <f>S658*H658</f>
        <v>0</v>
      </c>
      <c r="AR658" s="24" t="s">
        <v>200</v>
      </c>
      <c r="AT658" s="24" t="s">
        <v>154</v>
      </c>
      <c r="AU658" s="24" t="s">
        <v>81</v>
      </c>
      <c r="AY658" s="24" t="s">
        <v>152</v>
      </c>
      <c r="BE658" s="232">
        <f>IF(N658="základní",J658,0)</f>
        <v>0</v>
      </c>
      <c r="BF658" s="232">
        <f>IF(N658="snížená",J658,0)</f>
        <v>0</v>
      </c>
      <c r="BG658" s="232">
        <f>IF(N658="zákl. přenesená",J658,0)</f>
        <v>0</v>
      </c>
      <c r="BH658" s="232">
        <f>IF(N658="sníž. přenesená",J658,0)</f>
        <v>0</v>
      </c>
      <c r="BI658" s="232">
        <f>IF(N658="nulová",J658,0)</f>
        <v>0</v>
      </c>
      <c r="BJ658" s="24" t="s">
        <v>79</v>
      </c>
      <c r="BK658" s="232">
        <f>ROUND(I658*H658,2)</f>
        <v>0</v>
      </c>
      <c r="BL658" s="24" t="s">
        <v>200</v>
      </c>
      <c r="BM658" s="24" t="s">
        <v>839</v>
      </c>
    </row>
    <row r="659" s="10" customFormat="1" ht="29.88" customHeight="1">
      <c r="B659" s="205"/>
      <c r="C659" s="206"/>
      <c r="D659" s="207" t="s">
        <v>70</v>
      </c>
      <c r="E659" s="219" t="s">
        <v>840</v>
      </c>
      <c r="F659" s="219" t="s">
        <v>841</v>
      </c>
      <c r="G659" s="206"/>
      <c r="H659" s="206"/>
      <c r="I659" s="209"/>
      <c r="J659" s="220">
        <f>BK659</f>
        <v>0</v>
      </c>
      <c r="K659" s="206"/>
      <c r="L659" s="211"/>
      <c r="M659" s="212"/>
      <c r="N659" s="213"/>
      <c r="O659" s="213"/>
      <c r="P659" s="214">
        <f>SUM(P660:P714)</f>
        <v>0</v>
      </c>
      <c r="Q659" s="213"/>
      <c r="R659" s="214">
        <f>SUM(R660:R714)</f>
        <v>0.0373035477542</v>
      </c>
      <c r="S659" s="213"/>
      <c r="T659" s="215">
        <f>SUM(T660:T714)</f>
        <v>0</v>
      </c>
      <c r="AR659" s="216" t="s">
        <v>81</v>
      </c>
      <c r="AT659" s="217" t="s">
        <v>70</v>
      </c>
      <c r="AU659" s="217" t="s">
        <v>79</v>
      </c>
      <c r="AY659" s="216" t="s">
        <v>152</v>
      </c>
      <c r="BK659" s="218">
        <f>SUM(BK660:BK714)</f>
        <v>0</v>
      </c>
    </row>
    <row r="660" s="1" customFormat="1" ht="25.5" customHeight="1">
      <c r="B660" s="46"/>
      <c r="C660" s="221" t="s">
        <v>842</v>
      </c>
      <c r="D660" s="221" t="s">
        <v>154</v>
      </c>
      <c r="E660" s="222" t="s">
        <v>843</v>
      </c>
      <c r="F660" s="223" t="s">
        <v>844</v>
      </c>
      <c r="G660" s="224" t="s">
        <v>235</v>
      </c>
      <c r="H660" s="225">
        <v>108.453</v>
      </c>
      <c r="I660" s="226"/>
      <c r="J660" s="227">
        <f>ROUND(I660*H660,2)</f>
        <v>0</v>
      </c>
      <c r="K660" s="223" t="s">
        <v>21</v>
      </c>
      <c r="L660" s="72"/>
      <c r="M660" s="228" t="s">
        <v>21</v>
      </c>
      <c r="N660" s="229" t="s">
        <v>42</v>
      </c>
      <c r="O660" s="47"/>
      <c r="P660" s="230">
        <f>O660*H660</f>
        <v>0</v>
      </c>
      <c r="Q660" s="230">
        <v>0</v>
      </c>
      <c r="R660" s="230">
        <f>Q660*H660</f>
        <v>0</v>
      </c>
      <c r="S660" s="230">
        <v>0</v>
      </c>
      <c r="T660" s="231">
        <f>S660*H660</f>
        <v>0</v>
      </c>
      <c r="AR660" s="24" t="s">
        <v>200</v>
      </c>
      <c r="AT660" s="24" t="s">
        <v>154</v>
      </c>
      <c r="AU660" s="24" t="s">
        <v>81</v>
      </c>
      <c r="AY660" s="24" t="s">
        <v>152</v>
      </c>
      <c r="BE660" s="232">
        <f>IF(N660="základní",J660,0)</f>
        <v>0</v>
      </c>
      <c r="BF660" s="232">
        <f>IF(N660="snížená",J660,0)</f>
        <v>0</v>
      </c>
      <c r="BG660" s="232">
        <f>IF(N660="zákl. přenesená",J660,0)</f>
        <v>0</v>
      </c>
      <c r="BH660" s="232">
        <f>IF(N660="sníž. přenesená",J660,0)</f>
        <v>0</v>
      </c>
      <c r="BI660" s="232">
        <f>IF(N660="nulová",J660,0)</f>
        <v>0</v>
      </c>
      <c r="BJ660" s="24" t="s">
        <v>79</v>
      </c>
      <c r="BK660" s="232">
        <f>ROUND(I660*H660,2)</f>
        <v>0</v>
      </c>
      <c r="BL660" s="24" t="s">
        <v>200</v>
      </c>
      <c r="BM660" s="24" t="s">
        <v>845</v>
      </c>
    </row>
    <row r="661" s="11" customFormat="1">
      <c r="B661" s="233"/>
      <c r="C661" s="234"/>
      <c r="D661" s="235" t="s">
        <v>159</v>
      </c>
      <c r="E661" s="236" t="s">
        <v>21</v>
      </c>
      <c r="F661" s="237" t="s">
        <v>846</v>
      </c>
      <c r="G661" s="234"/>
      <c r="H661" s="236" t="s">
        <v>21</v>
      </c>
      <c r="I661" s="238"/>
      <c r="J661" s="234"/>
      <c r="K661" s="234"/>
      <c r="L661" s="239"/>
      <c r="M661" s="240"/>
      <c r="N661" s="241"/>
      <c r="O661" s="241"/>
      <c r="P661" s="241"/>
      <c r="Q661" s="241"/>
      <c r="R661" s="241"/>
      <c r="S661" s="241"/>
      <c r="T661" s="242"/>
      <c r="AT661" s="243" t="s">
        <v>159</v>
      </c>
      <c r="AU661" s="243" t="s">
        <v>81</v>
      </c>
      <c r="AV661" s="11" t="s">
        <v>79</v>
      </c>
      <c r="AW661" s="11" t="s">
        <v>35</v>
      </c>
      <c r="AX661" s="11" t="s">
        <v>71</v>
      </c>
      <c r="AY661" s="243" t="s">
        <v>152</v>
      </c>
    </row>
    <row r="662" s="12" customFormat="1">
      <c r="B662" s="244"/>
      <c r="C662" s="245"/>
      <c r="D662" s="235" t="s">
        <v>159</v>
      </c>
      <c r="E662" s="246" t="s">
        <v>21</v>
      </c>
      <c r="F662" s="247" t="s">
        <v>539</v>
      </c>
      <c r="G662" s="245"/>
      <c r="H662" s="248">
        <v>108.453</v>
      </c>
      <c r="I662" s="249"/>
      <c r="J662" s="245"/>
      <c r="K662" s="245"/>
      <c r="L662" s="250"/>
      <c r="M662" s="251"/>
      <c r="N662" s="252"/>
      <c r="O662" s="252"/>
      <c r="P662" s="252"/>
      <c r="Q662" s="252"/>
      <c r="R662" s="252"/>
      <c r="S662" s="252"/>
      <c r="T662" s="253"/>
      <c r="AT662" s="254" t="s">
        <v>159</v>
      </c>
      <c r="AU662" s="254" t="s">
        <v>81</v>
      </c>
      <c r="AV662" s="12" t="s">
        <v>81</v>
      </c>
      <c r="AW662" s="12" t="s">
        <v>35</v>
      </c>
      <c r="AX662" s="12" t="s">
        <v>79</v>
      </c>
      <c r="AY662" s="254" t="s">
        <v>152</v>
      </c>
    </row>
    <row r="663" s="1" customFormat="1" ht="16.5" customHeight="1">
      <c r="B663" s="46"/>
      <c r="C663" s="268" t="s">
        <v>542</v>
      </c>
      <c r="D663" s="268" t="s">
        <v>331</v>
      </c>
      <c r="E663" s="269" t="s">
        <v>847</v>
      </c>
      <c r="F663" s="270" t="s">
        <v>848</v>
      </c>
      <c r="G663" s="271" t="s">
        <v>235</v>
      </c>
      <c r="H663" s="272">
        <v>111.706</v>
      </c>
      <c r="I663" s="273"/>
      <c r="J663" s="274">
        <f>ROUND(I663*H663,2)</f>
        <v>0</v>
      </c>
      <c r="K663" s="270" t="s">
        <v>21</v>
      </c>
      <c r="L663" s="275"/>
      <c r="M663" s="276" t="s">
        <v>21</v>
      </c>
      <c r="N663" s="277" t="s">
        <v>42</v>
      </c>
      <c r="O663" s="47"/>
      <c r="P663" s="230">
        <f>O663*H663</f>
        <v>0</v>
      </c>
      <c r="Q663" s="230">
        <v>0</v>
      </c>
      <c r="R663" s="230">
        <f>Q663*H663</f>
        <v>0</v>
      </c>
      <c r="S663" s="230">
        <v>0</v>
      </c>
      <c r="T663" s="231">
        <f>S663*H663</f>
        <v>0</v>
      </c>
      <c r="AR663" s="24" t="s">
        <v>263</v>
      </c>
      <c r="AT663" s="24" t="s">
        <v>331</v>
      </c>
      <c r="AU663" s="24" t="s">
        <v>81</v>
      </c>
      <c r="AY663" s="24" t="s">
        <v>152</v>
      </c>
      <c r="BE663" s="232">
        <f>IF(N663="základní",J663,0)</f>
        <v>0</v>
      </c>
      <c r="BF663" s="232">
        <f>IF(N663="snížená",J663,0)</f>
        <v>0</v>
      </c>
      <c r="BG663" s="232">
        <f>IF(N663="zákl. přenesená",J663,0)</f>
        <v>0</v>
      </c>
      <c r="BH663" s="232">
        <f>IF(N663="sníž. přenesená",J663,0)</f>
        <v>0</v>
      </c>
      <c r="BI663" s="232">
        <f>IF(N663="nulová",J663,0)</f>
        <v>0</v>
      </c>
      <c r="BJ663" s="24" t="s">
        <v>79</v>
      </c>
      <c r="BK663" s="232">
        <f>ROUND(I663*H663,2)</f>
        <v>0</v>
      </c>
      <c r="BL663" s="24" t="s">
        <v>200</v>
      </c>
      <c r="BM663" s="24" t="s">
        <v>849</v>
      </c>
    </row>
    <row r="664" s="11" customFormat="1">
      <c r="B664" s="233"/>
      <c r="C664" s="234"/>
      <c r="D664" s="235" t="s">
        <v>159</v>
      </c>
      <c r="E664" s="236" t="s">
        <v>21</v>
      </c>
      <c r="F664" s="237" t="s">
        <v>846</v>
      </c>
      <c r="G664" s="234"/>
      <c r="H664" s="236" t="s">
        <v>21</v>
      </c>
      <c r="I664" s="238"/>
      <c r="J664" s="234"/>
      <c r="K664" s="234"/>
      <c r="L664" s="239"/>
      <c r="M664" s="240"/>
      <c r="N664" s="241"/>
      <c r="O664" s="241"/>
      <c r="P664" s="241"/>
      <c r="Q664" s="241"/>
      <c r="R664" s="241"/>
      <c r="S664" s="241"/>
      <c r="T664" s="242"/>
      <c r="AT664" s="243" t="s">
        <v>159</v>
      </c>
      <c r="AU664" s="243" t="s">
        <v>81</v>
      </c>
      <c r="AV664" s="11" t="s">
        <v>79</v>
      </c>
      <c r="AW664" s="11" t="s">
        <v>35</v>
      </c>
      <c r="AX664" s="11" t="s">
        <v>71</v>
      </c>
      <c r="AY664" s="243" t="s">
        <v>152</v>
      </c>
    </row>
    <row r="665" s="12" customFormat="1">
      <c r="B665" s="244"/>
      <c r="C665" s="245"/>
      <c r="D665" s="235" t="s">
        <v>159</v>
      </c>
      <c r="E665" s="246" t="s">
        <v>21</v>
      </c>
      <c r="F665" s="247" t="s">
        <v>850</v>
      </c>
      <c r="G665" s="245"/>
      <c r="H665" s="248">
        <v>111.706</v>
      </c>
      <c r="I665" s="249"/>
      <c r="J665" s="245"/>
      <c r="K665" s="245"/>
      <c r="L665" s="250"/>
      <c r="M665" s="251"/>
      <c r="N665" s="252"/>
      <c r="O665" s="252"/>
      <c r="P665" s="252"/>
      <c r="Q665" s="252"/>
      <c r="R665" s="252"/>
      <c r="S665" s="252"/>
      <c r="T665" s="253"/>
      <c r="AT665" s="254" t="s">
        <v>159</v>
      </c>
      <c r="AU665" s="254" t="s">
        <v>81</v>
      </c>
      <c r="AV665" s="12" t="s">
        <v>81</v>
      </c>
      <c r="AW665" s="12" t="s">
        <v>35</v>
      </c>
      <c r="AX665" s="12" t="s">
        <v>79</v>
      </c>
      <c r="AY665" s="254" t="s">
        <v>152</v>
      </c>
    </row>
    <row r="666" s="1" customFormat="1" ht="25.5" customHeight="1">
      <c r="B666" s="46"/>
      <c r="C666" s="221" t="s">
        <v>851</v>
      </c>
      <c r="D666" s="221" t="s">
        <v>154</v>
      </c>
      <c r="E666" s="222" t="s">
        <v>852</v>
      </c>
      <c r="F666" s="223" t="s">
        <v>853</v>
      </c>
      <c r="G666" s="224" t="s">
        <v>235</v>
      </c>
      <c r="H666" s="225">
        <v>109.749</v>
      </c>
      <c r="I666" s="226"/>
      <c r="J666" s="227">
        <f>ROUND(I666*H666,2)</f>
        <v>0</v>
      </c>
      <c r="K666" s="223" t="s">
        <v>21</v>
      </c>
      <c r="L666" s="72"/>
      <c r="M666" s="228" t="s">
        <v>21</v>
      </c>
      <c r="N666" s="229" t="s">
        <v>42</v>
      </c>
      <c r="O666" s="47"/>
      <c r="P666" s="230">
        <f>O666*H666</f>
        <v>0</v>
      </c>
      <c r="Q666" s="230">
        <v>0</v>
      </c>
      <c r="R666" s="230">
        <f>Q666*H666</f>
        <v>0</v>
      </c>
      <c r="S666" s="230">
        <v>0</v>
      </c>
      <c r="T666" s="231">
        <f>S666*H666</f>
        <v>0</v>
      </c>
      <c r="AR666" s="24" t="s">
        <v>200</v>
      </c>
      <c r="AT666" s="24" t="s">
        <v>154</v>
      </c>
      <c r="AU666" s="24" t="s">
        <v>81</v>
      </c>
      <c r="AY666" s="24" t="s">
        <v>152</v>
      </c>
      <c r="BE666" s="232">
        <f>IF(N666="základní",J666,0)</f>
        <v>0</v>
      </c>
      <c r="BF666" s="232">
        <f>IF(N666="snížená",J666,0)</f>
        <v>0</v>
      </c>
      <c r="BG666" s="232">
        <f>IF(N666="zákl. přenesená",J666,0)</f>
        <v>0</v>
      </c>
      <c r="BH666" s="232">
        <f>IF(N666="sníž. přenesená",J666,0)</f>
        <v>0</v>
      </c>
      <c r="BI666" s="232">
        <f>IF(N666="nulová",J666,0)</f>
        <v>0</v>
      </c>
      <c r="BJ666" s="24" t="s">
        <v>79</v>
      </c>
      <c r="BK666" s="232">
        <f>ROUND(I666*H666,2)</f>
        <v>0</v>
      </c>
      <c r="BL666" s="24" t="s">
        <v>200</v>
      </c>
      <c r="BM666" s="24" t="s">
        <v>854</v>
      </c>
    </row>
    <row r="667" s="11" customFormat="1">
      <c r="B667" s="233"/>
      <c r="C667" s="234"/>
      <c r="D667" s="235" t="s">
        <v>159</v>
      </c>
      <c r="E667" s="236" t="s">
        <v>21</v>
      </c>
      <c r="F667" s="237" t="s">
        <v>363</v>
      </c>
      <c r="G667" s="234"/>
      <c r="H667" s="236" t="s">
        <v>21</v>
      </c>
      <c r="I667" s="238"/>
      <c r="J667" s="234"/>
      <c r="K667" s="234"/>
      <c r="L667" s="239"/>
      <c r="M667" s="240"/>
      <c r="N667" s="241"/>
      <c r="O667" s="241"/>
      <c r="P667" s="241"/>
      <c r="Q667" s="241"/>
      <c r="R667" s="241"/>
      <c r="S667" s="241"/>
      <c r="T667" s="242"/>
      <c r="AT667" s="243" t="s">
        <v>159</v>
      </c>
      <c r="AU667" s="243" t="s">
        <v>81</v>
      </c>
      <c r="AV667" s="11" t="s">
        <v>79</v>
      </c>
      <c r="AW667" s="11" t="s">
        <v>35</v>
      </c>
      <c r="AX667" s="11" t="s">
        <v>71</v>
      </c>
      <c r="AY667" s="243" t="s">
        <v>152</v>
      </c>
    </row>
    <row r="668" s="12" customFormat="1">
      <c r="B668" s="244"/>
      <c r="C668" s="245"/>
      <c r="D668" s="235" t="s">
        <v>159</v>
      </c>
      <c r="E668" s="246" t="s">
        <v>21</v>
      </c>
      <c r="F668" s="247" t="s">
        <v>855</v>
      </c>
      <c r="G668" s="245"/>
      <c r="H668" s="248">
        <v>12.388</v>
      </c>
      <c r="I668" s="249"/>
      <c r="J668" s="245"/>
      <c r="K668" s="245"/>
      <c r="L668" s="250"/>
      <c r="M668" s="251"/>
      <c r="N668" s="252"/>
      <c r="O668" s="252"/>
      <c r="P668" s="252"/>
      <c r="Q668" s="252"/>
      <c r="R668" s="252"/>
      <c r="S668" s="252"/>
      <c r="T668" s="253"/>
      <c r="AT668" s="254" t="s">
        <v>159</v>
      </c>
      <c r="AU668" s="254" t="s">
        <v>81</v>
      </c>
      <c r="AV668" s="12" t="s">
        <v>81</v>
      </c>
      <c r="AW668" s="12" t="s">
        <v>35</v>
      </c>
      <c r="AX668" s="12" t="s">
        <v>71</v>
      </c>
      <c r="AY668" s="254" t="s">
        <v>152</v>
      </c>
    </row>
    <row r="669" s="12" customFormat="1">
      <c r="B669" s="244"/>
      <c r="C669" s="245"/>
      <c r="D669" s="235" t="s">
        <v>159</v>
      </c>
      <c r="E669" s="246" t="s">
        <v>21</v>
      </c>
      <c r="F669" s="247" t="s">
        <v>856</v>
      </c>
      <c r="G669" s="245"/>
      <c r="H669" s="248">
        <v>8.1899999999999995</v>
      </c>
      <c r="I669" s="249"/>
      <c r="J669" s="245"/>
      <c r="K669" s="245"/>
      <c r="L669" s="250"/>
      <c r="M669" s="251"/>
      <c r="N669" s="252"/>
      <c r="O669" s="252"/>
      <c r="P669" s="252"/>
      <c r="Q669" s="252"/>
      <c r="R669" s="252"/>
      <c r="S669" s="252"/>
      <c r="T669" s="253"/>
      <c r="AT669" s="254" t="s">
        <v>159</v>
      </c>
      <c r="AU669" s="254" t="s">
        <v>81</v>
      </c>
      <c r="AV669" s="12" t="s">
        <v>81</v>
      </c>
      <c r="AW669" s="12" t="s">
        <v>35</v>
      </c>
      <c r="AX669" s="12" t="s">
        <v>71</v>
      </c>
      <c r="AY669" s="254" t="s">
        <v>152</v>
      </c>
    </row>
    <row r="670" s="12" customFormat="1">
      <c r="B670" s="244"/>
      <c r="C670" s="245"/>
      <c r="D670" s="235" t="s">
        <v>159</v>
      </c>
      <c r="E670" s="246" t="s">
        <v>21</v>
      </c>
      <c r="F670" s="247" t="s">
        <v>857</v>
      </c>
      <c r="G670" s="245"/>
      <c r="H670" s="248">
        <v>3.2999999999999998</v>
      </c>
      <c r="I670" s="249"/>
      <c r="J670" s="245"/>
      <c r="K670" s="245"/>
      <c r="L670" s="250"/>
      <c r="M670" s="251"/>
      <c r="N670" s="252"/>
      <c r="O670" s="252"/>
      <c r="P670" s="252"/>
      <c r="Q670" s="252"/>
      <c r="R670" s="252"/>
      <c r="S670" s="252"/>
      <c r="T670" s="253"/>
      <c r="AT670" s="254" t="s">
        <v>159</v>
      </c>
      <c r="AU670" s="254" t="s">
        <v>81</v>
      </c>
      <c r="AV670" s="12" t="s">
        <v>81</v>
      </c>
      <c r="AW670" s="12" t="s">
        <v>35</v>
      </c>
      <c r="AX670" s="12" t="s">
        <v>71</v>
      </c>
      <c r="AY670" s="254" t="s">
        <v>152</v>
      </c>
    </row>
    <row r="671" s="12" customFormat="1">
      <c r="B671" s="244"/>
      <c r="C671" s="245"/>
      <c r="D671" s="235" t="s">
        <v>159</v>
      </c>
      <c r="E671" s="246" t="s">
        <v>21</v>
      </c>
      <c r="F671" s="247" t="s">
        <v>858</v>
      </c>
      <c r="G671" s="245"/>
      <c r="H671" s="248">
        <v>3.2999999999999998</v>
      </c>
      <c r="I671" s="249"/>
      <c r="J671" s="245"/>
      <c r="K671" s="245"/>
      <c r="L671" s="250"/>
      <c r="M671" s="251"/>
      <c r="N671" s="252"/>
      <c r="O671" s="252"/>
      <c r="P671" s="252"/>
      <c r="Q671" s="252"/>
      <c r="R671" s="252"/>
      <c r="S671" s="252"/>
      <c r="T671" s="253"/>
      <c r="AT671" s="254" t="s">
        <v>159</v>
      </c>
      <c r="AU671" s="254" t="s">
        <v>81</v>
      </c>
      <c r="AV671" s="12" t="s">
        <v>81</v>
      </c>
      <c r="AW671" s="12" t="s">
        <v>35</v>
      </c>
      <c r="AX671" s="12" t="s">
        <v>71</v>
      </c>
      <c r="AY671" s="254" t="s">
        <v>152</v>
      </c>
    </row>
    <row r="672" s="12" customFormat="1">
      <c r="B672" s="244"/>
      <c r="C672" s="245"/>
      <c r="D672" s="235" t="s">
        <v>159</v>
      </c>
      <c r="E672" s="246" t="s">
        <v>21</v>
      </c>
      <c r="F672" s="247" t="s">
        <v>617</v>
      </c>
      <c r="G672" s="245"/>
      <c r="H672" s="248">
        <v>10.368</v>
      </c>
      <c r="I672" s="249"/>
      <c r="J672" s="245"/>
      <c r="K672" s="245"/>
      <c r="L672" s="250"/>
      <c r="M672" s="251"/>
      <c r="N672" s="252"/>
      <c r="O672" s="252"/>
      <c r="P672" s="252"/>
      <c r="Q672" s="252"/>
      <c r="R672" s="252"/>
      <c r="S672" s="252"/>
      <c r="T672" s="253"/>
      <c r="AT672" s="254" t="s">
        <v>159</v>
      </c>
      <c r="AU672" s="254" t="s">
        <v>81</v>
      </c>
      <c r="AV672" s="12" t="s">
        <v>81</v>
      </c>
      <c r="AW672" s="12" t="s">
        <v>35</v>
      </c>
      <c r="AX672" s="12" t="s">
        <v>71</v>
      </c>
      <c r="AY672" s="254" t="s">
        <v>152</v>
      </c>
    </row>
    <row r="673" s="12" customFormat="1">
      <c r="B673" s="244"/>
      <c r="C673" s="245"/>
      <c r="D673" s="235" t="s">
        <v>159</v>
      </c>
      <c r="E673" s="246" t="s">
        <v>21</v>
      </c>
      <c r="F673" s="247" t="s">
        <v>633</v>
      </c>
      <c r="G673" s="245"/>
      <c r="H673" s="248">
        <v>8.4000000000000004</v>
      </c>
      <c r="I673" s="249"/>
      <c r="J673" s="245"/>
      <c r="K673" s="245"/>
      <c r="L673" s="250"/>
      <c r="M673" s="251"/>
      <c r="N673" s="252"/>
      <c r="O673" s="252"/>
      <c r="P673" s="252"/>
      <c r="Q673" s="252"/>
      <c r="R673" s="252"/>
      <c r="S673" s="252"/>
      <c r="T673" s="253"/>
      <c r="AT673" s="254" t="s">
        <v>159</v>
      </c>
      <c r="AU673" s="254" t="s">
        <v>81</v>
      </c>
      <c r="AV673" s="12" t="s">
        <v>81</v>
      </c>
      <c r="AW673" s="12" t="s">
        <v>35</v>
      </c>
      <c r="AX673" s="12" t="s">
        <v>71</v>
      </c>
      <c r="AY673" s="254" t="s">
        <v>152</v>
      </c>
    </row>
    <row r="674" s="12" customFormat="1">
      <c r="B674" s="244"/>
      <c r="C674" s="245"/>
      <c r="D674" s="235" t="s">
        <v>159</v>
      </c>
      <c r="E674" s="246" t="s">
        <v>21</v>
      </c>
      <c r="F674" s="247" t="s">
        <v>618</v>
      </c>
      <c r="G674" s="245"/>
      <c r="H674" s="248">
        <v>63.802999999999997</v>
      </c>
      <c r="I674" s="249"/>
      <c r="J674" s="245"/>
      <c r="K674" s="245"/>
      <c r="L674" s="250"/>
      <c r="M674" s="251"/>
      <c r="N674" s="252"/>
      <c r="O674" s="252"/>
      <c r="P674" s="252"/>
      <c r="Q674" s="252"/>
      <c r="R674" s="252"/>
      <c r="S674" s="252"/>
      <c r="T674" s="253"/>
      <c r="AT674" s="254" t="s">
        <v>159</v>
      </c>
      <c r="AU674" s="254" t="s">
        <v>81</v>
      </c>
      <c r="AV674" s="12" t="s">
        <v>81</v>
      </c>
      <c r="AW674" s="12" t="s">
        <v>35</v>
      </c>
      <c r="AX674" s="12" t="s">
        <v>71</v>
      </c>
      <c r="AY674" s="254" t="s">
        <v>152</v>
      </c>
    </row>
    <row r="675" s="13" customFormat="1">
      <c r="B675" s="255"/>
      <c r="C675" s="256"/>
      <c r="D675" s="235" t="s">
        <v>159</v>
      </c>
      <c r="E675" s="257" t="s">
        <v>21</v>
      </c>
      <c r="F675" s="258" t="s">
        <v>164</v>
      </c>
      <c r="G675" s="256"/>
      <c r="H675" s="259">
        <v>109.749</v>
      </c>
      <c r="I675" s="260"/>
      <c r="J675" s="256"/>
      <c r="K675" s="256"/>
      <c r="L675" s="261"/>
      <c r="M675" s="262"/>
      <c r="N675" s="263"/>
      <c r="O675" s="263"/>
      <c r="P675" s="263"/>
      <c r="Q675" s="263"/>
      <c r="R675" s="263"/>
      <c r="S675" s="263"/>
      <c r="T675" s="264"/>
      <c r="AT675" s="265" t="s">
        <v>159</v>
      </c>
      <c r="AU675" s="265" t="s">
        <v>81</v>
      </c>
      <c r="AV675" s="13" t="s">
        <v>158</v>
      </c>
      <c r="AW675" s="13" t="s">
        <v>35</v>
      </c>
      <c r="AX675" s="13" t="s">
        <v>79</v>
      </c>
      <c r="AY675" s="265" t="s">
        <v>152</v>
      </c>
    </row>
    <row r="676" s="1" customFormat="1" ht="16.5" customHeight="1">
      <c r="B676" s="46"/>
      <c r="C676" s="268" t="s">
        <v>554</v>
      </c>
      <c r="D676" s="268" t="s">
        <v>331</v>
      </c>
      <c r="E676" s="269" t="s">
        <v>859</v>
      </c>
      <c r="F676" s="270" t="s">
        <v>860</v>
      </c>
      <c r="G676" s="271" t="s">
        <v>235</v>
      </c>
      <c r="H676" s="272">
        <v>98.082999999999998</v>
      </c>
      <c r="I676" s="273"/>
      <c r="J676" s="274">
        <f>ROUND(I676*H676,2)</f>
        <v>0</v>
      </c>
      <c r="K676" s="270" t="s">
        <v>21</v>
      </c>
      <c r="L676" s="275"/>
      <c r="M676" s="276" t="s">
        <v>21</v>
      </c>
      <c r="N676" s="277" t="s">
        <v>42</v>
      </c>
      <c r="O676" s="47"/>
      <c r="P676" s="230">
        <f>O676*H676</f>
        <v>0</v>
      </c>
      <c r="Q676" s="230">
        <v>0</v>
      </c>
      <c r="R676" s="230">
        <f>Q676*H676</f>
        <v>0</v>
      </c>
      <c r="S676" s="230">
        <v>0</v>
      </c>
      <c r="T676" s="231">
        <f>S676*H676</f>
        <v>0</v>
      </c>
      <c r="AR676" s="24" t="s">
        <v>263</v>
      </c>
      <c r="AT676" s="24" t="s">
        <v>331</v>
      </c>
      <c r="AU676" s="24" t="s">
        <v>81</v>
      </c>
      <c r="AY676" s="24" t="s">
        <v>152</v>
      </c>
      <c r="BE676" s="232">
        <f>IF(N676="základní",J676,0)</f>
        <v>0</v>
      </c>
      <c r="BF676" s="232">
        <f>IF(N676="snížená",J676,0)</f>
        <v>0</v>
      </c>
      <c r="BG676" s="232">
        <f>IF(N676="zákl. přenesená",J676,0)</f>
        <v>0</v>
      </c>
      <c r="BH676" s="232">
        <f>IF(N676="sníž. přenesená",J676,0)</f>
        <v>0</v>
      </c>
      <c r="BI676" s="232">
        <f>IF(N676="nulová",J676,0)</f>
        <v>0</v>
      </c>
      <c r="BJ676" s="24" t="s">
        <v>79</v>
      </c>
      <c r="BK676" s="232">
        <f>ROUND(I676*H676,2)</f>
        <v>0</v>
      </c>
      <c r="BL676" s="24" t="s">
        <v>200</v>
      </c>
      <c r="BM676" s="24" t="s">
        <v>861</v>
      </c>
    </row>
    <row r="677" s="11" customFormat="1">
      <c r="B677" s="233"/>
      <c r="C677" s="234"/>
      <c r="D677" s="235" t="s">
        <v>159</v>
      </c>
      <c r="E677" s="236" t="s">
        <v>21</v>
      </c>
      <c r="F677" s="237" t="s">
        <v>363</v>
      </c>
      <c r="G677" s="234"/>
      <c r="H677" s="236" t="s">
        <v>21</v>
      </c>
      <c r="I677" s="238"/>
      <c r="J677" s="234"/>
      <c r="K677" s="234"/>
      <c r="L677" s="239"/>
      <c r="M677" s="240"/>
      <c r="N677" s="241"/>
      <c r="O677" s="241"/>
      <c r="P677" s="241"/>
      <c r="Q677" s="241"/>
      <c r="R677" s="241"/>
      <c r="S677" s="241"/>
      <c r="T677" s="242"/>
      <c r="AT677" s="243" t="s">
        <v>159</v>
      </c>
      <c r="AU677" s="243" t="s">
        <v>81</v>
      </c>
      <c r="AV677" s="11" t="s">
        <v>79</v>
      </c>
      <c r="AW677" s="11" t="s">
        <v>35</v>
      </c>
      <c r="AX677" s="11" t="s">
        <v>71</v>
      </c>
      <c r="AY677" s="243" t="s">
        <v>152</v>
      </c>
    </row>
    <row r="678" s="12" customFormat="1">
      <c r="B678" s="244"/>
      <c r="C678" s="245"/>
      <c r="D678" s="235" t="s">
        <v>159</v>
      </c>
      <c r="E678" s="246" t="s">
        <v>21</v>
      </c>
      <c r="F678" s="247" t="s">
        <v>862</v>
      </c>
      <c r="G678" s="245"/>
      <c r="H678" s="248">
        <v>6.3179999999999996</v>
      </c>
      <c r="I678" s="249"/>
      <c r="J678" s="245"/>
      <c r="K678" s="245"/>
      <c r="L678" s="250"/>
      <c r="M678" s="251"/>
      <c r="N678" s="252"/>
      <c r="O678" s="252"/>
      <c r="P678" s="252"/>
      <c r="Q678" s="252"/>
      <c r="R678" s="252"/>
      <c r="S678" s="252"/>
      <c r="T678" s="253"/>
      <c r="AT678" s="254" t="s">
        <v>159</v>
      </c>
      <c r="AU678" s="254" t="s">
        <v>81</v>
      </c>
      <c r="AV678" s="12" t="s">
        <v>81</v>
      </c>
      <c r="AW678" s="12" t="s">
        <v>35</v>
      </c>
      <c r="AX678" s="12" t="s">
        <v>71</v>
      </c>
      <c r="AY678" s="254" t="s">
        <v>152</v>
      </c>
    </row>
    <row r="679" s="12" customFormat="1">
      <c r="B679" s="244"/>
      <c r="C679" s="245"/>
      <c r="D679" s="235" t="s">
        <v>159</v>
      </c>
      <c r="E679" s="246" t="s">
        <v>21</v>
      </c>
      <c r="F679" s="247" t="s">
        <v>863</v>
      </c>
      <c r="G679" s="245"/>
      <c r="H679" s="248">
        <v>4.1769999999999996</v>
      </c>
      <c r="I679" s="249"/>
      <c r="J679" s="245"/>
      <c r="K679" s="245"/>
      <c r="L679" s="250"/>
      <c r="M679" s="251"/>
      <c r="N679" s="252"/>
      <c r="O679" s="252"/>
      <c r="P679" s="252"/>
      <c r="Q679" s="252"/>
      <c r="R679" s="252"/>
      <c r="S679" s="252"/>
      <c r="T679" s="253"/>
      <c r="AT679" s="254" t="s">
        <v>159</v>
      </c>
      <c r="AU679" s="254" t="s">
        <v>81</v>
      </c>
      <c r="AV679" s="12" t="s">
        <v>81</v>
      </c>
      <c r="AW679" s="12" t="s">
        <v>35</v>
      </c>
      <c r="AX679" s="12" t="s">
        <v>71</v>
      </c>
      <c r="AY679" s="254" t="s">
        <v>152</v>
      </c>
    </row>
    <row r="680" s="12" customFormat="1">
      <c r="B680" s="244"/>
      <c r="C680" s="245"/>
      <c r="D680" s="235" t="s">
        <v>159</v>
      </c>
      <c r="E680" s="246" t="s">
        <v>21</v>
      </c>
      <c r="F680" s="247" t="s">
        <v>864</v>
      </c>
      <c r="G680" s="245"/>
      <c r="H680" s="248">
        <v>1.6830000000000001</v>
      </c>
      <c r="I680" s="249"/>
      <c r="J680" s="245"/>
      <c r="K680" s="245"/>
      <c r="L680" s="250"/>
      <c r="M680" s="251"/>
      <c r="N680" s="252"/>
      <c r="O680" s="252"/>
      <c r="P680" s="252"/>
      <c r="Q680" s="252"/>
      <c r="R680" s="252"/>
      <c r="S680" s="252"/>
      <c r="T680" s="253"/>
      <c r="AT680" s="254" t="s">
        <v>159</v>
      </c>
      <c r="AU680" s="254" t="s">
        <v>81</v>
      </c>
      <c r="AV680" s="12" t="s">
        <v>81</v>
      </c>
      <c r="AW680" s="12" t="s">
        <v>35</v>
      </c>
      <c r="AX680" s="12" t="s">
        <v>71</v>
      </c>
      <c r="AY680" s="254" t="s">
        <v>152</v>
      </c>
    </row>
    <row r="681" s="12" customFormat="1">
      <c r="B681" s="244"/>
      <c r="C681" s="245"/>
      <c r="D681" s="235" t="s">
        <v>159</v>
      </c>
      <c r="E681" s="246" t="s">
        <v>21</v>
      </c>
      <c r="F681" s="247" t="s">
        <v>865</v>
      </c>
      <c r="G681" s="245"/>
      <c r="H681" s="248">
        <v>1.6830000000000001</v>
      </c>
      <c r="I681" s="249"/>
      <c r="J681" s="245"/>
      <c r="K681" s="245"/>
      <c r="L681" s="250"/>
      <c r="M681" s="251"/>
      <c r="N681" s="252"/>
      <c r="O681" s="252"/>
      <c r="P681" s="252"/>
      <c r="Q681" s="252"/>
      <c r="R681" s="252"/>
      <c r="S681" s="252"/>
      <c r="T681" s="253"/>
      <c r="AT681" s="254" t="s">
        <v>159</v>
      </c>
      <c r="AU681" s="254" t="s">
        <v>81</v>
      </c>
      <c r="AV681" s="12" t="s">
        <v>81</v>
      </c>
      <c r="AW681" s="12" t="s">
        <v>35</v>
      </c>
      <c r="AX681" s="12" t="s">
        <v>71</v>
      </c>
      <c r="AY681" s="254" t="s">
        <v>152</v>
      </c>
    </row>
    <row r="682" s="12" customFormat="1">
      <c r="B682" s="244"/>
      <c r="C682" s="245"/>
      <c r="D682" s="235" t="s">
        <v>159</v>
      </c>
      <c r="E682" s="246" t="s">
        <v>21</v>
      </c>
      <c r="F682" s="247" t="s">
        <v>866</v>
      </c>
      <c r="G682" s="245"/>
      <c r="H682" s="248">
        <v>10.574999999999999</v>
      </c>
      <c r="I682" s="249"/>
      <c r="J682" s="245"/>
      <c r="K682" s="245"/>
      <c r="L682" s="250"/>
      <c r="M682" s="251"/>
      <c r="N682" s="252"/>
      <c r="O682" s="252"/>
      <c r="P682" s="252"/>
      <c r="Q682" s="252"/>
      <c r="R682" s="252"/>
      <c r="S682" s="252"/>
      <c r="T682" s="253"/>
      <c r="AT682" s="254" t="s">
        <v>159</v>
      </c>
      <c r="AU682" s="254" t="s">
        <v>81</v>
      </c>
      <c r="AV682" s="12" t="s">
        <v>81</v>
      </c>
      <c r="AW682" s="12" t="s">
        <v>35</v>
      </c>
      <c r="AX682" s="12" t="s">
        <v>71</v>
      </c>
      <c r="AY682" s="254" t="s">
        <v>152</v>
      </c>
    </row>
    <row r="683" s="12" customFormat="1">
      <c r="B683" s="244"/>
      <c r="C683" s="245"/>
      <c r="D683" s="235" t="s">
        <v>159</v>
      </c>
      <c r="E683" s="246" t="s">
        <v>21</v>
      </c>
      <c r="F683" s="247" t="s">
        <v>867</v>
      </c>
      <c r="G683" s="245"/>
      <c r="H683" s="248">
        <v>8.5679999999999996</v>
      </c>
      <c r="I683" s="249"/>
      <c r="J683" s="245"/>
      <c r="K683" s="245"/>
      <c r="L683" s="250"/>
      <c r="M683" s="251"/>
      <c r="N683" s="252"/>
      <c r="O683" s="252"/>
      <c r="P683" s="252"/>
      <c r="Q683" s="252"/>
      <c r="R683" s="252"/>
      <c r="S683" s="252"/>
      <c r="T683" s="253"/>
      <c r="AT683" s="254" t="s">
        <v>159</v>
      </c>
      <c r="AU683" s="254" t="s">
        <v>81</v>
      </c>
      <c r="AV683" s="12" t="s">
        <v>81</v>
      </c>
      <c r="AW683" s="12" t="s">
        <v>35</v>
      </c>
      <c r="AX683" s="12" t="s">
        <v>71</v>
      </c>
      <c r="AY683" s="254" t="s">
        <v>152</v>
      </c>
    </row>
    <row r="684" s="12" customFormat="1">
      <c r="B684" s="244"/>
      <c r="C684" s="245"/>
      <c r="D684" s="235" t="s">
        <v>159</v>
      </c>
      <c r="E684" s="246" t="s">
        <v>21</v>
      </c>
      <c r="F684" s="247" t="s">
        <v>868</v>
      </c>
      <c r="G684" s="245"/>
      <c r="H684" s="248">
        <v>65.078999999999994</v>
      </c>
      <c r="I684" s="249"/>
      <c r="J684" s="245"/>
      <c r="K684" s="245"/>
      <c r="L684" s="250"/>
      <c r="M684" s="251"/>
      <c r="N684" s="252"/>
      <c r="O684" s="252"/>
      <c r="P684" s="252"/>
      <c r="Q684" s="252"/>
      <c r="R684" s="252"/>
      <c r="S684" s="252"/>
      <c r="T684" s="253"/>
      <c r="AT684" s="254" t="s">
        <v>159</v>
      </c>
      <c r="AU684" s="254" t="s">
        <v>81</v>
      </c>
      <c r="AV684" s="12" t="s">
        <v>81</v>
      </c>
      <c r="AW684" s="12" t="s">
        <v>35</v>
      </c>
      <c r="AX684" s="12" t="s">
        <v>71</v>
      </c>
      <c r="AY684" s="254" t="s">
        <v>152</v>
      </c>
    </row>
    <row r="685" s="13" customFormat="1">
      <c r="B685" s="255"/>
      <c r="C685" s="256"/>
      <c r="D685" s="235" t="s">
        <v>159</v>
      </c>
      <c r="E685" s="257" t="s">
        <v>21</v>
      </c>
      <c r="F685" s="258" t="s">
        <v>164</v>
      </c>
      <c r="G685" s="256"/>
      <c r="H685" s="259">
        <v>98.082999999999998</v>
      </c>
      <c r="I685" s="260"/>
      <c r="J685" s="256"/>
      <c r="K685" s="256"/>
      <c r="L685" s="261"/>
      <c r="M685" s="262"/>
      <c r="N685" s="263"/>
      <c r="O685" s="263"/>
      <c r="P685" s="263"/>
      <c r="Q685" s="263"/>
      <c r="R685" s="263"/>
      <c r="S685" s="263"/>
      <c r="T685" s="264"/>
      <c r="AT685" s="265" t="s">
        <v>159</v>
      </c>
      <c r="AU685" s="265" t="s">
        <v>81</v>
      </c>
      <c r="AV685" s="13" t="s">
        <v>158</v>
      </c>
      <c r="AW685" s="13" t="s">
        <v>35</v>
      </c>
      <c r="AX685" s="13" t="s">
        <v>79</v>
      </c>
      <c r="AY685" s="265" t="s">
        <v>152</v>
      </c>
    </row>
    <row r="686" s="1" customFormat="1" ht="16.5" customHeight="1">
      <c r="B686" s="46"/>
      <c r="C686" s="268" t="s">
        <v>869</v>
      </c>
      <c r="D686" s="268" t="s">
        <v>331</v>
      </c>
      <c r="E686" s="269" t="s">
        <v>870</v>
      </c>
      <c r="F686" s="270" t="s">
        <v>871</v>
      </c>
      <c r="G686" s="271" t="s">
        <v>235</v>
      </c>
      <c r="H686" s="272">
        <v>13.589</v>
      </c>
      <c r="I686" s="273"/>
      <c r="J686" s="274">
        <f>ROUND(I686*H686,2)</f>
        <v>0</v>
      </c>
      <c r="K686" s="270" t="s">
        <v>242</v>
      </c>
      <c r="L686" s="275"/>
      <c r="M686" s="276" t="s">
        <v>21</v>
      </c>
      <c r="N686" s="277" t="s">
        <v>42</v>
      </c>
      <c r="O686" s="47"/>
      <c r="P686" s="230">
        <f>O686*H686</f>
        <v>0</v>
      </c>
      <c r="Q686" s="230">
        <v>0.0015</v>
      </c>
      <c r="R686" s="230">
        <f>Q686*H686</f>
        <v>0.020383500000000002</v>
      </c>
      <c r="S686" s="230">
        <v>0</v>
      </c>
      <c r="T686" s="231">
        <f>S686*H686</f>
        <v>0</v>
      </c>
      <c r="AR686" s="24" t="s">
        <v>263</v>
      </c>
      <c r="AT686" s="24" t="s">
        <v>331</v>
      </c>
      <c r="AU686" s="24" t="s">
        <v>81</v>
      </c>
      <c r="AY686" s="24" t="s">
        <v>152</v>
      </c>
      <c r="BE686" s="232">
        <f>IF(N686="základní",J686,0)</f>
        <v>0</v>
      </c>
      <c r="BF686" s="232">
        <f>IF(N686="snížená",J686,0)</f>
        <v>0</v>
      </c>
      <c r="BG686" s="232">
        <f>IF(N686="zákl. přenesená",J686,0)</f>
        <v>0</v>
      </c>
      <c r="BH686" s="232">
        <f>IF(N686="sníž. přenesená",J686,0)</f>
        <v>0</v>
      </c>
      <c r="BI686" s="232">
        <f>IF(N686="nulová",J686,0)</f>
        <v>0</v>
      </c>
      <c r="BJ686" s="24" t="s">
        <v>79</v>
      </c>
      <c r="BK686" s="232">
        <f>ROUND(I686*H686,2)</f>
        <v>0</v>
      </c>
      <c r="BL686" s="24" t="s">
        <v>200</v>
      </c>
      <c r="BM686" s="24" t="s">
        <v>872</v>
      </c>
    </row>
    <row r="687" s="11" customFormat="1">
      <c r="B687" s="233"/>
      <c r="C687" s="234"/>
      <c r="D687" s="235" t="s">
        <v>159</v>
      </c>
      <c r="E687" s="236" t="s">
        <v>21</v>
      </c>
      <c r="F687" s="237" t="s">
        <v>363</v>
      </c>
      <c r="G687" s="234"/>
      <c r="H687" s="236" t="s">
        <v>21</v>
      </c>
      <c r="I687" s="238"/>
      <c r="J687" s="234"/>
      <c r="K687" s="234"/>
      <c r="L687" s="239"/>
      <c r="M687" s="240"/>
      <c r="N687" s="241"/>
      <c r="O687" s="241"/>
      <c r="P687" s="241"/>
      <c r="Q687" s="241"/>
      <c r="R687" s="241"/>
      <c r="S687" s="241"/>
      <c r="T687" s="242"/>
      <c r="AT687" s="243" t="s">
        <v>159</v>
      </c>
      <c r="AU687" s="243" t="s">
        <v>81</v>
      </c>
      <c r="AV687" s="11" t="s">
        <v>79</v>
      </c>
      <c r="AW687" s="11" t="s">
        <v>35</v>
      </c>
      <c r="AX687" s="11" t="s">
        <v>71</v>
      </c>
      <c r="AY687" s="243" t="s">
        <v>152</v>
      </c>
    </row>
    <row r="688" s="12" customFormat="1">
      <c r="B688" s="244"/>
      <c r="C688" s="245"/>
      <c r="D688" s="235" t="s">
        <v>159</v>
      </c>
      <c r="E688" s="246" t="s">
        <v>21</v>
      </c>
      <c r="F688" s="247" t="s">
        <v>616</v>
      </c>
      <c r="G688" s="245"/>
      <c r="H688" s="248">
        <v>6.194</v>
      </c>
      <c r="I688" s="249"/>
      <c r="J688" s="245"/>
      <c r="K688" s="245"/>
      <c r="L688" s="250"/>
      <c r="M688" s="251"/>
      <c r="N688" s="252"/>
      <c r="O688" s="252"/>
      <c r="P688" s="252"/>
      <c r="Q688" s="252"/>
      <c r="R688" s="252"/>
      <c r="S688" s="252"/>
      <c r="T688" s="253"/>
      <c r="AT688" s="254" t="s">
        <v>159</v>
      </c>
      <c r="AU688" s="254" t="s">
        <v>81</v>
      </c>
      <c r="AV688" s="12" t="s">
        <v>81</v>
      </c>
      <c r="AW688" s="12" t="s">
        <v>35</v>
      </c>
      <c r="AX688" s="12" t="s">
        <v>71</v>
      </c>
      <c r="AY688" s="254" t="s">
        <v>152</v>
      </c>
    </row>
    <row r="689" s="12" customFormat="1">
      <c r="B689" s="244"/>
      <c r="C689" s="245"/>
      <c r="D689" s="235" t="s">
        <v>159</v>
      </c>
      <c r="E689" s="246" t="s">
        <v>21</v>
      </c>
      <c r="F689" s="247" t="s">
        <v>873</v>
      </c>
      <c r="G689" s="245"/>
      <c r="H689" s="248">
        <v>4.0949999999999998</v>
      </c>
      <c r="I689" s="249"/>
      <c r="J689" s="245"/>
      <c r="K689" s="245"/>
      <c r="L689" s="250"/>
      <c r="M689" s="251"/>
      <c r="N689" s="252"/>
      <c r="O689" s="252"/>
      <c r="P689" s="252"/>
      <c r="Q689" s="252"/>
      <c r="R689" s="252"/>
      <c r="S689" s="252"/>
      <c r="T689" s="253"/>
      <c r="AT689" s="254" t="s">
        <v>159</v>
      </c>
      <c r="AU689" s="254" t="s">
        <v>81</v>
      </c>
      <c r="AV689" s="12" t="s">
        <v>81</v>
      </c>
      <c r="AW689" s="12" t="s">
        <v>35</v>
      </c>
      <c r="AX689" s="12" t="s">
        <v>71</v>
      </c>
      <c r="AY689" s="254" t="s">
        <v>152</v>
      </c>
    </row>
    <row r="690" s="12" customFormat="1">
      <c r="B690" s="244"/>
      <c r="C690" s="245"/>
      <c r="D690" s="235" t="s">
        <v>159</v>
      </c>
      <c r="E690" s="246" t="s">
        <v>21</v>
      </c>
      <c r="F690" s="247" t="s">
        <v>874</v>
      </c>
      <c r="G690" s="245"/>
      <c r="H690" s="248">
        <v>1.6499999999999999</v>
      </c>
      <c r="I690" s="249"/>
      <c r="J690" s="245"/>
      <c r="K690" s="245"/>
      <c r="L690" s="250"/>
      <c r="M690" s="251"/>
      <c r="N690" s="252"/>
      <c r="O690" s="252"/>
      <c r="P690" s="252"/>
      <c r="Q690" s="252"/>
      <c r="R690" s="252"/>
      <c r="S690" s="252"/>
      <c r="T690" s="253"/>
      <c r="AT690" s="254" t="s">
        <v>159</v>
      </c>
      <c r="AU690" s="254" t="s">
        <v>81</v>
      </c>
      <c r="AV690" s="12" t="s">
        <v>81</v>
      </c>
      <c r="AW690" s="12" t="s">
        <v>35</v>
      </c>
      <c r="AX690" s="12" t="s">
        <v>71</v>
      </c>
      <c r="AY690" s="254" t="s">
        <v>152</v>
      </c>
    </row>
    <row r="691" s="12" customFormat="1">
      <c r="B691" s="244"/>
      <c r="C691" s="245"/>
      <c r="D691" s="235" t="s">
        <v>159</v>
      </c>
      <c r="E691" s="246" t="s">
        <v>21</v>
      </c>
      <c r="F691" s="247" t="s">
        <v>875</v>
      </c>
      <c r="G691" s="245"/>
      <c r="H691" s="248">
        <v>1.6499999999999999</v>
      </c>
      <c r="I691" s="249"/>
      <c r="J691" s="245"/>
      <c r="K691" s="245"/>
      <c r="L691" s="250"/>
      <c r="M691" s="251"/>
      <c r="N691" s="252"/>
      <c r="O691" s="252"/>
      <c r="P691" s="252"/>
      <c r="Q691" s="252"/>
      <c r="R691" s="252"/>
      <c r="S691" s="252"/>
      <c r="T691" s="253"/>
      <c r="AT691" s="254" t="s">
        <v>159</v>
      </c>
      <c r="AU691" s="254" t="s">
        <v>81</v>
      </c>
      <c r="AV691" s="12" t="s">
        <v>81</v>
      </c>
      <c r="AW691" s="12" t="s">
        <v>35</v>
      </c>
      <c r="AX691" s="12" t="s">
        <v>71</v>
      </c>
      <c r="AY691" s="254" t="s">
        <v>152</v>
      </c>
    </row>
    <row r="692" s="13" customFormat="1">
      <c r="B692" s="255"/>
      <c r="C692" s="256"/>
      <c r="D692" s="235" t="s">
        <v>159</v>
      </c>
      <c r="E692" s="257" t="s">
        <v>21</v>
      </c>
      <c r="F692" s="258" t="s">
        <v>164</v>
      </c>
      <c r="G692" s="256"/>
      <c r="H692" s="259">
        <v>13.589</v>
      </c>
      <c r="I692" s="260"/>
      <c r="J692" s="256"/>
      <c r="K692" s="256"/>
      <c r="L692" s="261"/>
      <c r="M692" s="262"/>
      <c r="N692" s="263"/>
      <c r="O692" s="263"/>
      <c r="P692" s="263"/>
      <c r="Q692" s="263"/>
      <c r="R692" s="263"/>
      <c r="S692" s="263"/>
      <c r="T692" s="264"/>
      <c r="AT692" s="265" t="s">
        <v>159</v>
      </c>
      <c r="AU692" s="265" t="s">
        <v>81</v>
      </c>
      <c r="AV692" s="13" t="s">
        <v>158</v>
      </c>
      <c r="AW692" s="13" t="s">
        <v>35</v>
      </c>
      <c r="AX692" s="13" t="s">
        <v>79</v>
      </c>
      <c r="AY692" s="265" t="s">
        <v>152</v>
      </c>
    </row>
    <row r="693" s="1" customFormat="1" ht="25.5" customHeight="1">
      <c r="B693" s="46"/>
      <c r="C693" s="221" t="s">
        <v>558</v>
      </c>
      <c r="D693" s="221" t="s">
        <v>154</v>
      </c>
      <c r="E693" s="222" t="s">
        <v>876</v>
      </c>
      <c r="F693" s="223" t="s">
        <v>877</v>
      </c>
      <c r="G693" s="224" t="s">
        <v>235</v>
      </c>
      <c r="H693" s="225">
        <v>92.816999999999993</v>
      </c>
      <c r="I693" s="226"/>
      <c r="J693" s="227">
        <f>ROUND(I693*H693,2)</f>
        <v>0</v>
      </c>
      <c r="K693" s="223" t="s">
        <v>242</v>
      </c>
      <c r="L693" s="72"/>
      <c r="M693" s="228" t="s">
        <v>21</v>
      </c>
      <c r="N693" s="229" t="s">
        <v>42</v>
      </c>
      <c r="O693" s="47"/>
      <c r="P693" s="230">
        <f>O693*H693</f>
        <v>0</v>
      </c>
      <c r="Q693" s="230">
        <v>3.7925999999999999E-06</v>
      </c>
      <c r="R693" s="230">
        <f>Q693*H693</f>
        <v>0.00035201775419999997</v>
      </c>
      <c r="S693" s="230">
        <v>0</v>
      </c>
      <c r="T693" s="231">
        <f>S693*H693</f>
        <v>0</v>
      </c>
      <c r="AR693" s="24" t="s">
        <v>200</v>
      </c>
      <c r="AT693" s="24" t="s">
        <v>154</v>
      </c>
      <c r="AU693" s="24" t="s">
        <v>81</v>
      </c>
      <c r="AY693" s="24" t="s">
        <v>152</v>
      </c>
      <c r="BE693" s="232">
        <f>IF(N693="základní",J693,0)</f>
        <v>0</v>
      </c>
      <c r="BF693" s="232">
        <f>IF(N693="snížená",J693,0)</f>
        <v>0</v>
      </c>
      <c r="BG693" s="232">
        <f>IF(N693="zákl. přenesená",J693,0)</f>
        <v>0</v>
      </c>
      <c r="BH693" s="232">
        <f>IF(N693="sníž. přenesená",J693,0)</f>
        <v>0</v>
      </c>
      <c r="BI693" s="232">
        <f>IF(N693="nulová",J693,0)</f>
        <v>0</v>
      </c>
      <c r="BJ693" s="24" t="s">
        <v>79</v>
      </c>
      <c r="BK693" s="232">
        <f>ROUND(I693*H693,2)</f>
        <v>0</v>
      </c>
      <c r="BL693" s="24" t="s">
        <v>200</v>
      </c>
      <c r="BM693" s="24" t="s">
        <v>878</v>
      </c>
    </row>
    <row r="694" s="1" customFormat="1">
      <c r="B694" s="46"/>
      <c r="C694" s="74"/>
      <c r="D694" s="235" t="s">
        <v>244</v>
      </c>
      <c r="E694" s="74"/>
      <c r="F694" s="266" t="s">
        <v>879</v>
      </c>
      <c r="G694" s="74"/>
      <c r="H694" s="74"/>
      <c r="I694" s="191"/>
      <c r="J694" s="74"/>
      <c r="K694" s="74"/>
      <c r="L694" s="72"/>
      <c r="M694" s="267"/>
      <c r="N694" s="47"/>
      <c r="O694" s="47"/>
      <c r="P694" s="47"/>
      <c r="Q694" s="47"/>
      <c r="R694" s="47"/>
      <c r="S694" s="47"/>
      <c r="T694" s="95"/>
      <c r="AT694" s="24" t="s">
        <v>244</v>
      </c>
      <c r="AU694" s="24" t="s">
        <v>81</v>
      </c>
    </row>
    <row r="695" s="11" customFormat="1">
      <c r="B695" s="233"/>
      <c r="C695" s="234"/>
      <c r="D695" s="235" t="s">
        <v>159</v>
      </c>
      <c r="E695" s="236" t="s">
        <v>21</v>
      </c>
      <c r="F695" s="237" t="s">
        <v>363</v>
      </c>
      <c r="G695" s="234"/>
      <c r="H695" s="236" t="s">
        <v>21</v>
      </c>
      <c r="I695" s="238"/>
      <c r="J695" s="234"/>
      <c r="K695" s="234"/>
      <c r="L695" s="239"/>
      <c r="M695" s="240"/>
      <c r="N695" s="241"/>
      <c r="O695" s="241"/>
      <c r="P695" s="241"/>
      <c r="Q695" s="241"/>
      <c r="R695" s="241"/>
      <c r="S695" s="241"/>
      <c r="T695" s="242"/>
      <c r="AT695" s="243" t="s">
        <v>159</v>
      </c>
      <c r="AU695" s="243" t="s">
        <v>81</v>
      </c>
      <c r="AV695" s="11" t="s">
        <v>79</v>
      </c>
      <c r="AW695" s="11" t="s">
        <v>35</v>
      </c>
      <c r="AX695" s="11" t="s">
        <v>71</v>
      </c>
      <c r="AY695" s="243" t="s">
        <v>152</v>
      </c>
    </row>
    <row r="696" s="12" customFormat="1">
      <c r="B696" s="244"/>
      <c r="C696" s="245"/>
      <c r="D696" s="235" t="s">
        <v>159</v>
      </c>
      <c r="E696" s="246" t="s">
        <v>21</v>
      </c>
      <c r="F696" s="247" t="s">
        <v>880</v>
      </c>
      <c r="G696" s="245"/>
      <c r="H696" s="248">
        <v>6.0309999999999997</v>
      </c>
      <c r="I696" s="249"/>
      <c r="J696" s="245"/>
      <c r="K696" s="245"/>
      <c r="L696" s="250"/>
      <c r="M696" s="251"/>
      <c r="N696" s="252"/>
      <c r="O696" s="252"/>
      <c r="P696" s="252"/>
      <c r="Q696" s="252"/>
      <c r="R696" s="252"/>
      <c r="S696" s="252"/>
      <c r="T696" s="253"/>
      <c r="AT696" s="254" t="s">
        <v>159</v>
      </c>
      <c r="AU696" s="254" t="s">
        <v>81</v>
      </c>
      <c r="AV696" s="12" t="s">
        <v>81</v>
      </c>
      <c r="AW696" s="12" t="s">
        <v>35</v>
      </c>
      <c r="AX696" s="12" t="s">
        <v>71</v>
      </c>
      <c r="AY696" s="254" t="s">
        <v>152</v>
      </c>
    </row>
    <row r="697" s="12" customFormat="1">
      <c r="B697" s="244"/>
      <c r="C697" s="245"/>
      <c r="D697" s="235" t="s">
        <v>159</v>
      </c>
      <c r="E697" s="246" t="s">
        <v>21</v>
      </c>
      <c r="F697" s="247" t="s">
        <v>881</v>
      </c>
      <c r="G697" s="245"/>
      <c r="H697" s="248">
        <v>10.368</v>
      </c>
      <c r="I697" s="249"/>
      <c r="J697" s="245"/>
      <c r="K697" s="245"/>
      <c r="L697" s="250"/>
      <c r="M697" s="251"/>
      <c r="N697" s="252"/>
      <c r="O697" s="252"/>
      <c r="P697" s="252"/>
      <c r="Q697" s="252"/>
      <c r="R697" s="252"/>
      <c r="S697" s="252"/>
      <c r="T697" s="253"/>
      <c r="AT697" s="254" t="s">
        <v>159</v>
      </c>
      <c r="AU697" s="254" t="s">
        <v>81</v>
      </c>
      <c r="AV697" s="12" t="s">
        <v>81</v>
      </c>
      <c r="AW697" s="12" t="s">
        <v>35</v>
      </c>
      <c r="AX697" s="12" t="s">
        <v>71</v>
      </c>
      <c r="AY697" s="254" t="s">
        <v>152</v>
      </c>
    </row>
    <row r="698" s="12" customFormat="1">
      <c r="B698" s="244"/>
      <c r="C698" s="245"/>
      <c r="D698" s="235" t="s">
        <v>159</v>
      </c>
      <c r="E698" s="246" t="s">
        <v>21</v>
      </c>
      <c r="F698" s="247" t="s">
        <v>882</v>
      </c>
      <c r="G698" s="245"/>
      <c r="H698" s="248">
        <v>5.2199999999999998</v>
      </c>
      <c r="I698" s="249"/>
      <c r="J698" s="245"/>
      <c r="K698" s="245"/>
      <c r="L698" s="250"/>
      <c r="M698" s="251"/>
      <c r="N698" s="252"/>
      <c r="O698" s="252"/>
      <c r="P698" s="252"/>
      <c r="Q698" s="252"/>
      <c r="R698" s="252"/>
      <c r="S698" s="252"/>
      <c r="T698" s="253"/>
      <c r="AT698" s="254" t="s">
        <v>159</v>
      </c>
      <c r="AU698" s="254" t="s">
        <v>81</v>
      </c>
      <c r="AV698" s="12" t="s">
        <v>81</v>
      </c>
      <c r="AW698" s="12" t="s">
        <v>35</v>
      </c>
      <c r="AX698" s="12" t="s">
        <v>71</v>
      </c>
      <c r="AY698" s="254" t="s">
        <v>152</v>
      </c>
    </row>
    <row r="699" s="12" customFormat="1">
      <c r="B699" s="244"/>
      <c r="C699" s="245"/>
      <c r="D699" s="235" t="s">
        <v>159</v>
      </c>
      <c r="E699" s="246" t="s">
        <v>21</v>
      </c>
      <c r="F699" s="247" t="s">
        <v>883</v>
      </c>
      <c r="G699" s="245"/>
      <c r="H699" s="248">
        <v>63.802999999999997</v>
      </c>
      <c r="I699" s="249"/>
      <c r="J699" s="245"/>
      <c r="K699" s="245"/>
      <c r="L699" s="250"/>
      <c r="M699" s="251"/>
      <c r="N699" s="252"/>
      <c r="O699" s="252"/>
      <c r="P699" s="252"/>
      <c r="Q699" s="252"/>
      <c r="R699" s="252"/>
      <c r="S699" s="252"/>
      <c r="T699" s="253"/>
      <c r="AT699" s="254" t="s">
        <v>159</v>
      </c>
      <c r="AU699" s="254" t="s">
        <v>81</v>
      </c>
      <c r="AV699" s="12" t="s">
        <v>81</v>
      </c>
      <c r="AW699" s="12" t="s">
        <v>35</v>
      </c>
      <c r="AX699" s="12" t="s">
        <v>71</v>
      </c>
      <c r="AY699" s="254" t="s">
        <v>152</v>
      </c>
    </row>
    <row r="700" s="12" customFormat="1">
      <c r="B700" s="244"/>
      <c r="C700" s="245"/>
      <c r="D700" s="235" t="s">
        <v>159</v>
      </c>
      <c r="E700" s="246" t="s">
        <v>21</v>
      </c>
      <c r="F700" s="247" t="s">
        <v>884</v>
      </c>
      <c r="G700" s="245"/>
      <c r="H700" s="248">
        <v>4.0949999999999998</v>
      </c>
      <c r="I700" s="249"/>
      <c r="J700" s="245"/>
      <c r="K700" s="245"/>
      <c r="L700" s="250"/>
      <c r="M700" s="251"/>
      <c r="N700" s="252"/>
      <c r="O700" s="252"/>
      <c r="P700" s="252"/>
      <c r="Q700" s="252"/>
      <c r="R700" s="252"/>
      <c r="S700" s="252"/>
      <c r="T700" s="253"/>
      <c r="AT700" s="254" t="s">
        <v>159</v>
      </c>
      <c r="AU700" s="254" t="s">
        <v>81</v>
      </c>
      <c r="AV700" s="12" t="s">
        <v>81</v>
      </c>
      <c r="AW700" s="12" t="s">
        <v>35</v>
      </c>
      <c r="AX700" s="12" t="s">
        <v>71</v>
      </c>
      <c r="AY700" s="254" t="s">
        <v>152</v>
      </c>
    </row>
    <row r="701" s="12" customFormat="1">
      <c r="B701" s="244"/>
      <c r="C701" s="245"/>
      <c r="D701" s="235" t="s">
        <v>159</v>
      </c>
      <c r="E701" s="246" t="s">
        <v>21</v>
      </c>
      <c r="F701" s="247" t="s">
        <v>885</v>
      </c>
      <c r="G701" s="245"/>
      <c r="H701" s="248">
        <v>1.6499999999999999</v>
      </c>
      <c r="I701" s="249"/>
      <c r="J701" s="245"/>
      <c r="K701" s="245"/>
      <c r="L701" s="250"/>
      <c r="M701" s="251"/>
      <c r="N701" s="252"/>
      <c r="O701" s="252"/>
      <c r="P701" s="252"/>
      <c r="Q701" s="252"/>
      <c r="R701" s="252"/>
      <c r="S701" s="252"/>
      <c r="T701" s="253"/>
      <c r="AT701" s="254" t="s">
        <v>159</v>
      </c>
      <c r="AU701" s="254" t="s">
        <v>81</v>
      </c>
      <c r="AV701" s="12" t="s">
        <v>81</v>
      </c>
      <c r="AW701" s="12" t="s">
        <v>35</v>
      </c>
      <c r="AX701" s="12" t="s">
        <v>71</v>
      </c>
      <c r="AY701" s="254" t="s">
        <v>152</v>
      </c>
    </row>
    <row r="702" s="12" customFormat="1">
      <c r="B702" s="244"/>
      <c r="C702" s="245"/>
      <c r="D702" s="235" t="s">
        <v>159</v>
      </c>
      <c r="E702" s="246" t="s">
        <v>21</v>
      </c>
      <c r="F702" s="247" t="s">
        <v>886</v>
      </c>
      <c r="G702" s="245"/>
      <c r="H702" s="248">
        <v>1.6499999999999999</v>
      </c>
      <c r="I702" s="249"/>
      <c r="J702" s="245"/>
      <c r="K702" s="245"/>
      <c r="L702" s="250"/>
      <c r="M702" s="251"/>
      <c r="N702" s="252"/>
      <c r="O702" s="252"/>
      <c r="P702" s="252"/>
      <c r="Q702" s="252"/>
      <c r="R702" s="252"/>
      <c r="S702" s="252"/>
      <c r="T702" s="253"/>
      <c r="AT702" s="254" t="s">
        <v>159</v>
      </c>
      <c r="AU702" s="254" t="s">
        <v>81</v>
      </c>
      <c r="AV702" s="12" t="s">
        <v>81</v>
      </c>
      <c r="AW702" s="12" t="s">
        <v>35</v>
      </c>
      <c r="AX702" s="12" t="s">
        <v>71</v>
      </c>
      <c r="AY702" s="254" t="s">
        <v>152</v>
      </c>
    </row>
    <row r="703" s="13" customFormat="1">
      <c r="B703" s="255"/>
      <c r="C703" s="256"/>
      <c r="D703" s="235" t="s">
        <v>159</v>
      </c>
      <c r="E703" s="257" t="s">
        <v>21</v>
      </c>
      <c r="F703" s="258" t="s">
        <v>164</v>
      </c>
      <c r="G703" s="256"/>
      <c r="H703" s="259">
        <v>92.816999999999993</v>
      </c>
      <c r="I703" s="260"/>
      <c r="J703" s="256"/>
      <c r="K703" s="256"/>
      <c r="L703" s="261"/>
      <c r="M703" s="262"/>
      <c r="N703" s="263"/>
      <c r="O703" s="263"/>
      <c r="P703" s="263"/>
      <c r="Q703" s="263"/>
      <c r="R703" s="263"/>
      <c r="S703" s="263"/>
      <c r="T703" s="264"/>
      <c r="AT703" s="265" t="s">
        <v>159</v>
      </c>
      <c r="AU703" s="265" t="s">
        <v>81</v>
      </c>
      <c r="AV703" s="13" t="s">
        <v>158</v>
      </c>
      <c r="AW703" s="13" t="s">
        <v>35</v>
      </c>
      <c r="AX703" s="13" t="s">
        <v>79</v>
      </c>
      <c r="AY703" s="265" t="s">
        <v>152</v>
      </c>
    </row>
    <row r="704" s="1" customFormat="1" ht="25.5" customHeight="1">
      <c r="B704" s="46"/>
      <c r="C704" s="268" t="s">
        <v>887</v>
      </c>
      <c r="D704" s="268" t="s">
        <v>331</v>
      </c>
      <c r="E704" s="269" t="s">
        <v>888</v>
      </c>
      <c r="F704" s="270" t="s">
        <v>889</v>
      </c>
      <c r="G704" s="271" t="s">
        <v>235</v>
      </c>
      <c r="H704" s="272">
        <v>97.459000000000003</v>
      </c>
      <c r="I704" s="273"/>
      <c r="J704" s="274">
        <f>ROUND(I704*H704,2)</f>
        <v>0</v>
      </c>
      <c r="K704" s="270" t="s">
        <v>242</v>
      </c>
      <c r="L704" s="275"/>
      <c r="M704" s="276" t="s">
        <v>21</v>
      </c>
      <c r="N704" s="277" t="s">
        <v>42</v>
      </c>
      <c r="O704" s="47"/>
      <c r="P704" s="230">
        <f>O704*H704</f>
        <v>0</v>
      </c>
      <c r="Q704" s="230">
        <v>0.00017000000000000001</v>
      </c>
      <c r="R704" s="230">
        <f>Q704*H704</f>
        <v>0.016568030000000001</v>
      </c>
      <c r="S704" s="230">
        <v>0</v>
      </c>
      <c r="T704" s="231">
        <f>S704*H704</f>
        <v>0</v>
      </c>
      <c r="AR704" s="24" t="s">
        <v>263</v>
      </c>
      <c r="AT704" s="24" t="s">
        <v>331</v>
      </c>
      <c r="AU704" s="24" t="s">
        <v>81</v>
      </c>
      <c r="AY704" s="24" t="s">
        <v>152</v>
      </c>
      <c r="BE704" s="232">
        <f>IF(N704="základní",J704,0)</f>
        <v>0</v>
      </c>
      <c r="BF704" s="232">
        <f>IF(N704="snížená",J704,0)</f>
        <v>0</v>
      </c>
      <c r="BG704" s="232">
        <f>IF(N704="zákl. přenesená",J704,0)</f>
        <v>0</v>
      </c>
      <c r="BH704" s="232">
        <f>IF(N704="sníž. přenesená",J704,0)</f>
        <v>0</v>
      </c>
      <c r="BI704" s="232">
        <f>IF(N704="nulová",J704,0)</f>
        <v>0</v>
      </c>
      <c r="BJ704" s="24" t="s">
        <v>79</v>
      </c>
      <c r="BK704" s="232">
        <f>ROUND(I704*H704,2)</f>
        <v>0</v>
      </c>
      <c r="BL704" s="24" t="s">
        <v>200</v>
      </c>
      <c r="BM704" s="24" t="s">
        <v>890</v>
      </c>
    </row>
    <row r="705" s="11" customFormat="1">
      <c r="B705" s="233"/>
      <c r="C705" s="234"/>
      <c r="D705" s="235" t="s">
        <v>159</v>
      </c>
      <c r="E705" s="236" t="s">
        <v>21</v>
      </c>
      <c r="F705" s="237" t="s">
        <v>363</v>
      </c>
      <c r="G705" s="234"/>
      <c r="H705" s="236" t="s">
        <v>21</v>
      </c>
      <c r="I705" s="238"/>
      <c r="J705" s="234"/>
      <c r="K705" s="234"/>
      <c r="L705" s="239"/>
      <c r="M705" s="240"/>
      <c r="N705" s="241"/>
      <c r="O705" s="241"/>
      <c r="P705" s="241"/>
      <c r="Q705" s="241"/>
      <c r="R705" s="241"/>
      <c r="S705" s="241"/>
      <c r="T705" s="242"/>
      <c r="AT705" s="243" t="s">
        <v>159</v>
      </c>
      <c r="AU705" s="243" t="s">
        <v>81</v>
      </c>
      <c r="AV705" s="11" t="s">
        <v>79</v>
      </c>
      <c r="AW705" s="11" t="s">
        <v>35</v>
      </c>
      <c r="AX705" s="11" t="s">
        <v>71</v>
      </c>
      <c r="AY705" s="243" t="s">
        <v>152</v>
      </c>
    </row>
    <row r="706" s="12" customFormat="1">
      <c r="B706" s="244"/>
      <c r="C706" s="245"/>
      <c r="D706" s="235" t="s">
        <v>159</v>
      </c>
      <c r="E706" s="246" t="s">
        <v>21</v>
      </c>
      <c r="F706" s="247" t="s">
        <v>891</v>
      </c>
      <c r="G706" s="245"/>
      <c r="H706" s="248">
        <v>6.3330000000000002</v>
      </c>
      <c r="I706" s="249"/>
      <c r="J706" s="245"/>
      <c r="K706" s="245"/>
      <c r="L706" s="250"/>
      <c r="M706" s="251"/>
      <c r="N706" s="252"/>
      <c r="O706" s="252"/>
      <c r="P706" s="252"/>
      <c r="Q706" s="252"/>
      <c r="R706" s="252"/>
      <c r="S706" s="252"/>
      <c r="T706" s="253"/>
      <c r="AT706" s="254" t="s">
        <v>159</v>
      </c>
      <c r="AU706" s="254" t="s">
        <v>81</v>
      </c>
      <c r="AV706" s="12" t="s">
        <v>81</v>
      </c>
      <c r="AW706" s="12" t="s">
        <v>35</v>
      </c>
      <c r="AX706" s="12" t="s">
        <v>71</v>
      </c>
      <c r="AY706" s="254" t="s">
        <v>152</v>
      </c>
    </row>
    <row r="707" s="12" customFormat="1">
      <c r="B707" s="244"/>
      <c r="C707" s="245"/>
      <c r="D707" s="235" t="s">
        <v>159</v>
      </c>
      <c r="E707" s="246" t="s">
        <v>21</v>
      </c>
      <c r="F707" s="247" t="s">
        <v>892</v>
      </c>
      <c r="G707" s="245"/>
      <c r="H707" s="248">
        <v>10.885999999999999</v>
      </c>
      <c r="I707" s="249"/>
      <c r="J707" s="245"/>
      <c r="K707" s="245"/>
      <c r="L707" s="250"/>
      <c r="M707" s="251"/>
      <c r="N707" s="252"/>
      <c r="O707" s="252"/>
      <c r="P707" s="252"/>
      <c r="Q707" s="252"/>
      <c r="R707" s="252"/>
      <c r="S707" s="252"/>
      <c r="T707" s="253"/>
      <c r="AT707" s="254" t="s">
        <v>159</v>
      </c>
      <c r="AU707" s="254" t="s">
        <v>81</v>
      </c>
      <c r="AV707" s="12" t="s">
        <v>81</v>
      </c>
      <c r="AW707" s="12" t="s">
        <v>35</v>
      </c>
      <c r="AX707" s="12" t="s">
        <v>71</v>
      </c>
      <c r="AY707" s="254" t="s">
        <v>152</v>
      </c>
    </row>
    <row r="708" s="12" customFormat="1">
      <c r="B708" s="244"/>
      <c r="C708" s="245"/>
      <c r="D708" s="235" t="s">
        <v>159</v>
      </c>
      <c r="E708" s="246" t="s">
        <v>21</v>
      </c>
      <c r="F708" s="247" t="s">
        <v>893</v>
      </c>
      <c r="G708" s="245"/>
      <c r="H708" s="248">
        <v>5.4809999999999999</v>
      </c>
      <c r="I708" s="249"/>
      <c r="J708" s="245"/>
      <c r="K708" s="245"/>
      <c r="L708" s="250"/>
      <c r="M708" s="251"/>
      <c r="N708" s="252"/>
      <c r="O708" s="252"/>
      <c r="P708" s="252"/>
      <c r="Q708" s="252"/>
      <c r="R708" s="252"/>
      <c r="S708" s="252"/>
      <c r="T708" s="253"/>
      <c r="AT708" s="254" t="s">
        <v>159</v>
      </c>
      <c r="AU708" s="254" t="s">
        <v>81</v>
      </c>
      <c r="AV708" s="12" t="s">
        <v>81</v>
      </c>
      <c r="AW708" s="12" t="s">
        <v>35</v>
      </c>
      <c r="AX708" s="12" t="s">
        <v>71</v>
      </c>
      <c r="AY708" s="254" t="s">
        <v>152</v>
      </c>
    </row>
    <row r="709" s="12" customFormat="1">
      <c r="B709" s="244"/>
      <c r="C709" s="245"/>
      <c r="D709" s="235" t="s">
        <v>159</v>
      </c>
      <c r="E709" s="246" t="s">
        <v>21</v>
      </c>
      <c r="F709" s="247" t="s">
        <v>894</v>
      </c>
      <c r="G709" s="245"/>
      <c r="H709" s="248">
        <v>66.992999999999995</v>
      </c>
      <c r="I709" s="249"/>
      <c r="J709" s="245"/>
      <c r="K709" s="245"/>
      <c r="L709" s="250"/>
      <c r="M709" s="251"/>
      <c r="N709" s="252"/>
      <c r="O709" s="252"/>
      <c r="P709" s="252"/>
      <c r="Q709" s="252"/>
      <c r="R709" s="252"/>
      <c r="S709" s="252"/>
      <c r="T709" s="253"/>
      <c r="AT709" s="254" t="s">
        <v>159</v>
      </c>
      <c r="AU709" s="254" t="s">
        <v>81</v>
      </c>
      <c r="AV709" s="12" t="s">
        <v>81</v>
      </c>
      <c r="AW709" s="12" t="s">
        <v>35</v>
      </c>
      <c r="AX709" s="12" t="s">
        <v>71</v>
      </c>
      <c r="AY709" s="254" t="s">
        <v>152</v>
      </c>
    </row>
    <row r="710" s="12" customFormat="1">
      <c r="B710" s="244"/>
      <c r="C710" s="245"/>
      <c r="D710" s="235" t="s">
        <v>159</v>
      </c>
      <c r="E710" s="246" t="s">
        <v>21</v>
      </c>
      <c r="F710" s="247" t="s">
        <v>895</v>
      </c>
      <c r="G710" s="245"/>
      <c r="H710" s="248">
        <v>4.2999999999999998</v>
      </c>
      <c r="I710" s="249"/>
      <c r="J710" s="245"/>
      <c r="K710" s="245"/>
      <c r="L710" s="250"/>
      <c r="M710" s="251"/>
      <c r="N710" s="252"/>
      <c r="O710" s="252"/>
      <c r="P710" s="252"/>
      <c r="Q710" s="252"/>
      <c r="R710" s="252"/>
      <c r="S710" s="252"/>
      <c r="T710" s="253"/>
      <c r="AT710" s="254" t="s">
        <v>159</v>
      </c>
      <c r="AU710" s="254" t="s">
        <v>81</v>
      </c>
      <c r="AV710" s="12" t="s">
        <v>81</v>
      </c>
      <c r="AW710" s="12" t="s">
        <v>35</v>
      </c>
      <c r="AX710" s="12" t="s">
        <v>71</v>
      </c>
      <c r="AY710" s="254" t="s">
        <v>152</v>
      </c>
    </row>
    <row r="711" s="12" customFormat="1">
      <c r="B711" s="244"/>
      <c r="C711" s="245"/>
      <c r="D711" s="235" t="s">
        <v>159</v>
      </c>
      <c r="E711" s="246" t="s">
        <v>21</v>
      </c>
      <c r="F711" s="247" t="s">
        <v>896</v>
      </c>
      <c r="G711" s="245"/>
      <c r="H711" s="248">
        <v>1.7330000000000001</v>
      </c>
      <c r="I711" s="249"/>
      <c r="J711" s="245"/>
      <c r="K711" s="245"/>
      <c r="L711" s="250"/>
      <c r="M711" s="251"/>
      <c r="N711" s="252"/>
      <c r="O711" s="252"/>
      <c r="P711" s="252"/>
      <c r="Q711" s="252"/>
      <c r="R711" s="252"/>
      <c r="S711" s="252"/>
      <c r="T711" s="253"/>
      <c r="AT711" s="254" t="s">
        <v>159</v>
      </c>
      <c r="AU711" s="254" t="s">
        <v>81</v>
      </c>
      <c r="AV711" s="12" t="s">
        <v>81</v>
      </c>
      <c r="AW711" s="12" t="s">
        <v>35</v>
      </c>
      <c r="AX711" s="12" t="s">
        <v>71</v>
      </c>
      <c r="AY711" s="254" t="s">
        <v>152</v>
      </c>
    </row>
    <row r="712" s="12" customFormat="1">
      <c r="B712" s="244"/>
      <c r="C712" s="245"/>
      <c r="D712" s="235" t="s">
        <v>159</v>
      </c>
      <c r="E712" s="246" t="s">
        <v>21</v>
      </c>
      <c r="F712" s="247" t="s">
        <v>897</v>
      </c>
      <c r="G712" s="245"/>
      <c r="H712" s="248">
        <v>1.7330000000000001</v>
      </c>
      <c r="I712" s="249"/>
      <c r="J712" s="245"/>
      <c r="K712" s="245"/>
      <c r="L712" s="250"/>
      <c r="M712" s="251"/>
      <c r="N712" s="252"/>
      <c r="O712" s="252"/>
      <c r="P712" s="252"/>
      <c r="Q712" s="252"/>
      <c r="R712" s="252"/>
      <c r="S712" s="252"/>
      <c r="T712" s="253"/>
      <c r="AT712" s="254" t="s">
        <v>159</v>
      </c>
      <c r="AU712" s="254" t="s">
        <v>81</v>
      </c>
      <c r="AV712" s="12" t="s">
        <v>81</v>
      </c>
      <c r="AW712" s="12" t="s">
        <v>35</v>
      </c>
      <c r="AX712" s="12" t="s">
        <v>71</v>
      </c>
      <c r="AY712" s="254" t="s">
        <v>152</v>
      </c>
    </row>
    <row r="713" s="13" customFormat="1">
      <c r="B713" s="255"/>
      <c r="C713" s="256"/>
      <c r="D713" s="235" t="s">
        <v>159</v>
      </c>
      <c r="E713" s="257" t="s">
        <v>21</v>
      </c>
      <c r="F713" s="258" t="s">
        <v>164</v>
      </c>
      <c r="G713" s="256"/>
      <c r="H713" s="259">
        <v>97.459000000000003</v>
      </c>
      <c r="I713" s="260"/>
      <c r="J713" s="256"/>
      <c r="K713" s="256"/>
      <c r="L713" s="261"/>
      <c r="M713" s="262"/>
      <c r="N713" s="263"/>
      <c r="O713" s="263"/>
      <c r="P713" s="263"/>
      <c r="Q713" s="263"/>
      <c r="R713" s="263"/>
      <c r="S713" s="263"/>
      <c r="T713" s="264"/>
      <c r="AT713" s="265" t="s">
        <v>159</v>
      </c>
      <c r="AU713" s="265" t="s">
        <v>81</v>
      </c>
      <c r="AV713" s="13" t="s">
        <v>158</v>
      </c>
      <c r="AW713" s="13" t="s">
        <v>35</v>
      </c>
      <c r="AX713" s="13" t="s">
        <v>79</v>
      </c>
      <c r="AY713" s="265" t="s">
        <v>152</v>
      </c>
    </row>
    <row r="714" s="1" customFormat="1" ht="16.5" customHeight="1">
      <c r="B714" s="46"/>
      <c r="C714" s="221" t="s">
        <v>584</v>
      </c>
      <c r="D714" s="221" t="s">
        <v>154</v>
      </c>
      <c r="E714" s="222" t="s">
        <v>898</v>
      </c>
      <c r="F714" s="223" t="s">
        <v>899</v>
      </c>
      <c r="G714" s="224" t="s">
        <v>220</v>
      </c>
      <c r="H714" s="225">
        <v>0.036999999999999998</v>
      </c>
      <c r="I714" s="226"/>
      <c r="J714" s="227">
        <f>ROUND(I714*H714,2)</f>
        <v>0</v>
      </c>
      <c r="K714" s="223" t="s">
        <v>21</v>
      </c>
      <c r="L714" s="72"/>
      <c r="M714" s="228" t="s">
        <v>21</v>
      </c>
      <c r="N714" s="229" t="s">
        <v>42</v>
      </c>
      <c r="O714" s="47"/>
      <c r="P714" s="230">
        <f>O714*H714</f>
        <v>0</v>
      </c>
      <c r="Q714" s="230">
        <v>0</v>
      </c>
      <c r="R714" s="230">
        <f>Q714*H714</f>
        <v>0</v>
      </c>
      <c r="S714" s="230">
        <v>0</v>
      </c>
      <c r="T714" s="231">
        <f>S714*H714</f>
        <v>0</v>
      </c>
      <c r="AR714" s="24" t="s">
        <v>200</v>
      </c>
      <c r="AT714" s="24" t="s">
        <v>154</v>
      </c>
      <c r="AU714" s="24" t="s">
        <v>81</v>
      </c>
      <c r="AY714" s="24" t="s">
        <v>152</v>
      </c>
      <c r="BE714" s="232">
        <f>IF(N714="základní",J714,0)</f>
        <v>0</v>
      </c>
      <c r="BF714" s="232">
        <f>IF(N714="snížená",J714,0)</f>
        <v>0</v>
      </c>
      <c r="BG714" s="232">
        <f>IF(N714="zákl. přenesená",J714,0)</f>
        <v>0</v>
      </c>
      <c r="BH714" s="232">
        <f>IF(N714="sníž. přenesená",J714,0)</f>
        <v>0</v>
      </c>
      <c r="BI714" s="232">
        <f>IF(N714="nulová",J714,0)</f>
        <v>0</v>
      </c>
      <c r="BJ714" s="24" t="s">
        <v>79</v>
      </c>
      <c r="BK714" s="232">
        <f>ROUND(I714*H714,2)</f>
        <v>0</v>
      </c>
      <c r="BL714" s="24" t="s">
        <v>200</v>
      </c>
      <c r="BM714" s="24" t="s">
        <v>900</v>
      </c>
    </row>
    <row r="715" s="10" customFormat="1" ht="29.88" customHeight="1">
      <c r="B715" s="205"/>
      <c r="C715" s="206"/>
      <c r="D715" s="207" t="s">
        <v>70</v>
      </c>
      <c r="E715" s="219" t="s">
        <v>901</v>
      </c>
      <c r="F715" s="219" t="s">
        <v>902</v>
      </c>
      <c r="G715" s="206"/>
      <c r="H715" s="206"/>
      <c r="I715" s="209"/>
      <c r="J715" s="220">
        <f>BK715</f>
        <v>0</v>
      </c>
      <c r="K715" s="206"/>
      <c r="L715" s="211"/>
      <c r="M715" s="212"/>
      <c r="N715" s="213"/>
      <c r="O715" s="213"/>
      <c r="P715" s="214">
        <f>SUM(P716:P743)</f>
        <v>0</v>
      </c>
      <c r="Q715" s="213"/>
      <c r="R715" s="214">
        <f>SUM(R716:R743)</f>
        <v>2.3887074509400001</v>
      </c>
      <c r="S715" s="213"/>
      <c r="T715" s="215">
        <f>SUM(T716:T743)</f>
        <v>0</v>
      </c>
      <c r="AR715" s="216" t="s">
        <v>81</v>
      </c>
      <c r="AT715" s="217" t="s">
        <v>70</v>
      </c>
      <c r="AU715" s="217" t="s">
        <v>79</v>
      </c>
      <c r="AY715" s="216" t="s">
        <v>152</v>
      </c>
      <c r="BK715" s="218">
        <f>SUM(BK716:BK743)</f>
        <v>0</v>
      </c>
    </row>
    <row r="716" s="1" customFormat="1" ht="25.5" customHeight="1">
      <c r="B716" s="46"/>
      <c r="C716" s="221" t="s">
        <v>903</v>
      </c>
      <c r="D716" s="221" t="s">
        <v>154</v>
      </c>
      <c r="E716" s="222" t="s">
        <v>904</v>
      </c>
      <c r="F716" s="223" t="s">
        <v>905</v>
      </c>
      <c r="G716" s="224" t="s">
        <v>157</v>
      </c>
      <c r="H716" s="225">
        <v>14.775</v>
      </c>
      <c r="I716" s="226"/>
      <c r="J716" s="227">
        <f>ROUND(I716*H716,2)</f>
        <v>0</v>
      </c>
      <c r="K716" s="223" t="s">
        <v>21</v>
      </c>
      <c r="L716" s="72"/>
      <c r="M716" s="228" t="s">
        <v>21</v>
      </c>
      <c r="N716" s="229" t="s">
        <v>42</v>
      </c>
      <c r="O716" s="47"/>
      <c r="P716" s="230">
        <f>O716*H716</f>
        <v>0</v>
      </c>
      <c r="Q716" s="230">
        <v>0.00189</v>
      </c>
      <c r="R716" s="230">
        <f>Q716*H716</f>
        <v>0.027924750000000002</v>
      </c>
      <c r="S716" s="230">
        <v>0</v>
      </c>
      <c r="T716" s="231">
        <f>S716*H716</f>
        <v>0</v>
      </c>
      <c r="AR716" s="24" t="s">
        <v>200</v>
      </c>
      <c r="AT716" s="24" t="s">
        <v>154</v>
      </c>
      <c r="AU716" s="24" t="s">
        <v>81</v>
      </c>
      <c r="AY716" s="24" t="s">
        <v>152</v>
      </c>
      <c r="BE716" s="232">
        <f>IF(N716="základní",J716,0)</f>
        <v>0</v>
      </c>
      <c r="BF716" s="232">
        <f>IF(N716="snížená",J716,0)</f>
        <v>0</v>
      </c>
      <c r="BG716" s="232">
        <f>IF(N716="zákl. přenesená",J716,0)</f>
        <v>0</v>
      </c>
      <c r="BH716" s="232">
        <f>IF(N716="sníž. přenesená",J716,0)</f>
        <v>0</v>
      </c>
      <c r="BI716" s="232">
        <f>IF(N716="nulová",J716,0)</f>
        <v>0</v>
      </c>
      <c r="BJ716" s="24" t="s">
        <v>79</v>
      </c>
      <c r="BK716" s="232">
        <f>ROUND(I716*H716,2)</f>
        <v>0</v>
      </c>
      <c r="BL716" s="24" t="s">
        <v>200</v>
      </c>
      <c r="BM716" s="24" t="s">
        <v>906</v>
      </c>
    </row>
    <row r="717" s="12" customFormat="1">
      <c r="B717" s="244"/>
      <c r="C717" s="245"/>
      <c r="D717" s="235" t="s">
        <v>159</v>
      </c>
      <c r="E717" s="246" t="s">
        <v>21</v>
      </c>
      <c r="F717" s="247" t="s">
        <v>907</v>
      </c>
      <c r="G717" s="245"/>
      <c r="H717" s="248">
        <v>14.775</v>
      </c>
      <c r="I717" s="249"/>
      <c r="J717" s="245"/>
      <c r="K717" s="245"/>
      <c r="L717" s="250"/>
      <c r="M717" s="251"/>
      <c r="N717" s="252"/>
      <c r="O717" s="252"/>
      <c r="P717" s="252"/>
      <c r="Q717" s="252"/>
      <c r="R717" s="252"/>
      <c r="S717" s="252"/>
      <c r="T717" s="253"/>
      <c r="AT717" s="254" t="s">
        <v>159</v>
      </c>
      <c r="AU717" s="254" t="s">
        <v>81</v>
      </c>
      <c r="AV717" s="12" t="s">
        <v>81</v>
      </c>
      <c r="AW717" s="12" t="s">
        <v>35</v>
      </c>
      <c r="AX717" s="12" t="s">
        <v>71</v>
      </c>
      <c r="AY717" s="254" t="s">
        <v>152</v>
      </c>
    </row>
    <row r="718" s="13" customFormat="1">
      <c r="B718" s="255"/>
      <c r="C718" s="256"/>
      <c r="D718" s="235" t="s">
        <v>159</v>
      </c>
      <c r="E718" s="257" t="s">
        <v>21</v>
      </c>
      <c r="F718" s="258" t="s">
        <v>164</v>
      </c>
      <c r="G718" s="256"/>
      <c r="H718" s="259">
        <v>14.775</v>
      </c>
      <c r="I718" s="260"/>
      <c r="J718" s="256"/>
      <c r="K718" s="256"/>
      <c r="L718" s="261"/>
      <c r="M718" s="262"/>
      <c r="N718" s="263"/>
      <c r="O718" s="263"/>
      <c r="P718" s="263"/>
      <c r="Q718" s="263"/>
      <c r="R718" s="263"/>
      <c r="S718" s="263"/>
      <c r="T718" s="264"/>
      <c r="AT718" s="265" t="s">
        <v>159</v>
      </c>
      <c r="AU718" s="265" t="s">
        <v>81</v>
      </c>
      <c r="AV718" s="13" t="s">
        <v>158</v>
      </c>
      <c r="AW718" s="13" t="s">
        <v>35</v>
      </c>
      <c r="AX718" s="13" t="s">
        <v>79</v>
      </c>
      <c r="AY718" s="265" t="s">
        <v>152</v>
      </c>
    </row>
    <row r="719" s="1" customFormat="1" ht="25.5" customHeight="1">
      <c r="B719" s="46"/>
      <c r="C719" s="221" t="s">
        <v>596</v>
      </c>
      <c r="D719" s="221" t="s">
        <v>154</v>
      </c>
      <c r="E719" s="222" t="s">
        <v>908</v>
      </c>
      <c r="F719" s="223" t="s">
        <v>909</v>
      </c>
      <c r="G719" s="224" t="s">
        <v>326</v>
      </c>
      <c r="H719" s="225">
        <v>879.47799999999995</v>
      </c>
      <c r="I719" s="226"/>
      <c r="J719" s="227">
        <f>ROUND(I719*H719,2)</f>
        <v>0</v>
      </c>
      <c r="K719" s="223" t="s">
        <v>21</v>
      </c>
      <c r="L719" s="72"/>
      <c r="M719" s="228" t="s">
        <v>21</v>
      </c>
      <c r="N719" s="229" t="s">
        <v>42</v>
      </c>
      <c r="O719" s="47"/>
      <c r="P719" s="230">
        <f>O719*H719</f>
        <v>0</v>
      </c>
      <c r="Q719" s="230">
        <v>0</v>
      </c>
      <c r="R719" s="230">
        <f>Q719*H719</f>
        <v>0</v>
      </c>
      <c r="S719" s="230">
        <v>0</v>
      </c>
      <c r="T719" s="231">
        <f>S719*H719</f>
        <v>0</v>
      </c>
      <c r="AR719" s="24" t="s">
        <v>200</v>
      </c>
      <c r="AT719" s="24" t="s">
        <v>154</v>
      </c>
      <c r="AU719" s="24" t="s">
        <v>81</v>
      </c>
      <c r="AY719" s="24" t="s">
        <v>152</v>
      </c>
      <c r="BE719" s="232">
        <f>IF(N719="základní",J719,0)</f>
        <v>0</v>
      </c>
      <c r="BF719" s="232">
        <f>IF(N719="snížená",J719,0)</f>
        <v>0</v>
      </c>
      <c r="BG719" s="232">
        <f>IF(N719="zákl. přenesená",J719,0)</f>
        <v>0</v>
      </c>
      <c r="BH719" s="232">
        <f>IF(N719="sníž. přenesená",J719,0)</f>
        <v>0</v>
      </c>
      <c r="BI719" s="232">
        <f>IF(N719="nulová",J719,0)</f>
        <v>0</v>
      </c>
      <c r="BJ719" s="24" t="s">
        <v>79</v>
      </c>
      <c r="BK719" s="232">
        <f>ROUND(I719*H719,2)</f>
        <v>0</v>
      </c>
      <c r="BL719" s="24" t="s">
        <v>200</v>
      </c>
      <c r="BM719" s="24" t="s">
        <v>910</v>
      </c>
    </row>
    <row r="720" s="12" customFormat="1">
      <c r="B720" s="244"/>
      <c r="C720" s="245"/>
      <c r="D720" s="235" t="s">
        <v>159</v>
      </c>
      <c r="E720" s="246" t="s">
        <v>21</v>
      </c>
      <c r="F720" s="247" t="s">
        <v>911</v>
      </c>
      <c r="G720" s="245"/>
      <c r="H720" s="248">
        <v>176.15000000000001</v>
      </c>
      <c r="I720" s="249"/>
      <c r="J720" s="245"/>
      <c r="K720" s="245"/>
      <c r="L720" s="250"/>
      <c r="M720" s="251"/>
      <c r="N720" s="252"/>
      <c r="O720" s="252"/>
      <c r="P720" s="252"/>
      <c r="Q720" s="252"/>
      <c r="R720" s="252"/>
      <c r="S720" s="252"/>
      <c r="T720" s="253"/>
      <c r="AT720" s="254" t="s">
        <v>159</v>
      </c>
      <c r="AU720" s="254" t="s">
        <v>81</v>
      </c>
      <c r="AV720" s="12" t="s">
        <v>81</v>
      </c>
      <c r="AW720" s="12" t="s">
        <v>35</v>
      </c>
      <c r="AX720" s="12" t="s">
        <v>71</v>
      </c>
      <c r="AY720" s="254" t="s">
        <v>152</v>
      </c>
    </row>
    <row r="721" s="12" customFormat="1">
      <c r="B721" s="244"/>
      <c r="C721" s="245"/>
      <c r="D721" s="235" t="s">
        <v>159</v>
      </c>
      <c r="E721" s="246" t="s">
        <v>21</v>
      </c>
      <c r="F721" s="247" t="s">
        <v>912</v>
      </c>
      <c r="G721" s="245"/>
      <c r="H721" s="248">
        <v>21.600000000000001</v>
      </c>
      <c r="I721" s="249"/>
      <c r="J721" s="245"/>
      <c r="K721" s="245"/>
      <c r="L721" s="250"/>
      <c r="M721" s="251"/>
      <c r="N721" s="252"/>
      <c r="O721" s="252"/>
      <c r="P721" s="252"/>
      <c r="Q721" s="252"/>
      <c r="R721" s="252"/>
      <c r="S721" s="252"/>
      <c r="T721" s="253"/>
      <c r="AT721" s="254" t="s">
        <v>159</v>
      </c>
      <c r="AU721" s="254" t="s">
        <v>81</v>
      </c>
      <c r="AV721" s="12" t="s">
        <v>81</v>
      </c>
      <c r="AW721" s="12" t="s">
        <v>35</v>
      </c>
      <c r="AX721" s="12" t="s">
        <v>71</v>
      </c>
      <c r="AY721" s="254" t="s">
        <v>152</v>
      </c>
    </row>
    <row r="722" s="12" customFormat="1">
      <c r="B722" s="244"/>
      <c r="C722" s="245"/>
      <c r="D722" s="235" t="s">
        <v>159</v>
      </c>
      <c r="E722" s="246" t="s">
        <v>21</v>
      </c>
      <c r="F722" s="247" t="s">
        <v>913</v>
      </c>
      <c r="G722" s="245"/>
      <c r="H722" s="248">
        <v>193.648</v>
      </c>
      <c r="I722" s="249"/>
      <c r="J722" s="245"/>
      <c r="K722" s="245"/>
      <c r="L722" s="250"/>
      <c r="M722" s="251"/>
      <c r="N722" s="252"/>
      <c r="O722" s="252"/>
      <c r="P722" s="252"/>
      <c r="Q722" s="252"/>
      <c r="R722" s="252"/>
      <c r="S722" s="252"/>
      <c r="T722" s="253"/>
      <c r="AT722" s="254" t="s">
        <v>159</v>
      </c>
      <c r="AU722" s="254" t="s">
        <v>81</v>
      </c>
      <c r="AV722" s="12" t="s">
        <v>81</v>
      </c>
      <c r="AW722" s="12" t="s">
        <v>35</v>
      </c>
      <c r="AX722" s="12" t="s">
        <v>71</v>
      </c>
      <c r="AY722" s="254" t="s">
        <v>152</v>
      </c>
    </row>
    <row r="723" s="12" customFormat="1">
      <c r="B723" s="244"/>
      <c r="C723" s="245"/>
      <c r="D723" s="235" t="s">
        <v>159</v>
      </c>
      <c r="E723" s="246" t="s">
        <v>21</v>
      </c>
      <c r="F723" s="247" t="s">
        <v>914</v>
      </c>
      <c r="G723" s="245"/>
      <c r="H723" s="248">
        <v>208.52000000000001</v>
      </c>
      <c r="I723" s="249"/>
      <c r="J723" s="245"/>
      <c r="K723" s="245"/>
      <c r="L723" s="250"/>
      <c r="M723" s="251"/>
      <c r="N723" s="252"/>
      <c r="O723" s="252"/>
      <c r="P723" s="252"/>
      <c r="Q723" s="252"/>
      <c r="R723" s="252"/>
      <c r="S723" s="252"/>
      <c r="T723" s="253"/>
      <c r="AT723" s="254" t="s">
        <v>159</v>
      </c>
      <c r="AU723" s="254" t="s">
        <v>81</v>
      </c>
      <c r="AV723" s="12" t="s">
        <v>81</v>
      </c>
      <c r="AW723" s="12" t="s">
        <v>35</v>
      </c>
      <c r="AX723" s="12" t="s">
        <v>71</v>
      </c>
      <c r="AY723" s="254" t="s">
        <v>152</v>
      </c>
    </row>
    <row r="724" s="12" customFormat="1">
      <c r="B724" s="244"/>
      <c r="C724" s="245"/>
      <c r="D724" s="235" t="s">
        <v>159</v>
      </c>
      <c r="E724" s="246" t="s">
        <v>21</v>
      </c>
      <c r="F724" s="247" t="s">
        <v>915</v>
      </c>
      <c r="G724" s="245"/>
      <c r="H724" s="248">
        <v>228.80000000000001</v>
      </c>
      <c r="I724" s="249"/>
      <c r="J724" s="245"/>
      <c r="K724" s="245"/>
      <c r="L724" s="250"/>
      <c r="M724" s="251"/>
      <c r="N724" s="252"/>
      <c r="O724" s="252"/>
      <c r="P724" s="252"/>
      <c r="Q724" s="252"/>
      <c r="R724" s="252"/>
      <c r="S724" s="252"/>
      <c r="T724" s="253"/>
      <c r="AT724" s="254" t="s">
        <v>159</v>
      </c>
      <c r="AU724" s="254" t="s">
        <v>81</v>
      </c>
      <c r="AV724" s="12" t="s">
        <v>81</v>
      </c>
      <c r="AW724" s="12" t="s">
        <v>35</v>
      </c>
      <c r="AX724" s="12" t="s">
        <v>71</v>
      </c>
      <c r="AY724" s="254" t="s">
        <v>152</v>
      </c>
    </row>
    <row r="725" s="12" customFormat="1">
      <c r="B725" s="244"/>
      <c r="C725" s="245"/>
      <c r="D725" s="235" t="s">
        <v>159</v>
      </c>
      <c r="E725" s="246" t="s">
        <v>21</v>
      </c>
      <c r="F725" s="247" t="s">
        <v>916</v>
      </c>
      <c r="G725" s="245"/>
      <c r="H725" s="248">
        <v>50.759999999999998</v>
      </c>
      <c r="I725" s="249"/>
      <c r="J725" s="245"/>
      <c r="K725" s="245"/>
      <c r="L725" s="250"/>
      <c r="M725" s="251"/>
      <c r="N725" s="252"/>
      <c r="O725" s="252"/>
      <c r="P725" s="252"/>
      <c r="Q725" s="252"/>
      <c r="R725" s="252"/>
      <c r="S725" s="252"/>
      <c r="T725" s="253"/>
      <c r="AT725" s="254" t="s">
        <v>159</v>
      </c>
      <c r="AU725" s="254" t="s">
        <v>81</v>
      </c>
      <c r="AV725" s="12" t="s">
        <v>81</v>
      </c>
      <c r="AW725" s="12" t="s">
        <v>35</v>
      </c>
      <c r="AX725" s="12" t="s">
        <v>71</v>
      </c>
      <c r="AY725" s="254" t="s">
        <v>152</v>
      </c>
    </row>
    <row r="726" s="13" customFormat="1">
      <c r="B726" s="255"/>
      <c r="C726" s="256"/>
      <c r="D726" s="235" t="s">
        <v>159</v>
      </c>
      <c r="E726" s="257" t="s">
        <v>21</v>
      </c>
      <c r="F726" s="258" t="s">
        <v>164</v>
      </c>
      <c r="G726" s="256"/>
      <c r="H726" s="259">
        <v>879.47799999999995</v>
      </c>
      <c r="I726" s="260"/>
      <c r="J726" s="256"/>
      <c r="K726" s="256"/>
      <c r="L726" s="261"/>
      <c r="M726" s="262"/>
      <c r="N726" s="263"/>
      <c r="O726" s="263"/>
      <c r="P726" s="263"/>
      <c r="Q726" s="263"/>
      <c r="R726" s="263"/>
      <c r="S726" s="263"/>
      <c r="T726" s="264"/>
      <c r="AT726" s="265" t="s">
        <v>159</v>
      </c>
      <c r="AU726" s="265" t="s">
        <v>81</v>
      </c>
      <c r="AV726" s="13" t="s">
        <v>158</v>
      </c>
      <c r="AW726" s="13" t="s">
        <v>35</v>
      </c>
      <c r="AX726" s="13" t="s">
        <v>79</v>
      </c>
      <c r="AY726" s="265" t="s">
        <v>152</v>
      </c>
    </row>
    <row r="727" s="1" customFormat="1" ht="16.5" customHeight="1">
      <c r="B727" s="46"/>
      <c r="C727" s="268" t="s">
        <v>917</v>
      </c>
      <c r="D727" s="268" t="s">
        <v>331</v>
      </c>
      <c r="E727" s="269" t="s">
        <v>918</v>
      </c>
      <c r="F727" s="270" t="s">
        <v>919</v>
      </c>
      <c r="G727" s="271" t="s">
        <v>157</v>
      </c>
      <c r="H727" s="272">
        <v>16.253</v>
      </c>
      <c r="I727" s="273"/>
      <c r="J727" s="274">
        <f>ROUND(I727*H727,2)</f>
        <v>0</v>
      </c>
      <c r="K727" s="270" t="s">
        <v>21</v>
      </c>
      <c r="L727" s="275"/>
      <c r="M727" s="276" t="s">
        <v>21</v>
      </c>
      <c r="N727" s="277" t="s">
        <v>42</v>
      </c>
      <c r="O727" s="47"/>
      <c r="P727" s="230">
        <f>O727*H727</f>
        <v>0</v>
      </c>
      <c r="Q727" s="230">
        <v>0</v>
      </c>
      <c r="R727" s="230">
        <f>Q727*H727</f>
        <v>0</v>
      </c>
      <c r="S727" s="230">
        <v>0</v>
      </c>
      <c r="T727" s="231">
        <f>S727*H727</f>
        <v>0</v>
      </c>
      <c r="AR727" s="24" t="s">
        <v>263</v>
      </c>
      <c r="AT727" s="24" t="s">
        <v>331</v>
      </c>
      <c r="AU727" s="24" t="s">
        <v>81</v>
      </c>
      <c r="AY727" s="24" t="s">
        <v>152</v>
      </c>
      <c r="BE727" s="232">
        <f>IF(N727="základní",J727,0)</f>
        <v>0</v>
      </c>
      <c r="BF727" s="232">
        <f>IF(N727="snížená",J727,0)</f>
        <v>0</v>
      </c>
      <c r="BG727" s="232">
        <f>IF(N727="zákl. přenesená",J727,0)</f>
        <v>0</v>
      </c>
      <c r="BH727" s="232">
        <f>IF(N727="sníž. přenesená",J727,0)</f>
        <v>0</v>
      </c>
      <c r="BI727" s="232">
        <f>IF(N727="nulová",J727,0)</f>
        <v>0</v>
      </c>
      <c r="BJ727" s="24" t="s">
        <v>79</v>
      </c>
      <c r="BK727" s="232">
        <f>ROUND(I727*H727,2)</f>
        <v>0</v>
      </c>
      <c r="BL727" s="24" t="s">
        <v>200</v>
      </c>
      <c r="BM727" s="24" t="s">
        <v>920</v>
      </c>
    </row>
    <row r="728" s="12" customFormat="1">
      <c r="B728" s="244"/>
      <c r="C728" s="245"/>
      <c r="D728" s="235" t="s">
        <v>159</v>
      </c>
      <c r="E728" s="246" t="s">
        <v>21</v>
      </c>
      <c r="F728" s="247" t="s">
        <v>921</v>
      </c>
      <c r="G728" s="245"/>
      <c r="H728" s="248">
        <v>16.253</v>
      </c>
      <c r="I728" s="249"/>
      <c r="J728" s="245"/>
      <c r="K728" s="245"/>
      <c r="L728" s="250"/>
      <c r="M728" s="251"/>
      <c r="N728" s="252"/>
      <c r="O728" s="252"/>
      <c r="P728" s="252"/>
      <c r="Q728" s="252"/>
      <c r="R728" s="252"/>
      <c r="S728" s="252"/>
      <c r="T728" s="253"/>
      <c r="AT728" s="254" t="s">
        <v>159</v>
      </c>
      <c r="AU728" s="254" t="s">
        <v>81</v>
      </c>
      <c r="AV728" s="12" t="s">
        <v>81</v>
      </c>
      <c r="AW728" s="12" t="s">
        <v>35</v>
      </c>
      <c r="AX728" s="12" t="s">
        <v>71</v>
      </c>
      <c r="AY728" s="254" t="s">
        <v>152</v>
      </c>
    </row>
    <row r="729" s="13" customFormat="1">
      <c r="B729" s="255"/>
      <c r="C729" s="256"/>
      <c r="D729" s="235" t="s">
        <v>159</v>
      </c>
      <c r="E729" s="257" t="s">
        <v>21</v>
      </c>
      <c r="F729" s="258" t="s">
        <v>164</v>
      </c>
      <c r="G729" s="256"/>
      <c r="H729" s="259">
        <v>16.253</v>
      </c>
      <c r="I729" s="260"/>
      <c r="J729" s="256"/>
      <c r="K729" s="256"/>
      <c r="L729" s="261"/>
      <c r="M729" s="262"/>
      <c r="N729" s="263"/>
      <c r="O729" s="263"/>
      <c r="P729" s="263"/>
      <c r="Q729" s="263"/>
      <c r="R729" s="263"/>
      <c r="S729" s="263"/>
      <c r="T729" s="264"/>
      <c r="AT729" s="265" t="s">
        <v>159</v>
      </c>
      <c r="AU729" s="265" t="s">
        <v>81</v>
      </c>
      <c r="AV729" s="13" t="s">
        <v>158</v>
      </c>
      <c r="AW729" s="13" t="s">
        <v>35</v>
      </c>
      <c r="AX729" s="13" t="s">
        <v>79</v>
      </c>
      <c r="AY729" s="265" t="s">
        <v>152</v>
      </c>
    </row>
    <row r="730" s="1" customFormat="1" ht="25.5" customHeight="1">
      <c r="B730" s="46"/>
      <c r="C730" s="221" t="s">
        <v>621</v>
      </c>
      <c r="D730" s="221" t="s">
        <v>154</v>
      </c>
      <c r="E730" s="222" t="s">
        <v>922</v>
      </c>
      <c r="F730" s="223" t="s">
        <v>923</v>
      </c>
      <c r="G730" s="224" t="s">
        <v>235</v>
      </c>
      <c r="H730" s="225">
        <v>160.87700000000001</v>
      </c>
      <c r="I730" s="226"/>
      <c r="J730" s="227">
        <f>ROUND(I730*H730,2)</f>
        <v>0</v>
      </c>
      <c r="K730" s="223" t="s">
        <v>21</v>
      </c>
      <c r="L730" s="72"/>
      <c r="M730" s="228" t="s">
        <v>21</v>
      </c>
      <c r="N730" s="229" t="s">
        <v>42</v>
      </c>
      <c r="O730" s="47"/>
      <c r="P730" s="230">
        <f>O730*H730</f>
        <v>0</v>
      </c>
      <c r="Q730" s="230">
        <v>0</v>
      </c>
      <c r="R730" s="230">
        <f>Q730*H730</f>
        <v>0</v>
      </c>
      <c r="S730" s="230">
        <v>0</v>
      </c>
      <c r="T730" s="231">
        <f>S730*H730</f>
        <v>0</v>
      </c>
      <c r="AR730" s="24" t="s">
        <v>200</v>
      </c>
      <c r="AT730" s="24" t="s">
        <v>154</v>
      </c>
      <c r="AU730" s="24" t="s">
        <v>81</v>
      </c>
      <c r="AY730" s="24" t="s">
        <v>152</v>
      </c>
      <c r="BE730" s="232">
        <f>IF(N730="základní",J730,0)</f>
        <v>0</v>
      </c>
      <c r="BF730" s="232">
        <f>IF(N730="snížená",J730,0)</f>
        <v>0</v>
      </c>
      <c r="BG730" s="232">
        <f>IF(N730="zákl. přenesená",J730,0)</f>
        <v>0</v>
      </c>
      <c r="BH730" s="232">
        <f>IF(N730="sníž. přenesená",J730,0)</f>
        <v>0</v>
      </c>
      <c r="BI730" s="232">
        <f>IF(N730="nulová",J730,0)</f>
        <v>0</v>
      </c>
      <c r="BJ730" s="24" t="s">
        <v>79</v>
      </c>
      <c r="BK730" s="232">
        <f>ROUND(I730*H730,2)</f>
        <v>0</v>
      </c>
      <c r="BL730" s="24" t="s">
        <v>200</v>
      </c>
      <c r="BM730" s="24" t="s">
        <v>924</v>
      </c>
    </row>
    <row r="731" s="11" customFormat="1">
      <c r="B731" s="233"/>
      <c r="C731" s="234"/>
      <c r="D731" s="235" t="s">
        <v>159</v>
      </c>
      <c r="E731" s="236" t="s">
        <v>21</v>
      </c>
      <c r="F731" s="237" t="s">
        <v>925</v>
      </c>
      <c r="G731" s="234"/>
      <c r="H731" s="236" t="s">
        <v>21</v>
      </c>
      <c r="I731" s="238"/>
      <c r="J731" s="234"/>
      <c r="K731" s="234"/>
      <c r="L731" s="239"/>
      <c r="M731" s="240"/>
      <c r="N731" s="241"/>
      <c r="O731" s="241"/>
      <c r="P731" s="241"/>
      <c r="Q731" s="241"/>
      <c r="R731" s="241"/>
      <c r="S731" s="241"/>
      <c r="T731" s="242"/>
      <c r="AT731" s="243" t="s">
        <v>159</v>
      </c>
      <c r="AU731" s="243" t="s">
        <v>81</v>
      </c>
      <c r="AV731" s="11" t="s">
        <v>79</v>
      </c>
      <c r="AW731" s="11" t="s">
        <v>35</v>
      </c>
      <c r="AX731" s="11" t="s">
        <v>71</v>
      </c>
      <c r="AY731" s="243" t="s">
        <v>152</v>
      </c>
    </row>
    <row r="732" s="12" customFormat="1">
      <c r="B732" s="244"/>
      <c r="C732" s="245"/>
      <c r="D732" s="235" t="s">
        <v>159</v>
      </c>
      <c r="E732" s="246" t="s">
        <v>21</v>
      </c>
      <c r="F732" s="247" t="s">
        <v>926</v>
      </c>
      <c r="G732" s="245"/>
      <c r="H732" s="248">
        <v>160.87700000000001</v>
      </c>
      <c r="I732" s="249"/>
      <c r="J732" s="245"/>
      <c r="K732" s="245"/>
      <c r="L732" s="250"/>
      <c r="M732" s="251"/>
      <c r="N732" s="252"/>
      <c r="O732" s="252"/>
      <c r="P732" s="252"/>
      <c r="Q732" s="252"/>
      <c r="R732" s="252"/>
      <c r="S732" s="252"/>
      <c r="T732" s="253"/>
      <c r="AT732" s="254" t="s">
        <v>159</v>
      </c>
      <c r="AU732" s="254" t="s">
        <v>81</v>
      </c>
      <c r="AV732" s="12" t="s">
        <v>81</v>
      </c>
      <c r="AW732" s="12" t="s">
        <v>35</v>
      </c>
      <c r="AX732" s="12" t="s">
        <v>79</v>
      </c>
      <c r="AY732" s="254" t="s">
        <v>152</v>
      </c>
    </row>
    <row r="733" s="1" customFormat="1" ht="16.5" customHeight="1">
      <c r="B733" s="46"/>
      <c r="C733" s="221" t="s">
        <v>927</v>
      </c>
      <c r="D733" s="221" t="s">
        <v>154</v>
      </c>
      <c r="E733" s="222" t="s">
        <v>928</v>
      </c>
      <c r="F733" s="223" t="s">
        <v>929</v>
      </c>
      <c r="G733" s="224" t="s">
        <v>326</v>
      </c>
      <c r="H733" s="225">
        <v>193.648</v>
      </c>
      <c r="I733" s="226"/>
      <c r="J733" s="227">
        <f>ROUND(I733*H733,2)</f>
        <v>0</v>
      </c>
      <c r="K733" s="223" t="s">
        <v>242</v>
      </c>
      <c r="L733" s="72"/>
      <c r="M733" s="228" t="s">
        <v>21</v>
      </c>
      <c r="N733" s="229" t="s">
        <v>42</v>
      </c>
      <c r="O733" s="47"/>
      <c r="P733" s="230">
        <f>O733*H733</f>
        <v>0</v>
      </c>
      <c r="Q733" s="230">
        <v>0</v>
      </c>
      <c r="R733" s="230">
        <f>Q733*H733</f>
        <v>0</v>
      </c>
      <c r="S733" s="230">
        <v>0</v>
      </c>
      <c r="T733" s="231">
        <f>S733*H733</f>
        <v>0</v>
      </c>
      <c r="AR733" s="24" t="s">
        <v>200</v>
      </c>
      <c r="AT733" s="24" t="s">
        <v>154</v>
      </c>
      <c r="AU733" s="24" t="s">
        <v>81</v>
      </c>
      <c r="AY733" s="24" t="s">
        <v>152</v>
      </c>
      <c r="BE733" s="232">
        <f>IF(N733="základní",J733,0)</f>
        <v>0</v>
      </c>
      <c r="BF733" s="232">
        <f>IF(N733="snížená",J733,0)</f>
        <v>0</v>
      </c>
      <c r="BG733" s="232">
        <f>IF(N733="zákl. přenesená",J733,0)</f>
        <v>0</v>
      </c>
      <c r="BH733" s="232">
        <f>IF(N733="sníž. přenesená",J733,0)</f>
        <v>0</v>
      </c>
      <c r="BI733" s="232">
        <f>IF(N733="nulová",J733,0)</f>
        <v>0</v>
      </c>
      <c r="BJ733" s="24" t="s">
        <v>79</v>
      </c>
      <c r="BK733" s="232">
        <f>ROUND(I733*H733,2)</f>
        <v>0</v>
      </c>
      <c r="BL733" s="24" t="s">
        <v>200</v>
      </c>
      <c r="BM733" s="24" t="s">
        <v>930</v>
      </c>
    </row>
    <row r="734" s="1" customFormat="1">
      <c r="B734" s="46"/>
      <c r="C734" s="74"/>
      <c r="D734" s="235" t="s">
        <v>244</v>
      </c>
      <c r="E734" s="74"/>
      <c r="F734" s="266" t="s">
        <v>931</v>
      </c>
      <c r="G734" s="74"/>
      <c r="H734" s="74"/>
      <c r="I734" s="191"/>
      <c r="J734" s="74"/>
      <c r="K734" s="74"/>
      <c r="L734" s="72"/>
      <c r="M734" s="267"/>
      <c r="N734" s="47"/>
      <c r="O734" s="47"/>
      <c r="P734" s="47"/>
      <c r="Q734" s="47"/>
      <c r="R734" s="47"/>
      <c r="S734" s="47"/>
      <c r="T734" s="95"/>
      <c r="AT734" s="24" t="s">
        <v>244</v>
      </c>
      <c r="AU734" s="24" t="s">
        <v>81</v>
      </c>
    </row>
    <row r="735" s="12" customFormat="1">
      <c r="B735" s="244"/>
      <c r="C735" s="245"/>
      <c r="D735" s="235" t="s">
        <v>159</v>
      </c>
      <c r="E735" s="246" t="s">
        <v>21</v>
      </c>
      <c r="F735" s="247" t="s">
        <v>932</v>
      </c>
      <c r="G735" s="245"/>
      <c r="H735" s="248">
        <v>193.648</v>
      </c>
      <c r="I735" s="249"/>
      <c r="J735" s="245"/>
      <c r="K735" s="245"/>
      <c r="L735" s="250"/>
      <c r="M735" s="251"/>
      <c r="N735" s="252"/>
      <c r="O735" s="252"/>
      <c r="P735" s="252"/>
      <c r="Q735" s="252"/>
      <c r="R735" s="252"/>
      <c r="S735" s="252"/>
      <c r="T735" s="253"/>
      <c r="AT735" s="254" t="s">
        <v>159</v>
      </c>
      <c r="AU735" s="254" t="s">
        <v>81</v>
      </c>
      <c r="AV735" s="12" t="s">
        <v>81</v>
      </c>
      <c r="AW735" s="12" t="s">
        <v>35</v>
      </c>
      <c r="AX735" s="12" t="s">
        <v>79</v>
      </c>
      <c r="AY735" s="254" t="s">
        <v>152</v>
      </c>
    </row>
    <row r="736" s="1" customFormat="1" ht="16.5" customHeight="1">
      <c r="B736" s="46"/>
      <c r="C736" s="268" t="s">
        <v>627</v>
      </c>
      <c r="D736" s="268" t="s">
        <v>331</v>
      </c>
      <c r="E736" s="269" t="s">
        <v>933</v>
      </c>
      <c r="F736" s="270" t="s">
        <v>934</v>
      </c>
      <c r="G736" s="271" t="s">
        <v>157</v>
      </c>
      <c r="H736" s="272">
        <v>3.4550000000000001</v>
      </c>
      <c r="I736" s="273"/>
      <c r="J736" s="274">
        <f>ROUND(I736*H736,2)</f>
        <v>0</v>
      </c>
      <c r="K736" s="270" t="s">
        <v>242</v>
      </c>
      <c r="L736" s="275"/>
      <c r="M736" s="276" t="s">
        <v>21</v>
      </c>
      <c r="N736" s="277" t="s">
        <v>42</v>
      </c>
      <c r="O736" s="47"/>
      <c r="P736" s="230">
        <f>O736*H736</f>
        <v>0</v>
      </c>
      <c r="Q736" s="230">
        <v>0.55000000000000004</v>
      </c>
      <c r="R736" s="230">
        <f>Q736*H736</f>
        <v>1.9002500000000002</v>
      </c>
      <c r="S736" s="230">
        <v>0</v>
      </c>
      <c r="T736" s="231">
        <f>S736*H736</f>
        <v>0</v>
      </c>
      <c r="AR736" s="24" t="s">
        <v>263</v>
      </c>
      <c r="AT736" s="24" t="s">
        <v>331</v>
      </c>
      <c r="AU736" s="24" t="s">
        <v>81</v>
      </c>
      <c r="AY736" s="24" t="s">
        <v>152</v>
      </c>
      <c r="BE736" s="232">
        <f>IF(N736="základní",J736,0)</f>
        <v>0</v>
      </c>
      <c r="BF736" s="232">
        <f>IF(N736="snížená",J736,0)</f>
        <v>0</v>
      </c>
      <c r="BG736" s="232">
        <f>IF(N736="zákl. přenesená",J736,0)</f>
        <v>0</v>
      </c>
      <c r="BH736" s="232">
        <f>IF(N736="sníž. přenesená",J736,0)</f>
        <v>0</v>
      </c>
      <c r="BI736" s="232">
        <f>IF(N736="nulová",J736,0)</f>
        <v>0</v>
      </c>
      <c r="BJ736" s="24" t="s">
        <v>79</v>
      </c>
      <c r="BK736" s="232">
        <f>ROUND(I736*H736,2)</f>
        <v>0</v>
      </c>
      <c r="BL736" s="24" t="s">
        <v>200</v>
      </c>
      <c r="BM736" s="24" t="s">
        <v>935</v>
      </c>
    </row>
    <row r="737" s="12" customFormat="1">
      <c r="B737" s="244"/>
      <c r="C737" s="245"/>
      <c r="D737" s="235" t="s">
        <v>159</v>
      </c>
      <c r="E737" s="246" t="s">
        <v>21</v>
      </c>
      <c r="F737" s="247" t="s">
        <v>936</v>
      </c>
      <c r="G737" s="245"/>
      <c r="H737" s="248">
        <v>2.9209999999999998</v>
      </c>
      <c r="I737" s="249"/>
      <c r="J737" s="245"/>
      <c r="K737" s="245"/>
      <c r="L737" s="250"/>
      <c r="M737" s="251"/>
      <c r="N737" s="252"/>
      <c r="O737" s="252"/>
      <c r="P737" s="252"/>
      <c r="Q737" s="252"/>
      <c r="R737" s="252"/>
      <c r="S737" s="252"/>
      <c r="T737" s="253"/>
      <c r="AT737" s="254" t="s">
        <v>159</v>
      </c>
      <c r="AU737" s="254" t="s">
        <v>81</v>
      </c>
      <c r="AV737" s="12" t="s">
        <v>81</v>
      </c>
      <c r="AW737" s="12" t="s">
        <v>35</v>
      </c>
      <c r="AX737" s="12" t="s">
        <v>71</v>
      </c>
      <c r="AY737" s="254" t="s">
        <v>152</v>
      </c>
    </row>
    <row r="738" s="12" customFormat="1">
      <c r="B738" s="244"/>
      <c r="C738" s="245"/>
      <c r="D738" s="235" t="s">
        <v>159</v>
      </c>
      <c r="E738" s="246" t="s">
        <v>21</v>
      </c>
      <c r="F738" s="247" t="s">
        <v>937</v>
      </c>
      <c r="G738" s="245"/>
      <c r="H738" s="248">
        <v>0.53400000000000003</v>
      </c>
      <c r="I738" s="249"/>
      <c r="J738" s="245"/>
      <c r="K738" s="245"/>
      <c r="L738" s="250"/>
      <c r="M738" s="251"/>
      <c r="N738" s="252"/>
      <c r="O738" s="252"/>
      <c r="P738" s="252"/>
      <c r="Q738" s="252"/>
      <c r="R738" s="252"/>
      <c r="S738" s="252"/>
      <c r="T738" s="253"/>
      <c r="AT738" s="254" t="s">
        <v>159</v>
      </c>
      <c r="AU738" s="254" t="s">
        <v>81</v>
      </c>
      <c r="AV738" s="12" t="s">
        <v>81</v>
      </c>
      <c r="AW738" s="12" t="s">
        <v>35</v>
      </c>
      <c r="AX738" s="12" t="s">
        <v>71</v>
      </c>
      <c r="AY738" s="254" t="s">
        <v>152</v>
      </c>
    </row>
    <row r="739" s="13" customFormat="1">
      <c r="B739" s="255"/>
      <c r="C739" s="256"/>
      <c r="D739" s="235" t="s">
        <v>159</v>
      </c>
      <c r="E739" s="257" t="s">
        <v>21</v>
      </c>
      <c r="F739" s="258" t="s">
        <v>164</v>
      </c>
      <c r="G739" s="256"/>
      <c r="H739" s="259">
        <v>3.4550000000000001</v>
      </c>
      <c r="I739" s="260"/>
      <c r="J739" s="256"/>
      <c r="K739" s="256"/>
      <c r="L739" s="261"/>
      <c r="M739" s="262"/>
      <c r="N739" s="263"/>
      <c r="O739" s="263"/>
      <c r="P739" s="263"/>
      <c r="Q739" s="263"/>
      <c r="R739" s="263"/>
      <c r="S739" s="263"/>
      <c r="T739" s="264"/>
      <c r="AT739" s="265" t="s">
        <v>159</v>
      </c>
      <c r="AU739" s="265" t="s">
        <v>81</v>
      </c>
      <c r="AV739" s="13" t="s">
        <v>158</v>
      </c>
      <c r="AW739" s="13" t="s">
        <v>35</v>
      </c>
      <c r="AX739" s="13" t="s">
        <v>79</v>
      </c>
      <c r="AY739" s="265" t="s">
        <v>152</v>
      </c>
    </row>
    <row r="740" s="1" customFormat="1" ht="16.5" customHeight="1">
      <c r="B740" s="46"/>
      <c r="C740" s="221" t="s">
        <v>938</v>
      </c>
      <c r="D740" s="221" t="s">
        <v>154</v>
      </c>
      <c r="E740" s="222" t="s">
        <v>939</v>
      </c>
      <c r="F740" s="223" t="s">
        <v>940</v>
      </c>
      <c r="G740" s="224" t="s">
        <v>157</v>
      </c>
      <c r="H740" s="225">
        <v>19.707999999999998</v>
      </c>
      <c r="I740" s="226"/>
      <c r="J740" s="227">
        <f>ROUND(I740*H740,2)</f>
        <v>0</v>
      </c>
      <c r="K740" s="223" t="s">
        <v>21</v>
      </c>
      <c r="L740" s="72"/>
      <c r="M740" s="228" t="s">
        <v>21</v>
      </c>
      <c r="N740" s="229" t="s">
        <v>42</v>
      </c>
      <c r="O740" s="47"/>
      <c r="P740" s="230">
        <f>O740*H740</f>
        <v>0</v>
      </c>
      <c r="Q740" s="230">
        <v>0.023367804999999998</v>
      </c>
      <c r="R740" s="230">
        <f>Q740*H740</f>
        <v>0.46053270093999993</v>
      </c>
      <c r="S740" s="230">
        <v>0</v>
      </c>
      <c r="T740" s="231">
        <f>S740*H740</f>
        <v>0</v>
      </c>
      <c r="AR740" s="24" t="s">
        <v>200</v>
      </c>
      <c r="AT740" s="24" t="s">
        <v>154</v>
      </c>
      <c r="AU740" s="24" t="s">
        <v>81</v>
      </c>
      <c r="AY740" s="24" t="s">
        <v>152</v>
      </c>
      <c r="BE740" s="232">
        <f>IF(N740="základní",J740,0)</f>
        <v>0</v>
      </c>
      <c r="BF740" s="232">
        <f>IF(N740="snížená",J740,0)</f>
        <v>0</v>
      </c>
      <c r="BG740" s="232">
        <f>IF(N740="zákl. přenesená",J740,0)</f>
        <v>0</v>
      </c>
      <c r="BH740" s="232">
        <f>IF(N740="sníž. přenesená",J740,0)</f>
        <v>0</v>
      </c>
      <c r="BI740" s="232">
        <f>IF(N740="nulová",J740,0)</f>
        <v>0</v>
      </c>
      <c r="BJ740" s="24" t="s">
        <v>79</v>
      </c>
      <c r="BK740" s="232">
        <f>ROUND(I740*H740,2)</f>
        <v>0</v>
      </c>
      <c r="BL740" s="24" t="s">
        <v>200</v>
      </c>
      <c r="BM740" s="24" t="s">
        <v>941</v>
      </c>
    </row>
    <row r="741" s="12" customFormat="1">
      <c r="B741" s="244"/>
      <c r="C741" s="245"/>
      <c r="D741" s="235" t="s">
        <v>159</v>
      </c>
      <c r="E741" s="246" t="s">
        <v>21</v>
      </c>
      <c r="F741" s="247" t="s">
        <v>942</v>
      </c>
      <c r="G741" s="245"/>
      <c r="H741" s="248">
        <v>19.707999999999998</v>
      </c>
      <c r="I741" s="249"/>
      <c r="J741" s="245"/>
      <c r="K741" s="245"/>
      <c r="L741" s="250"/>
      <c r="M741" s="251"/>
      <c r="N741" s="252"/>
      <c r="O741" s="252"/>
      <c r="P741" s="252"/>
      <c r="Q741" s="252"/>
      <c r="R741" s="252"/>
      <c r="S741" s="252"/>
      <c r="T741" s="253"/>
      <c r="AT741" s="254" t="s">
        <v>159</v>
      </c>
      <c r="AU741" s="254" t="s">
        <v>81</v>
      </c>
      <c r="AV741" s="12" t="s">
        <v>81</v>
      </c>
      <c r="AW741" s="12" t="s">
        <v>35</v>
      </c>
      <c r="AX741" s="12" t="s">
        <v>71</v>
      </c>
      <c r="AY741" s="254" t="s">
        <v>152</v>
      </c>
    </row>
    <row r="742" s="13" customFormat="1">
      <c r="B742" s="255"/>
      <c r="C742" s="256"/>
      <c r="D742" s="235" t="s">
        <v>159</v>
      </c>
      <c r="E742" s="257" t="s">
        <v>21</v>
      </c>
      <c r="F742" s="258" t="s">
        <v>164</v>
      </c>
      <c r="G742" s="256"/>
      <c r="H742" s="259">
        <v>19.707999999999998</v>
      </c>
      <c r="I742" s="260"/>
      <c r="J742" s="256"/>
      <c r="K742" s="256"/>
      <c r="L742" s="261"/>
      <c r="M742" s="262"/>
      <c r="N742" s="263"/>
      <c r="O742" s="263"/>
      <c r="P742" s="263"/>
      <c r="Q742" s="263"/>
      <c r="R742" s="263"/>
      <c r="S742" s="263"/>
      <c r="T742" s="264"/>
      <c r="AT742" s="265" t="s">
        <v>159</v>
      </c>
      <c r="AU742" s="265" t="s">
        <v>81</v>
      </c>
      <c r="AV742" s="13" t="s">
        <v>158</v>
      </c>
      <c r="AW742" s="13" t="s">
        <v>35</v>
      </c>
      <c r="AX742" s="13" t="s">
        <v>79</v>
      </c>
      <c r="AY742" s="265" t="s">
        <v>152</v>
      </c>
    </row>
    <row r="743" s="1" customFormat="1" ht="16.5" customHeight="1">
      <c r="B743" s="46"/>
      <c r="C743" s="221" t="s">
        <v>636</v>
      </c>
      <c r="D743" s="221" t="s">
        <v>154</v>
      </c>
      <c r="E743" s="222" t="s">
        <v>943</v>
      </c>
      <c r="F743" s="223" t="s">
        <v>944</v>
      </c>
      <c r="G743" s="224" t="s">
        <v>220</v>
      </c>
      <c r="H743" s="225">
        <v>2.3889999999999998</v>
      </c>
      <c r="I743" s="226"/>
      <c r="J743" s="227">
        <f>ROUND(I743*H743,2)</f>
        <v>0</v>
      </c>
      <c r="K743" s="223" t="s">
        <v>21</v>
      </c>
      <c r="L743" s="72"/>
      <c r="M743" s="228" t="s">
        <v>21</v>
      </c>
      <c r="N743" s="229" t="s">
        <v>42</v>
      </c>
      <c r="O743" s="47"/>
      <c r="P743" s="230">
        <f>O743*H743</f>
        <v>0</v>
      </c>
      <c r="Q743" s="230">
        <v>0</v>
      </c>
      <c r="R743" s="230">
        <f>Q743*H743</f>
        <v>0</v>
      </c>
      <c r="S743" s="230">
        <v>0</v>
      </c>
      <c r="T743" s="231">
        <f>S743*H743</f>
        <v>0</v>
      </c>
      <c r="AR743" s="24" t="s">
        <v>200</v>
      </c>
      <c r="AT743" s="24" t="s">
        <v>154</v>
      </c>
      <c r="AU743" s="24" t="s">
        <v>81</v>
      </c>
      <c r="AY743" s="24" t="s">
        <v>152</v>
      </c>
      <c r="BE743" s="232">
        <f>IF(N743="základní",J743,0)</f>
        <v>0</v>
      </c>
      <c r="BF743" s="232">
        <f>IF(N743="snížená",J743,0)</f>
        <v>0</v>
      </c>
      <c r="BG743" s="232">
        <f>IF(N743="zákl. přenesená",J743,0)</f>
        <v>0</v>
      </c>
      <c r="BH743" s="232">
        <f>IF(N743="sníž. přenesená",J743,0)</f>
        <v>0</v>
      </c>
      <c r="BI743" s="232">
        <f>IF(N743="nulová",J743,0)</f>
        <v>0</v>
      </c>
      <c r="BJ743" s="24" t="s">
        <v>79</v>
      </c>
      <c r="BK743" s="232">
        <f>ROUND(I743*H743,2)</f>
        <v>0</v>
      </c>
      <c r="BL743" s="24" t="s">
        <v>200</v>
      </c>
      <c r="BM743" s="24" t="s">
        <v>945</v>
      </c>
    </row>
    <row r="744" s="10" customFormat="1" ht="29.88" customHeight="1">
      <c r="B744" s="205"/>
      <c r="C744" s="206"/>
      <c r="D744" s="207" t="s">
        <v>70</v>
      </c>
      <c r="E744" s="219" t="s">
        <v>946</v>
      </c>
      <c r="F744" s="219" t="s">
        <v>947</v>
      </c>
      <c r="G744" s="206"/>
      <c r="H744" s="206"/>
      <c r="I744" s="209"/>
      <c r="J744" s="220">
        <f>BK744</f>
        <v>0</v>
      </c>
      <c r="K744" s="206"/>
      <c r="L744" s="211"/>
      <c r="M744" s="212"/>
      <c r="N744" s="213"/>
      <c r="O744" s="213"/>
      <c r="P744" s="214">
        <f>SUM(P745:P802)</f>
        <v>0</v>
      </c>
      <c r="Q744" s="213"/>
      <c r="R744" s="214">
        <f>SUM(R745:R802)</f>
        <v>3.8440882389746998</v>
      </c>
      <c r="S744" s="213"/>
      <c r="T744" s="215">
        <f>SUM(T745:T802)</f>
        <v>0</v>
      </c>
      <c r="AR744" s="216" t="s">
        <v>81</v>
      </c>
      <c r="AT744" s="217" t="s">
        <v>70</v>
      </c>
      <c r="AU744" s="217" t="s">
        <v>79</v>
      </c>
      <c r="AY744" s="216" t="s">
        <v>152</v>
      </c>
      <c r="BK744" s="218">
        <f>SUM(BK745:BK802)</f>
        <v>0</v>
      </c>
    </row>
    <row r="745" s="1" customFormat="1" ht="25.5" customHeight="1">
      <c r="B745" s="46"/>
      <c r="C745" s="221" t="s">
        <v>948</v>
      </c>
      <c r="D745" s="221" t="s">
        <v>154</v>
      </c>
      <c r="E745" s="222" t="s">
        <v>949</v>
      </c>
      <c r="F745" s="223" t="s">
        <v>950</v>
      </c>
      <c r="G745" s="224" t="s">
        <v>235</v>
      </c>
      <c r="H745" s="225">
        <v>78.094999999999999</v>
      </c>
      <c r="I745" s="226"/>
      <c r="J745" s="227">
        <f>ROUND(I745*H745,2)</f>
        <v>0</v>
      </c>
      <c r="K745" s="223" t="s">
        <v>21</v>
      </c>
      <c r="L745" s="72"/>
      <c r="M745" s="228" t="s">
        <v>21</v>
      </c>
      <c r="N745" s="229" t="s">
        <v>42</v>
      </c>
      <c r="O745" s="47"/>
      <c r="P745" s="230">
        <f>O745*H745</f>
        <v>0</v>
      </c>
      <c r="Q745" s="230">
        <v>0.0281820206</v>
      </c>
      <c r="R745" s="230">
        <f>Q745*H745</f>
        <v>2.2008748987570002</v>
      </c>
      <c r="S745" s="230">
        <v>0</v>
      </c>
      <c r="T745" s="231">
        <f>S745*H745</f>
        <v>0</v>
      </c>
      <c r="AR745" s="24" t="s">
        <v>200</v>
      </c>
      <c r="AT745" s="24" t="s">
        <v>154</v>
      </c>
      <c r="AU745" s="24" t="s">
        <v>81</v>
      </c>
      <c r="AY745" s="24" t="s">
        <v>152</v>
      </c>
      <c r="BE745" s="232">
        <f>IF(N745="základní",J745,0)</f>
        <v>0</v>
      </c>
      <c r="BF745" s="232">
        <f>IF(N745="snížená",J745,0)</f>
        <v>0</v>
      </c>
      <c r="BG745" s="232">
        <f>IF(N745="zákl. přenesená",J745,0)</f>
        <v>0</v>
      </c>
      <c r="BH745" s="232">
        <f>IF(N745="sníž. přenesená",J745,0)</f>
        <v>0</v>
      </c>
      <c r="BI745" s="232">
        <f>IF(N745="nulová",J745,0)</f>
        <v>0</v>
      </c>
      <c r="BJ745" s="24" t="s">
        <v>79</v>
      </c>
      <c r="BK745" s="232">
        <f>ROUND(I745*H745,2)</f>
        <v>0</v>
      </c>
      <c r="BL745" s="24" t="s">
        <v>200</v>
      </c>
      <c r="BM745" s="24" t="s">
        <v>951</v>
      </c>
    </row>
    <row r="746" s="11" customFormat="1">
      <c r="B746" s="233"/>
      <c r="C746" s="234"/>
      <c r="D746" s="235" t="s">
        <v>159</v>
      </c>
      <c r="E746" s="236" t="s">
        <v>21</v>
      </c>
      <c r="F746" s="237" t="s">
        <v>363</v>
      </c>
      <c r="G746" s="234"/>
      <c r="H746" s="236" t="s">
        <v>21</v>
      </c>
      <c r="I746" s="238"/>
      <c r="J746" s="234"/>
      <c r="K746" s="234"/>
      <c r="L746" s="239"/>
      <c r="M746" s="240"/>
      <c r="N746" s="241"/>
      <c r="O746" s="241"/>
      <c r="P746" s="241"/>
      <c r="Q746" s="241"/>
      <c r="R746" s="241"/>
      <c r="S746" s="241"/>
      <c r="T746" s="242"/>
      <c r="AT746" s="243" t="s">
        <v>159</v>
      </c>
      <c r="AU746" s="243" t="s">
        <v>81</v>
      </c>
      <c r="AV746" s="11" t="s">
        <v>79</v>
      </c>
      <c r="AW746" s="11" t="s">
        <v>35</v>
      </c>
      <c r="AX746" s="11" t="s">
        <v>71</v>
      </c>
      <c r="AY746" s="243" t="s">
        <v>152</v>
      </c>
    </row>
    <row r="747" s="12" customFormat="1">
      <c r="B747" s="244"/>
      <c r="C747" s="245"/>
      <c r="D747" s="235" t="s">
        <v>159</v>
      </c>
      <c r="E747" s="246" t="s">
        <v>21</v>
      </c>
      <c r="F747" s="247" t="s">
        <v>952</v>
      </c>
      <c r="G747" s="245"/>
      <c r="H747" s="248">
        <v>33.350000000000001</v>
      </c>
      <c r="I747" s="249"/>
      <c r="J747" s="245"/>
      <c r="K747" s="245"/>
      <c r="L747" s="250"/>
      <c r="M747" s="251"/>
      <c r="N747" s="252"/>
      <c r="O747" s="252"/>
      <c r="P747" s="252"/>
      <c r="Q747" s="252"/>
      <c r="R747" s="252"/>
      <c r="S747" s="252"/>
      <c r="T747" s="253"/>
      <c r="AT747" s="254" t="s">
        <v>159</v>
      </c>
      <c r="AU747" s="254" t="s">
        <v>81</v>
      </c>
      <c r="AV747" s="12" t="s">
        <v>81</v>
      </c>
      <c r="AW747" s="12" t="s">
        <v>35</v>
      </c>
      <c r="AX747" s="12" t="s">
        <v>71</v>
      </c>
      <c r="AY747" s="254" t="s">
        <v>152</v>
      </c>
    </row>
    <row r="748" s="12" customFormat="1">
      <c r="B748" s="244"/>
      <c r="C748" s="245"/>
      <c r="D748" s="235" t="s">
        <v>159</v>
      </c>
      <c r="E748" s="246" t="s">
        <v>21</v>
      </c>
      <c r="F748" s="247" t="s">
        <v>953</v>
      </c>
      <c r="G748" s="245"/>
      <c r="H748" s="248">
        <v>9.1839999999999993</v>
      </c>
      <c r="I748" s="249"/>
      <c r="J748" s="245"/>
      <c r="K748" s="245"/>
      <c r="L748" s="250"/>
      <c r="M748" s="251"/>
      <c r="N748" s="252"/>
      <c r="O748" s="252"/>
      <c r="P748" s="252"/>
      <c r="Q748" s="252"/>
      <c r="R748" s="252"/>
      <c r="S748" s="252"/>
      <c r="T748" s="253"/>
      <c r="AT748" s="254" t="s">
        <v>159</v>
      </c>
      <c r="AU748" s="254" t="s">
        <v>81</v>
      </c>
      <c r="AV748" s="12" t="s">
        <v>81</v>
      </c>
      <c r="AW748" s="12" t="s">
        <v>35</v>
      </c>
      <c r="AX748" s="12" t="s">
        <v>71</v>
      </c>
      <c r="AY748" s="254" t="s">
        <v>152</v>
      </c>
    </row>
    <row r="749" s="12" customFormat="1">
      <c r="B749" s="244"/>
      <c r="C749" s="245"/>
      <c r="D749" s="235" t="s">
        <v>159</v>
      </c>
      <c r="E749" s="246" t="s">
        <v>21</v>
      </c>
      <c r="F749" s="247" t="s">
        <v>954</v>
      </c>
      <c r="G749" s="245"/>
      <c r="H749" s="248">
        <v>20.353999999999999</v>
      </c>
      <c r="I749" s="249"/>
      <c r="J749" s="245"/>
      <c r="K749" s="245"/>
      <c r="L749" s="250"/>
      <c r="M749" s="251"/>
      <c r="N749" s="252"/>
      <c r="O749" s="252"/>
      <c r="P749" s="252"/>
      <c r="Q749" s="252"/>
      <c r="R749" s="252"/>
      <c r="S749" s="252"/>
      <c r="T749" s="253"/>
      <c r="AT749" s="254" t="s">
        <v>159</v>
      </c>
      <c r="AU749" s="254" t="s">
        <v>81</v>
      </c>
      <c r="AV749" s="12" t="s">
        <v>81</v>
      </c>
      <c r="AW749" s="12" t="s">
        <v>35</v>
      </c>
      <c r="AX749" s="12" t="s">
        <v>71</v>
      </c>
      <c r="AY749" s="254" t="s">
        <v>152</v>
      </c>
    </row>
    <row r="750" s="12" customFormat="1">
      <c r="B750" s="244"/>
      <c r="C750" s="245"/>
      <c r="D750" s="235" t="s">
        <v>159</v>
      </c>
      <c r="E750" s="246" t="s">
        <v>21</v>
      </c>
      <c r="F750" s="247" t="s">
        <v>955</v>
      </c>
      <c r="G750" s="245"/>
      <c r="H750" s="248">
        <v>6.7510000000000003</v>
      </c>
      <c r="I750" s="249"/>
      <c r="J750" s="245"/>
      <c r="K750" s="245"/>
      <c r="L750" s="250"/>
      <c r="M750" s="251"/>
      <c r="N750" s="252"/>
      <c r="O750" s="252"/>
      <c r="P750" s="252"/>
      <c r="Q750" s="252"/>
      <c r="R750" s="252"/>
      <c r="S750" s="252"/>
      <c r="T750" s="253"/>
      <c r="AT750" s="254" t="s">
        <v>159</v>
      </c>
      <c r="AU750" s="254" t="s">
        <v>81</v>
      </c>
      <c r="AV750" s="12" t="s">
        <v>81</v>
      </c>
      <c r="AW750" s="12" t="s">
        <v>35</v>
      </c>
      <c r="AX750" s="12" t="s">
        <v>71</v>
      </c>
      <c r="AY750" s="254" t="s">
        <v>152</v>
      </c>
    </row>
    <row r="751" s="12" customFormat="1">
      <c r="B751" s="244"/>
      <c r="C751" s="245"/>
      <c r="D751" s="235" t="s">
        <v>159</v>
      </c>
      <c r="E751" s="246" t="s">
        <v>21</v>
      </c>
      <c r="F751" s="247" t="s">
        <v>956</v>
      </c>
      <c r="G751" s="245"/>
      <c r="H751" s="248">
        <v>4.2409999999999997</v>
      </c>
      <c r="I751" s="249"/>
      <c r="J751" s="245"/>
      <c r="K751" s="245"/>
      <c r="L751" s="250"/>
      <c r="M751" s="251"/>
      <c r="N751" s="252"/>
      <c r="O751" s="252"/>
      <c r="P751" s="252"/>
      <c r="Q751" s="252"/>
      <c r="R751" s="252"/>
      <c r="S751" s="252"/>
      <c r="T751" s="253"/>
      <c r="AT751" s="254" t="s">
        <v>159</v>
      </c>
      <c r="AU751" s="254" t="s">
        <v>81</v>
      </c>
      <c r="AV751" s="12" t="s">
        <v>81</v>
      </c>
      <c r="AW751" s="12" t="s">
        <v>35</v>
      </c>
      <c r="AX751" s="12" t="s">
        <v>71</v>
      </c>
      <c r="AY751" s="254" t="s">
        <v>152</v>
      </c>
    </row>
    <row r="752" s="12" customFormat="1">
      <c r="B752" s="244"/>
      <c r="C752" s="245"/>
      <c r="D752" s="235" t="s">
        <v>159</v>
      </c>
      <c r="E752" s="246" t="s">
        <v>21</v>
      </c>
      <c r="F752" s="247" t="s">
        <v>957</v>
      </c>
      <c r="G752" s="245"/>
      <c r="H752" s="248">
        <v>4.2149999999999999</v>
      </c>
      <c r="I752" s="249"/>
      <c r="J752" s="245"/>
      <c r="K752" s="245"/>
      <c r="L752" s="250"/>
      <c r="M752" s="251"/>
      <c r="N752" s="252"/>
      <c r="O752" s="252"/>
      <c r="P752" s="252"/>
      <c r="Q752" s="252"/>
      <c r="R752" s="252"/>
      <c r="S752" s="252"/>
      <c r="T752" s="253"/>
      <c r="AT752" s="254" t="s">
        <v>159</v>
      </c>
      <c r="AU752" s="254" t="s">
        <v>81</v>
      </c>
      <c r="AV752" s="12" t="s">
        <v>81</v>
      </c>
      <c r="AW752" s="12" t="s">
        <v>35</v>
      </c>
      <c r="AX752" s="12" t="s">
        <v>71</v>
      </c>
      <c r="AY752" s="254" t="s">
        <v>152</v>
      </c>
    </row>
    <row r="753" s="13" customFormat="1">
      <c r="B753" s="255"/>
      <c r="C753" s="256"/>
      <c r="D753" s="235" t="s">
        <v>159</v>
      </c>
      <c r="E753" s="257" t="s">
        <v>21</v>
      </c>
      <c r="F753" s="258" t="s">
        <v>164</v>
      </c>
      <c r="G753" s="256"/>
      <c r="H753" s="259">
        <v>78.094999999999999</v>
      </c>
      <c r="I753" s="260"/>
      <c r="J753" s="256"/>
      <c r="K753" s="256"/>
      <c r="L753" s="261"/>
      <c r="M753" s="262"/>
      <c r="N753" s="263"/>
      <c r="O753" s="263"/>
      <c r="P753" s="263"/>
      <c r="Q753" s="263"/>
      <c r="R753" s="263"/>
      <c r="S753" s="263"/>
      <c r="T753" s="264"/>
      <c r="AT753" s="265" t="s">
        <v>159</v>
      </c>
      <c r="AU753" s="265" t="s">
        <v>81</v>
      </c>
      <c r="AV753" s="13" t="s">
        <v>158</v>
      </c>
      <c r="AW753" s="13" t="s">
        <v>35</v>
      </c>
      <c r="AX753" s="13" t="s">
        <v>79</v>
      </c>
      <c r="AY753" s="265" t="s">
        <v>152</v>
      </c>
    </row>
    <row r="754" s="1" customFormat="1" ht="16.5" customHeight="1">
      <c r="B754" s="46"/>
      <c r="C754" s="221" t="s">
        <v>649</v>
      </c>
      <c r="D754" s="221" t="s">
        <v>154</v>
      </c>
      <c r="E754" s="222" t="s">
        <v>958</v>
      </c>
      <c r="F754" s="223" t="s">
        <v>959</v>
      </c>
      <c r="G754" s="224" t="s">
        <v>235</v>
      </c>
      <c r="H754" s="225">
        <v>156.19</v>
      </c>
      <c r="I754" s="226"/>
      <c r="J754" s="227">
        <f>ROUND(I754*H754,2)</f>
        <v>0</v>
      </c>
      <c r="K754" s="223" t="s">
        <v>21</v>
      </c>
      <c r="L754" s="72"/>
      <c r="M754" s="228" t="s">
        <v>21</v>
      </c>
      <c r="N754" s="229" t="s">
        <v>42</v>
      </c>
      <c r="O754" s="47"/>
      <c r="P754" s="230">
        <f>O754*H754</f>
        <v>0</v>
      </c>
      <c r="Q754" s="230">
        <v>0</v>
      </c>
      <c r="R754" s="230">
        <f>Q754*H754</f>
        <v>0</v>
      </c>
      <c r="S754" s="230">
        <v>0</v>
      </c>
      <c r="T754" s="231">
        <f>S754*H754</f>
        <v>0</v>
      </c>
      <c r="AR754" s="24" t="s">
        <v>200</v>
      </c>
      <c r="AT754" s="24" t="s">
        <v>154</v>
      </c>
      <c r="AU754" s="24" t="s">
        <v>81</v>
      </c>
      <c r="AY754" s="24" t="s">
        <v>152</v>
      </c>
      <c r="BE754" s="232">
        <f>IF(N754="základní",J754,0)</f>
        <v>0</v>
      </c>
      <c r="BF754" s="232">
        <f>IF(N754="snížená",J754,0)</f>
        <v>0</v>
      </c>
      <c r="BG754" s="232">
        <f>IF(N754="zákl. přenesená",J754,0)</f>
        <v>0</v>
      </c>
      <c r="BH754" s="232">
        <f>IF(N754="sníž. přenesená",J754,0)</f>
        <v>0</v>
      </c>
      <c r="BI754" s="232">
        <f>IF(N754="nulová",J754,0)</f>
        <v>0</v>
      </c>
      <c r="BJ754" s="24" t="s">
        <v>79</v>
      </c>
      <c r="BK754" s="232">
        <f>ROUND(I754*H754,2)</f>
        <v>0</v>
      </c>
      <c r="BL754" s="24" t="s">
        <v>200</v>
      </c>
      <c r="BM754" s="24" t="s">
        <v>960</v>
      </c>
    </row>
    <row r="755" s="11" customFormat="1">
      <c r="B755" s="233"/>
      <c r="C755" s="234"/>
      <c r="D755" s="235" t="s">
        <v>159</v>
      </c>
      <c r="E755" s="236" t="s">
        <v>21</v>
      </c>
      <c r="F755" s="237" t="s">
        <v>363</v>
      </c>
      <c r="G755" s="234"/>
      <c r="H755" s="236" t="s">
        <v>21</v>
      </c>
      <c r="I755" s="238"/>
      <c r="J755" s="234"/>
      <c r="K755" s="234"/>
      <c r="L755" s="239"/>
      <c r="M755" s="240"/>
      <c r="N755" s="241"/>
      <c r="O755" s="241"/>
      <c r="P755" s="241"/>
      <c r="Q755" s="241"/>
      <c r="R755" s="241"/>
      <c r="S755" s="241"/>
      <c r="T755" s="242"/>
      <c r="AT755" s="243" t="s">
        <v>159</v>
      </c>
      <c r="AU755" s="243" t="s">
        <v>81</v>
      </c>
      <c r="AV755" s="11" t="s">
        <v>79</v>
      </c>
      <c r="AW755" s="11" t="s">
        <v>35</v>
      </c>
      <c r="AX755" s="11" t="s">
        <v>71</v>
      </c>
      <c r="AY755" s="243" t="s">
        <v>152</v>
      </c>
    </row>
    <row r="756" s="12" customFormat="1">
      <c r="B756" s="244"/>
      <c r="C756" s="245"/>
      <c r="D756" s="235" t="s">
        <v>159</v>
      </c>
      <c r="E756" s="246" t="s">
        <v>21</v>
      </c>
      <c r="F756" s="247" t="s">
        <v>952</v>
      </c>
      <c r="G756" s="245"/>
      <c r="H756" s="248">
        <v>33.350000000000001</v>
      </c>
      <c r="I756" s="249"/>
      <c r="J756" s="245"/>
      <c r="K756" s="245"/>
      <c r="L756" s="250"/>
      <c r="M756" s="251"/>
      <c r="N756" s="252"/>
      <c r="O756" s="252"/>
      <c r="P756" s="252"/>
      <c r="Q756" s="252"/>
      <c r="R756" s="252"/>
      <c r="S756" s="252"/>
      <c r="T756" s="253"/>
      <c r="AT756" s="254" t="s">
        <v>159</v>
      </c>
      <c r="AU756" s="254" t="s">
        <v>81</v>
      </c>
      <c r="AV756" s="12" t="s">
        <v>81</v>
      </c>
      <c r="AW756" s="12" t="s">
        <v>35</v>
      </c>
      <c r="AX756" s="12" t="s">
        <v>71</v>
      </c>
      <c r="AY756" s="254" t="s">
        <v>152</v>
      </c>
    </row>
    <row r="757" s="12" customFormat="1">
      <c r="B757" s="244"/>
      <c r="C757" s="245"/>
      <c r="D757" s="235" t="s">
        <v>159</v>
      </c>
      <c r="E757" s="246" t="s">
        <v>21</v>
      </c>
      <c r="F757" s="247" t="s">
        <v>953</v>
      </c>
      <c r="G757" s="245"/>
      <c r="H757" s="248">
        <v>9.1839999999999993</v>
      </c>
      <c r="I757" s="249"/>
      <c r="J757" s="245"/>
      <c r="K757" s="245"/>
      <c r="L757" s="250"/>
      <c r="M757" s="251"/>
      <c r="N757" s="252"/>
      <c r="O757" s="252"/>
      <c r="P757" s="252"/>
      <c r="Q757" s="252"/>
      <c r="R757" s="252"/>
      <c r="S757" s="252"/>
      <c r="T757" s="253"/>
      <c r="AT757" s="254" t="s">
        <v>159</v>
      </c>
      <c r="AU757" s="254" t="s">
        <v>81</v>
      </c>
      <c r="AV757" s="12" t="s">
        <v>81</v>
      </c>
      <c r="AW757" s="12" t="s">
        <v>35</v>
      </c>
      <c r="AX757" s="12" t="s">
        <v>71</v>
      </c>
      <c r="AY757" s="254" t="s">
        <v>152</v>
      </c>
    </row>
    <row r="758" s="12" customFormat="1">
      <c r="B758" s="244"/>
      <c r="C758" s="245"/>
      <c r="D758" s="235" t="s">
        <v>159</v>
      </c>
      <c r="E758" s="246" t="s">
        <v>21</v>
      </c>
      <c r="F758" s="247" t="s">
        <v>954</v>
      </c>
      <c r="G758" s="245"/>
      <c r="H758" s="248">
        <v>20.353999999999999</v>
      </c>
      <c r="I758" s="249"/>
      <c r="J758" s="245"/>
      <c r="K758" s="245"/>
      <c r="L758" s="250"/>
      <c r="M758" s="251"/>
      <c r="N758" s="252"/>
      <c r="O758" s="252"/>
      <c r="P758" s="252"/>
      <c r="Q758" s="252"/>
      <c r="R758" s="252"/>
      <c r="S758" s="252"/>
      <c r="T758" s="253"/>
      <c r="AT758" s="254" t="s">
        <v>159</v>
      </c>
      <c r="AU758" s="254" t="s">
        <v>81</v>
      </c>
      <c r="AV758" s="12" t="s">
        <v>81</v>
      </c>
      <c r="AW758" s="12" t="s">
        <v>35</v>
      </c>
      <c r="AX758" s="12" t="s">
        <v>71</v>
      </c>
      <c r="AY758" s="254" t="s">
        <v>152</v>
      </c>
    </row>
    <row r="759" s="12" customFormat="1">
      <c r="B759" s="244"/>
      <c r="C759" s="245"/>
      <c r="D759" s="235" t="s">
        <v>159</v>
      </c>
      <c r="E759" s="246" t="s">
        <v>21</v>
      </c>
      <c r="F759" s="247" t="s">
        <v>955</v>
      </c>
      <c r="G759" s="245"/>
      <c r="H759" s="248">
        <v>6.7510000000000003</v>
      </c>
      <c r="I759" s="249"/>
      <c r="J759" s="245"/>
      <c r="K759" s="245"/>
      <c r="L759" s="250"/>
      <c r="M759" s="251"/>
      <c r="N759" s="252"/>
      <c r="O759" s="252"/>
      <c r="P759" s="252"/>
      <c r="Q759" s="252"/>
      <c r="R759" s="252"/>
      <c r="S759" s="252"/>
      <c r="T759" s="253"/>
      <c r="AT759" s="254" t="s">
        <v>159</v>
      </c>
      <c r="AU759" s="254" t="s">
        <v>81</v>
      </c>
      <c r="AV759" s="12" t="s">
        <v>81</v>
      </c>
      <c r="AW759" s="12" t="s">
        <v>35</v>
      </c>
      <c r="AX759" s="12" t="s">
        <v>71</v>
      </c>
      <c r="AY759" s="254" t="s">
        <v>152</v>
      </c>
    </row>
    <row r="760" s="12" customFormat="1">
      <c r="B760" s="244"/>
      <c r="C760" s="245"/>
      <c r="D760" s="235" t="s">
        <v>159</v>
      </c>
      <c r="E760" s="246" t="s">
        <v>21</v>
      </c>
      <c r="F760" s="247" t="s">
        <v>956</v>
      </c>
      <c r="G760" s="245"/>
      <c r="H760" s="248">
        <v>4.2409999999999997</v>
      </c>
      <c r="I760" s="249"/>
      <c r="J760" s="245"/>
      <c r="K760" s="245"/>
      <c r="L760" s="250"/>
      <c r="M760" s="251"/>
      <c r="N760" s="252"/>
      <c r="O760" s="252"/>
      <c r="P760" s="252"/>
      <c r="Q760" s="252"/>
      <c r="R760" s="252"/>
      <c r="S760" s="252"/>
      <c r="T760" s="253"/>
      <c r="AT760" s="254" t="s">
        <v>159</v>
      </c>
      <c r="AU760" s="254" t="s">
        <v>81</v>
      </c>
      <c r="AV760" s="12" t="s">
        <v>81</v>
      </c>
      <c r="AW760" s="12" t="s">
        <v>35</v>
      </c>
      <c r="AX760" s="12" t="s">
        <v>71</v>
      </c>
      <c r="AY760" s="254" t="s">
        <v>152</v>
      </c>
    </row>
    <row r="761" s="12" customFormat="1">
      <c r="B761" s="244"/>
      <c r="C761" s="245"/>
      <c r="D761" s="235" t="s">
        <v>159</v>
      </c>
      <c r="E761" s="246" t="s">
        <v>21</v>
      </c>
      <c r="F761" s="247" t="s">
        <v>957</v>
      </c>
      <c r="G761" s="245"/>
      <c r="H761" s="248">
        <v>4.2149999999999999</v>
      </c>
      <c r="I761" s="249"/>
      <c r="J761" s="245"/>
      <c r="K761" s="245"/>
      <c r="L761" s="250"/>
      <c r="M761" s="251"/>
      <c r="N761" s="252"/>
      <c r="O761" s="252"/>
      <c r="P761" s="252"/>
      <c r="Q761" s="252"/>
      <c r="R761" s="252"/>
      <c r="S761" s="252"/>
      <c r="T761" s="253"/>
      <c r="AT761" s="254" t="s">
        <v>159</v>
      </c>
      <c r="AU761" s="254" t="s">
        <v>81</v>
      </c>
      <c r="AV761" s="12" t="s">
        <v>81</v>
      </c>
      <c r="AW761" s="12" t="s">
        <v>35</v>
      </c>
      <c r="AX761" s="12" t="s">
        <v>71</v>
      </c>
      <c r="AY761" s="254" t="s">
        <v>152</v>
      </c>
    </row>
    <row r="762" s="14" customFormat="1">
      <c r="B762" s="278"/>
      <c r="C762" s="279"/>
      <c r="D762" s="235" t="s">
        <v>159</v>
      </c>
      <c r="E762" s="280" t="s">
        <v>21</v>
      </c>
      <c r="F762" s="281" t="s">
        <v>961</v>
      </c>
      <c r="G762" s="279"/>
      <c r="H762" s="282">
        <v>78.094999999999999</v>
      </c>
      <c r="I762" s="283"/>
      <c r="J762" s="279"/>
      <c r="K762" s="279"/>
      <c r="L762" s="284"/>
      <c r="M762" s="285"/>
      <c r="N762" s="286"/>
      <c r="O762" s="286"/>
      <c r="P762" s="286"/>
      <c r="Q762" s="286"/>
      <c r="R762" s="286"/>
      <c r="S762" s="286"/>
      <c r="T762" s="287"/>
      <c r="AT762" s="288" t="s">
        <v>159</v>
      </c>
      <c r="AU762" s="288" t="s">
        <v>81</v>
      </c>
      <c r="AV762" s="14" t="s">
        <v>169</v>
      </c>
      <c r="AW762" s="14" t="s">
        <v>35</v>
      </c>
      <c r="AX762" s="14" t="s">
        <v>71</v>
      </c>
      <c r="AY762" s="288" t="s">
        <v>152</v>
      </c>
    </row>
    <row r="763" s="12" customFormat="1">
      <c r="B763" s="244"/>
      <c r="C763" s="245"/>
      <c r="D763" s="235" t="s">
        <v>159</v>
      </c>
      <c r="E763" s="246" t="s">
        <v>21</v>
      </c>
      <c r="F763" s="247" t="s">
        <v>962</v>
      </c>
      <c r="G763" s="245"/>
      <c r="H763" s="248">
        <v>156.19</v>
      </c>
      <c r="I763" s="249"/>
      <c r="J763" s="245"/>
      <c r="K763" s="245"/>
      <c r="L763" s="250"/>
      <c r="M763" s="251"/>
      <c r="N763" s="252"/>
      <c r="O763" s="252"/>
      <c r="P763" s="252"/>
      <c r="Q763" s="252"/>
      <c r="R763" s="252"/>
      <c r="S763" s="252"/>
      <c r="T763" s="253"/>
      <c r="AT763" s="254" t="s">
        <v>159</v>
      </c>
      <c r="AU763" s="254" t="s">
        <v>81</v>
      </c>
      <c r="AV763" s="12" t="s">
        <v>81</v>
      </c>
      <c r="AW763" s="12" t="s">
        <v>35</v>
      </c>
      <c r="AX763" s="12" t="s">
        <v>79</v>
      </c>
      <c r="AY763" s="254" t="s">
        <v>152</v>
      </c>
    </row>
    <row r="764" s="1" customFormat="1" ht="16.5" customHeight="1">
      <c r="B764" s="46"/>
      <c r="C764" s="268" t="s">
        <v>963</v>
      </c>
      <c r="D764" s="268" t="s">
        <v>331</v>
      </c>
      <c r="E764" s="269" t="s">
        <v>964</v>
      </c>
      <c r="F764" s="270" t="s">
        <v>965</v>
      </c>
      <c r="G764" s="271" t="s">
        <v>235</v>
      </c>
      <c r="H764" s="272">
        <v>164</v>
      </c>
      <c r="I764" s="273"/>
      <c r="J764" s="274">
        <f>ROUND(I764*H764,2)</f>
        <v>0</v>
      </c>
      <c r="K764" s="270" t="s">
        <v>21</v>
      </c>
      <c r="L764" s="275"/>
      <c r="M764" s="276" t="s">
        <v>21</v>
      </c>
      <c r="N764" s="277" t="s">
        <v>42</v>
      </c>
      <c r="O764" s="47"/>
      <c r="P764" s="230">
        <f>O764*H764</f>
        <v>0</v>
      </c>
      <c r="Q764" s="230">
        <v>0</v>
      </c>
      <c r="R764" s="230">
        <f>Q764*H764</f>
        <v>0</v>
      </c>
      <c r="S764" s="230">
        <v>0</v>
      </c>
      <c r="T764" s="231">
        <f>S764*H764</f>
        <v>0</v>
      </c>
      <c r="AR764" s="24" t="s">
        <v>263</v>
      </c>
      <c r="AT764" s="24" t="s">
        <v>331</v>
      </c>
      <c r="AU764" s="24" t="s">
        <v>81</v>
      </c>
      <c r="AY764" s="24" t="s">
        <v>152</v>
      </c>
      <c r="BE764" s="232">
        <f>IF(N764="základní",J764,0)</f>
        <v>0</v>
      </c>
      <c r="BF764" s="232">
        <f>IF(N764="snížená",J764,0)</f>
        <v>0</v>
      </c>
      <c r="BG764" s="232">
        <f>IF(N764="zákl. přenesená",J764,0)</f>
        <v>0</v>
      </c>
      <c r="BH764" s="232">
        <f>IF(N764="sníž. přenesená",J764,0)</f>
        <v>0</v>
      </c>
      <c r="BI764" s="232">
        <f>IF(N764="nulová",J764,0)</f>
        <v>0</v>
      </c>
      <c r="BJ764" s="24" t="s">
        <v>79</v>
      </c>
      <c r="BK764" s="232">
        <f>ROUND(I764*H764,2)</f>
        <v>0</v>
      </c>
      <c r="BL764" s="24" t="s">
        <v>200</v>
      </c>
      <c r="BM764" s="24" t="s">
        <v>966</v>
      </c>
    </row>
    <row r="765" s="11" customFormat="1">
      <c r="B765" s="233"/>
      <c r="C765" s="234"/>
      <c r="D765" s="235" t="s">
        <v>159</v>
      </c>
      <c r="E765" s="236" t="s">
        <v>21</v>
      </c>
      <c r="F765" s="237" t="s">
        <v>363</v>
      </c>
      <c r="G765" s="234"/>
      <c r="H765" s="236" t="s">
        <v>21</v>
      </c>
      <c r="I765" s="238"/>
      <c r="J765" s="234"/>
      <c r="K765" s="234"/>
      <c r="L765" s="239"/>
      <c r="M765" s="240"/>
      <c r="N765" s="241"/>
      <c r="O765" s="241"/>
      <c r="P765" s="241"/>
      <c r="Q765" s="241"/>
      <c r="R765" s="241"/>
      <c r="S765" s="241"/>
      <c r="T765" s="242"/>
      <c r="AT765" s="243" t="s">
        <v>159</v>
      </c>
      <c r="AU765" s="243" t="s">
        <v>81</v>
      </c>
      <c r="AV765" s="11" t="s">
        <v>79</v>
      </c>
      <c r="AW765" s="11" t="s">
        <v>35</v>
      </c>
      <c r="AX765" s="11" t="s">
        <v>71</v>
      </c>
      <c r="AY765" s="243" t="s">
        <v>152</v>
      </c>
    </row>
    <row r="766" s="12" customFormat="1">
      <c r="B766" s="244"/>
      <c r="C766" s="245"/>
      <c r="D766" s="235" t="s">
        <v>159</v>
      </c>
      <c r="E766" s="246" t="s">
        <v>21</v>
      </c>
      <c r="F766" s="247" t="s">
        <v>952</v>
      </c>
      <c r="G766" s="245"/>
      <c r="H766" s="248">
        <v>33.350000000000001</v>
      </c>
      <c r="I766" s="249"/>
      <c r="J766" s="245"/>
      <c r="K766" s="245"/>
      <c r="L766" s="250"/>
      <c r="M766" s="251"/>
      <c r="N766" s="252"/>
      <c r="O766" s="252"/>
      <c r="P766" s="252"/>
      <c r="Q766" s="252"/>
      <c r="R766" s="252"/>
      <c r="S766" s="252"/>
      <c r="T766" s="253"/>
      <c r="AT766" s="254" t="s">
        <v>159</v>
      </c>
      <c r="AU766" s="254" t="s">
        <v>81</v>
      </c>
      <c r="AV766" s="12" t="s">
        <v>81</v>
      </c>
      <c r="AW766" s="12" t="s">
        <v>35</v>
      </c>
      <c r="AX766" s="12" t="s">
        <v>71</v>
      </c>
      <c r="AY766" s="254" t="s">
        <v>152</v>
      </c>
    </row>
    <row r="767" s="12" customFormat="1">
      <c r="B767" s="244"/>
      <c r="C767" s="245"/>
      <c r="D767" s="235" t="s">
        <v>159</v>
      </c>
      <c r="E767" s="246" t="s">
        <v>21</v>
      </c>
      <c r="F767" s="247" t="s">
        <v>953</v>
      </c>
      <c r="G767" s="245"/>
      <c r="H767" s="248">
        <v>9.1839999999999993</v>
      </c>
      <c r="I767" s="249"/>
      <c r="J767" s="245"/>
      <c r="K767" s="245"/>
      <c r="L767" s="250"/>
      <c r="M767" s="251"/>
      <c r="N767" s="252"/>
      <c r="O767" s="252"/>
      <c r="P767" s="252"/>
      <c r="Q767" s="252"/>
      <c r="R767" s="252"/>
      <c r="S767" s="252"/>
      <c r="T767" s="253"/>
      <c r="AT767" s="254" t="s">
        <v>159</v>
      </c>
      <c r="AU767" s="254" t="s">
        <v>81</v>
      </c>
      <c r="AV767" s="12" t="s">
        <v>81</v>
      </c>
      <c r="AW767" s="12" t="s">
        <v>35</v>
      </c>
      <c r="AX767" s="12" t="s">
        <v>71</v>
      </c>
      <c r="AY767" s="254" t="s">
        <v>152</v>
      </c>
    </row>
    <row r="768" s="12" customFormat="1">
      <c r="B768" s="244"/>
      <c r="C768" s="245"/>
      <c r="D768" s="235" t="s">
        <v>159</v>
      </c>
      <c r="E768" s="246" t="s">
        <v>21</v>
      </c>
      <c r="F768" s="247" t="s">
        <v>954</v>
      </c>
      <c r="G768" s="245"/>
      <c r="H768" s="248">
        <v>20.353999999999999</v>
      </c>
      <c r="I768" s="249"/>
      <c r="J768" s="245"/>
      <c r="K768" s="245"/>
      <c r="L768" s="250"/>
      <c r="M768" s="251"/>
      <c r="N768" s="252"/>
      <c r="O768" s="252"/>
      <c r="P768" s="252"/>
      <c r="Q768" s="252"/>
      <c r="R768" s="252"/>
      <c r="S768" s="252"/>
      <c r="T768" s="253"/>
      <c r="AT768" s="254" t="s">
        <v>159</v>
      </c>
      <c r="AU768" s="254" t="s">
        <v>81</v>
      </c>
      <c r="AV768" s="12" t="s">
        <v>81</v>
      </c>
      <c r="AW768" s="12" t="s">
        <v>35</v>
      </c>
      <c r="AX768" s="12" t="s">
        <v>71</v>
      </c>
      <c r="AY768" s="254" t="s">
        <v>152</v>
      </c>
    </row>
    <row r="769" s="12" customFormat="1">
      <c r="B769" s="244"/>
      <c r="C769" s="245"/>
      <c r="D769" s="235" t="s">
        <v>159</v>
      </c>
      <c r="E769" s="246" t="s">
        <v>21</v>
      </c>
      <c r="F769" s="247" t="s">
        <v>955</v>
      </c>
      <c r="G769" s="245"/>
      <c r="H769" s="248">
        <v>6.7510000000000003</v>
      </c>
      <c r="I769" s="249"/>
      <c r="J769" s="245"/>
      <c r="K769" s="245"/>
      <c r="L769" s="250"/>
      <c r="M769" s="251"/>
      <c r="N769" s="252"/>
      <c r="O769" s="252"/>
      <c r="P769" s="252"/>
      <c r="Q769" s="252"/>
      <c r="R769" s="252"/>
      <c r="S769" s="252"/>
      <c r="T769" s="253"/>
      <c r="AT769" s="254" t="s">
        <v>159</v>
      </c>
      <c r="AU769" s="254" t="s">
        <v>81</v>
      </c>
      <c r="AV769" s="12" t="s">
        <v>81</v>
      </c>
      <c r="AW769" s="12" t="s">
        <v>35</v>
      </c>
      <c r="AX769" s="12" t="s">
        <v>71</v>
      </c>
      <c r="AY769" s="254" t="s">
        <v>152</v>
      </c>
    </row>
    <row r="770" s="12" customFormat="1">
      <c r="B770" s="244"/>
      <c r="C770" s="245"/>
      <c r="D770" s="235" t="s">
        <v>159</v>
      </c>
      <c r="E770" s="246" t="s">
        <v>21</v>
      </c>
      <c r="F770" s="247" t="s">
        <v>956</v>
      </c>
      <c r="G770" s="245"/>
      <c r="H770" s="248">
        <v>4.2409999999999997</v>
      </c>
      <c r="I770" s="249"/>
      <c r="J770" s="245"/>
      <c r="K770" s="245"/>
      <c r="L770" s="250"/>
      <c r="M770" s="251"/>
      <c r="N770" s="252"/>
      <c r="O770" s="252"/>
      <c r="P770" s="252"/>
      <c r="Q770" s="252"/>
      <c r="R770" s="252"/>
      <c r="S770" s="252"/>
      <c r="T770" s="253"/>
      <c r="AT770" s="254" t="s">
        <v>159</v>
      </c>
      <c r="AU770" s="254" t="s">
        <v>81</v>
      </c>
      <c r="AV770" s="12" t="s">
        <v>81</v>
      </c>
      <c r="AW770" s="12" t="s">
        <v>35</v>
      </c>
      <c r="AX770" s="12" t="s">
        <v>71</v>
      </c>
      <c r="AY770" s="254" t="s">
        <v>152</v>
      </c>
    </row>
    <row r="771" s="12" customFormat="1">
      <c r="B771" s="244"/>
      <c r="C771" s="245"/>
      <c r="D771" s="235" t="s">
        <v>159</v>
      </c>
      <c r="E771" s="246" t="s">
        <v>21</v>
      </c>
      <c r="F771" s="247" t="s">
        <v>957</v>
      </c>
      <c r="G771" s="245"/>
      <c r="H771" s="248">
        <v>4.2149999999999999</v>
      </c>
      <c r="I771" s="249"/>
      <c r="J771" s="245"/>
      <c r="K771" s="245"/>
      <c r="L771" s="250"/>
      <c r="M771" s="251"/>
      <c r="N771" s="252"/>
      <c r="O771" s="252"/>
      <c r="P771" s="252"/>
      <c r="Q771" s="252"/>
      <c r="R771" s="252"/>
      <c r="S771" s="252"/>
      <c r="T771" s="253"/>
      <c r="AT771" s="254" t="s">
        <v>159</v>
      </c>
      <c r="AU771" s="254" t="s">
        <v>81</v>
      </c>
      <c r="AV771" s="12" t="s">
        <v>81</v>
      </c>
      <c r="AW771" s="12" t="s">
        <v>35</v>
      </c>
      <c r="AX771" s="12" t="s">
        <v>71</v>
      </c>
      <c r="AY771" s="254" t="s">
        <v>152</v>
      </c>
    </row>
    <row r="772" s="14" customFormat="1">
      <c r="B772" s="278"/>
      <c r="C772" s="279"/>
      <c r="D772" s="235" t="s">
        <v>159</v>
      </c>
      <c r="E772" s="280" t="s">
        <v>21</v>
      </c>
      <c r="F772" s="281" t="s">
        <v>961</v>
      </c>
      <c r="G772" s="279"/>
      <c r="H772" s="282">
        <v>78.094999999999999</v>
      </c>
      <c r="I772" s="283"/>
      <c r="J772" s="279"/>
      <c r="K772" s="279"/>
      <c r="L772" s="284"/>
      <c r="M772" s="285"/>
      <c r="N772" s="286"/>
      <c r="O772" s="286"/>
      <c r="P772" s="286"/>
      <c r="Q772" s="286"/>
      <c r="R772" s="286"/>
      <c r="S772" s="286"/>
      <c r="T772" s="287"/>
      <c r="AT772" s="288" t="s">
        <v>159</v>
      </c>
      <c r="AU772" s="288" t="s">
        <v>81</v>
      </c>
      <c r="AV772" s="14" t="s">
        <v>169</v>
      </c>
      <c r="AW772" s="14" t="s">
        <v>35</v>
      </c>
      <c r="AX772" s="14" t="s">
        <v>71</v>
      </c>
      <c r="AY772" s="288" t="s">
        <v>152</v>
      </c>
    </row>
    <row r="773" s="12" customFormat="1">
      <c r="B773" s="244"/>
      <c r="C773" s="245"/>
      <c r="D773" s="235" t="s">
        <v>159</v>
      </c>
      <c r="E773" s="246" t="s">
        <v>21</v>
      </c>
      <c r="F773" s="247" t="s">
        <v>967</v>
      </c>
      <c r="G773" s="245"/>
      <c r="H773" s="248">
        <v>164</v>
      </c>
      <c r="I773" s="249"/>
      <c r="J773" s="245"/>
      <c r="K773" s="245"/>
      <c r="L773" s="250"/>
      <c r="M773" s="251"/>
      <c r="N773" s="252"/>
      <c r="O773" s="252"/>
      <c r="P773" s="252"/>
      <c r="Q773" s="252"/>
      <c r="R773" s="252"/>
      <c r="S773" s="252"/>
      <c r="T773" s="253"/>
      <c r="AT773" s="254" t="s">
        <v>159</v>
      </c>
      <c r="AU773" s="254" t="s">
        <v>81</v>
      </c>
      <c r="AV773" s="12" t="s">
        <v>81</v>
      </c>
      <c r="AW773" s="12" t="s">
        <v>35</v>
      </c>
      <c r="AX773" s="12" t="s">
        <v>79</v>
      </c>
      <c r="AY773" s="254" t="s">
        <v>152</v>
      </c>
    </row>
    <row r="774" s="1" customFormat="1" ht="16.5" customHeight="1">
      <c r="B774" s="46"/>
      <c r="C774" s="221" t="s">
        <v>657</v>
      </c>
      <c r="D774" s="221" t="s">
        <v>154</v>
      </c>
      <c r="E774" s="222" t="s">
        <v>968</v>
      </c>
      <c r="F774" s="223" t="s">
        <v>969</v>
      </c>
      <c r="G774" s="224" t="s">
        <v>235</v>
      </c>
      <c r="H774" s="225">
        <v>15.941000000000001</v>
      </c>
      <c r="I774" s="226"/>
      <c r="J774" s="227">
        <f>ROUND(I774*H774,2)</f>
        <v>0</v>
      </c>
      <c r="K774" s="223" t="s">
        <v>21</v>
      </c>
      <c r="L774" s="72"/>
      <c r="M774" s="228" t="s">
        <v>21</v>
      </c>
      <c r="N774" s="229" t="s">
        <v>42</v>
      </c>
      <c r="O774" s="47"/>
      <c r="P774" s="230">
        <f>O774*H774</f>
        <v>0</v>
      </c>
      <c r="Q774" s="230">
        <v>0.016944859999999999</v>
      </c>
      <c r="R774" s="230">
        <f>Q774*H774</f>
        <v>0.27011801326000001</v>
      </c>
      <c r="S774" s="230">
        <v>0</v>
      </c>
      <c r="T774" s="231">
        <f>S774*H774</f>
        <v>0</v>
      </c>
      <c r="AR774" s="24" t="s">
        <v>200</v>
      </c>
      <c r="AT774" s="24" t="s">
        <v>154</v>
      </c>
      <c r="AU774" s="24" t="s">
        <v>81</v>
      </c>
      <c r="AY774" s="24" t="s">
        <v>152</v>
      </c>
      <c r="BE774" s="232">
        <f>IF(N774="základní",J774,0)</f>
        <v>0</v>
      </c>
      <c r="BF774" s="232">
        <f>IF(N774="snížená",J774,0)</f>
        <v>0</v>
      </c>
      <c r="BG774" s="232">
        <f>IF(N774="zákl. přenesená",J774,0)</f>
        <v>0</v>
      </c>
      <c r="BH774" s="232">
        <f>IF(N774="sníž. přenesená",J774,0)</f>
        <v>0</v>
      </c>
      <c r="BI774" s="232">
        <f>IF(N774="nulová",J774,0)</f>
        <v>0</v>
      </c>
      <c r="BJ774" s="24" t="s">
        <v>79</v>
      </c>
      <c r="BK774" s="232">
        <f>ROUND(I774*H774,2)</f>
        <v>0</v>
      </c>
      <c r="BL774" s="24" t="s">
        <v>200</v>
      </c>
      <c r="BM774" s="24" t="s">
        <v>970</v>
      </c>
    </row>
    <row r="775" s="11" customFormat="1">
      <c r="B775" s="233"/>
      <c r="C775" s="234"/>
      <c r="D775" s="235" t="s">
        <v>159</v>
      </c>
      <c r="E775" s="236" t="s">
        <v>21</v>
      </c>
      <c r="F775" s="237" t="s">
        <v>971</v>
      </c>
      <c r="G775" s="234"/>
      <c r="H775" s="236" t="s">
        <v>21</v>
      </c>
      <c r="I775" s="238"/>
      <c r="J775" s="234"/>
      <c r="K775" s="234"/>
      <c r="L775" s="239"/>
      <c r="M775" s="240"/>
      <c r="N775" s="241"/>
      <c r="O775" s="241"/>
      <c r="P775" s="241"/>
      <c r="Q775" s="241"/>
      <c r="R775" s="241"/>
      <c r="S775" s="241"/>
      <c r="T775" s="242"/>
      <c r="AT775" s="243" t="s">
        <v>159</v>
      </c>
      <c r="AU775" s="243" t="s">
        <v>81</v>
      </c>
      <c r="AV775" s="11" t="s">
        <v>79</v>
      </c>
      <c r="AW775" s="11" t="s">
        <v>35</v>
      </c>
      <c r="AX775" s="11" t="s">
        <v>71</v>
      </c>
      <c r="AY775" s="243" t="s">
        <v>152</v>
      </c>
    </row>
    <row r="776" s="12" customFormat="1">
      <c r="B776" s="244"/>
      <c r="C776" s="245"/>
      <c r="D776" s="235" t="s">
        <v>159</v>
      </c>
      <c r="E776" s="246" t="s">
        <v>21</v>
      </c>
      <c r="F776" s="247" t="s">
        <v>972</v>
      </c>
      <c r="G776" s="245"/>
      <c r="H776" s="248">
        <v>15.941000000000001</v>
      </c>
      <c r="I776" s="249"/>
      <c r="J776" s="245"/>
      <c r="K776" s="245"/>
      <c r="L776" s="250"/>
      <c r="M776" s="251"/>
      <c r="N776" s="252"/>
      <c r="O776" s="252"/>
      <c r="P776" s="252"/>
      <c r="Q776" s="252"/>
      <c r="R776" s="252"/>
      <c r="S776" s="252"/>
      <c r="T776" s="253"/>
      <c r="AT776" s="254" t="s">
        <v>159</v>
      </c>
      <c r="AU776" s="254" t="s">
        <v>81</v>
      </c>
      <c r="AV776" s="12" t="s">
        <v>81</v>
      </c>
      <c r="AW776" s="12" t="s">
        <v>35</v>
      </c>
      <c r="AX776" s="12" t="s">
        <v>79</v>
      </c>
      <c r="AY776" s="254" t="s">
        <v>152</v>
      </c>
    </row>
    <row r="777" s="1" customFormat="1" ht="16.5" customHeight="1">
      <c r="B777" s="46"/>
      <c r="C777" s="221" t="s">
        <v>973</v>
      </c>
      <c r="D777" s="221" t="s">
        <v>154</v>
      </c>
      <c r="E777" s="222" t="s">
        <v>974</v>
      </c>
      <c r="F777" s="223" t="s">
        <v>975</v>
      </c>
      <c r="G777" s="224" t="s">
        <v>235</v>
      </c>
      <c r="H777" s="225">
        <v>91.007999999999996</v>
      </c>
      <c r="I777" s="226"/>
      <c r="J777" s="227">
        <f>ROUND(I777*H777,2)</f>
        <v>0</v>
      </c>
      <c r="K777" s="223" t="s">
        <v>21</v>
      </c>
      <c r="L777" s="72"/>
      <c r="M777" s="228" t="s">
        <v>21</v>
      </c>
      <c r="N777" s="229" t="s">
        <v>42</v>
      </c>
      <c r="O777" s="47"/>
      <c r="P777" s="230">
        <f>O777*H777</f>
        <v>0</v>
      </c>
      <c r="Q777" s="230">
        <v>0.012608950900000001</v>
      </c>
      <c r="R777" s="230">
        <f>Q777*H777</f>
        <v>1.1475154035071999</v>
      </c>
      <c r="S777" s="230">
        <v>0</v>
      </c>
      <c r="T777" s="231">
        <f>S777*H777</f>
        <v>0</v>
      </c>
      <c r="AR777" s="24" t="s">
        <v>200</v>
      </c>
      <c r="AT777" s="24" t="s">
        <v>154</v>
      </c>
      <c r="AU777" s="24" t="s">
        <v>81</v>
      </c>
      <c r="AY777" s="24" t="s">
        <v>152</v>
      </c>
      <c r="BE777" s="232">
        <f>IF(N777="základní",J777,0)</f>
        <v>0</v>
      </c>
      <c r="BF777" s="232">
        <f>IF(N777="snížená",J777,0)</f>
        <v>0</v>
      </c>
      <c r="BG777" s="232">
        <f>IF(N777="zákl. přenesená",J777,0)</f>
        <v>0</v>
      </c>
      <c r="BH777" s="232">
        <f>IF(N777="sníž. přenesená",J777,0)</f>
        <v>0</v>
      </c>
      <c r="BI777" s="232">
        <f>IF(N777="nulová",J777,0)</f>
        <v>0</v>
      </c>
      <c r="BJ777" s="24" t="s">
        <v>79</v>
      </c>
      <c r="BK777" s="232">
        <f>ROUND(I777*H777,2)</f>
        <v>0</v>
      </c>
      <c r="BL777" s="24" t="s">
        <v>200</v>
      </c>
      <c r="BM777" s="24" t="s">
        <v>976</v>
      </c>
    </row>
    <row r="778" s="11" customFormat="1">
      <c r="B778" s="233"/>
      <c r="C778" s="234"/>
      <c r="D778" s="235" t="s">
        <v>159</v>
      </c>
      <c r="E778" s="236" t="s">
        <v>21</v>
      </c>
      <c r="F778" s="237" t="s">
        <v>977</v>
      </c>
      <c r="G778" s="234"/>
      <c r="H778" s="236" t="s">
        <v>21</v>
      </c>
      <c r="I778" s="238"/>
      <c r="J778" s="234"/>
      <c r="K778" s="234"/>
      <c r="L778" s="239"/>
      <c r="M778" s="240"/>
      <c r="N778" s="241"/>
      <c r="O778" s="241"/>
      <c r="P778" s="241"/>
      <c r="Q778" s="241"/>
      <c r="R778" s="241"/>
      <c r="S778" s="241"/>
      <c r="T778" s="242"/>
      <c r="AT778" s="243" t="s">
        <v>159</v>
      </c>
      <c r="AU778" s="243" t="s">
        <v>81</v>
      </c>
      <c r="AV778" s="11" t="s">
        <v>79</v>
      </c>
      <c r="AW778" s="11" t="s">
        <v>35</v>
      </c>
      <c r="AX778" s="11" t="s">
        <v>71</v>
      </c>
      <c r="AY778" s="243" t="s">
        <v>152</v>
      </c>
    </row>
    <row r="779" s="12" customFormat="1">
      <c r="B779" s="244"/>
      <c r="C779" s="245"/>
      <c r="D779" s="235" t="s">
        <v>159</v>
      </c>
      <c r="E779" s="246" t="s">
        <v>21</v>
      </c>
      <c r="F779" s="247" t="s">
        <v>978</v>
      </c>
      <c r="G779" s="245"/>
      <c r="H779" s="248">
        <v>91.007999999999996</v>
      </c>
      <c r="I779" s="249"/>
      <c r="J779" s="245"/>
      <c r="K779" s="245"/>
      <c r="L779" s="250"/>
      <c r="M779" s="251"/>
      <c r="N779" s="252"/>
      <c r="O779" s="252"/>
      <c r="P779" s="252"/>
      <c r="Q779" s="252"/>
      <c r="R779" s="252"/>
      <c r="S779" s="252"/>
      <c r="T779" s="253"/>
      <c r="AT779" s="254" t="s">
        <v>159</v>
      </c>
      <c r="AU779" s="254" t="s">
        <v>81</v>
      </c>
      <c r="AV779" s="12" t="s">
        <v>81</v>
      </c>
      <c r="AW779" s="12" t="s">
        <v>35</v>
      </c>
      <c r="AX779" s="12" t="s">
        <v>79</v>
      </c>
      <c r="AY779" s="254" t="s">
        <v>152</v>
      </c>
    </row>
    <row r="780" s="1" customFormat="1" ht="16.5" customHeight="1">
      <c r="B780" s="46"/>
      <c r="C780" s="221" t="s">
        <v>669</v>
      </c>
      <c r="D780" s="221" t="s">
        <v>154</v>
      </c>
      <c r="E780" s="222" t="s">
        <v>979</v>
      </c>
      <c r="F780" s="223" t="s">
        <v>980</v>
      </c>
      <c r="G780" s="224" t="s">
        <v>235</v>
      </c>
      <c r="H780" s="225">
        <v>17.445</v>
      </c>
      <c r="I780" s="226"/>
      <c r="J780" s="227">
        <f>ROUND(I780*H780,2)</f>
        <v>0</v>
      </c>
      <c r="K780" s="223" t="s">
        <v>21</v>
      </c>
      <c r="L780" s="72"/>
      <c r="M780" s="228" t="s">
        <v>21</v>
      </c>
      <c r="N780" s="229" t="s">
        <v>42</v>
      </c>
      <c r="O780" s="47"/>
      <c r="P780" s="230">
        <f>O780*H780</f>
        <v>0</v>
      </c>
      <c r="Q780" s="230">
        <v>0.0129239509</v>
      </c>
      <c r="R780" s="230">
        <f>Q780*H780</f>
        <v>0.22545832345050001</v>
      </c>
      <c r="S780" s="230">
        <v>0</v>
      </c>
      <c r="T780" s="231">
        <f>S780*H780</f>
        <v>0</v>
      </c>
      <c r="AR780" s="24" t="s">
        <v>200</v>
      </c>
      <c r="AT780" s="24" t="s">
        <v>154</v>
      </c>
      <c r="AU780" s="24" t="s">
        <v>81</v>
      </c>
      <c r="AY780" s="24" t="s">
        <v>152</v>
      </c>
      <c r="BE780" s="232">
        <f>IF(N780="základní",J780,0)</f>
        <v>0</v>
      </c>
      <c r="BF780" s="232">
        <f>IF(N780="snížená",J780,0)</f>
        <v>0</v>
      </c>
      <c r="BG780" s="232">
        <f>IF(N780="zákl. přenesená",J780,0)</f>
        <v>0</v>
      </c>
      <c r="BH780" s="232">
        <f>IF(N780="sníž. přenesená",J780,0)</f>
        <v>0</v>
      </c>
      <c r="BI780" s="232">
        <f>IF(N780="nulová",J780,0)</f>
        <v>0</v>
      </c>
      <c r="BJ780" s="24" t="s">
        <v>79</v>
      </c>
      <c r="BK780" s="232">
        <f>ROUND(I780*H780,2)</f>
        <v>0</v>
      </c>
      <c r="BL780" s="24" t="s">
        <v>200</v>
      </c>
      <c r="BM780" s="24" t="s">
        <v>981</v>
      </c>
    </row>
    <row r="781" s="11" customFormat="1">
      <c r="B781" s="233"/>
      <c r="C781" s="234"/>
      <c r="D781" s="235" t="s">
        <v>159</v>
      </c>
      <c r="E781" s="236" t="s">
        <v>21</v>
      </c>
      <c r="F781" s="237" t="s">
        <v>360</v>
      </c>
      <c r="G781" s="234"/>
      <c r="H781" s="236" t="s">
        <v>21</v>
      </c>
      <c r="I781" s="238"/>
      <c r="J781" s="234"/>
      <c r="K781" s="234"/>
      <c r="L781" s="239"/>
      <c r="M781" s="240"/>
      <c r="N781" s="241"/>
      <c r="O781" s="241"/>
      <c r="P781" s="241"/>
      <c r="Q781" s="241"/>
      <c r="R781" s="241"/>
      <c r="S781" s="241"/>
      <c r="T781" s="242"/>
      <c r="AT781" s="243" t="s">
        <v>159</v>
      </c>
      <c r="AU781" s="243" t="s">
        <v>81</v>
      </c>
      <c r="AV781" s="11" t="s">
        <v>79</v>
      </c>
      <c r="AW781" s="11" t="s">
        <v>35</v>
      </c>
      <c r="AX781" s="11" t="s">
        <v>71</v>
      </c>
      <c r="AY781" s="243" t="s">
        <v>152</v>
      </c>
    </row>
    <row r="782" s="12" customFormat="1">
      <c r="B782" s="244"/>
      <c r="C782" s="245"/>
      <c r="D782" s="235" t="s">
        <v>159</v>
      </c>
      <c r="E782" s="246" t="s">
        <v>21</v>
      </c>
      <c r="F782" s="247" t="s">
        <v>982</v>
      </c>
      <c r="G782" s="245"/>
      <c r="H782" s="248">
        <v>1.6499999999999999</v>
      </c>
      <c r="I782" s="249"/>
      <c r="J782" s="245"/>
      <c r="K782" s="245"/>
      <c r="L782" s="250"/>
      <c r="M782" s="251"/>
      <c r="N782" s="252"/>
      <c r="O782" s="252"/>
      <c r="P782" s="252"/>
      <c r="Q782" s="252"/>
      <c r="R782" s="252"/>
      <c r="S782" s="252"/>
      <c r="T782" s="253"/>
      <c r="AT782" s="254" t="s">
        <v>159</v>
      </c>
      <c r="AU782" s="254" t="s">
        <v>81</v>
      </c>
      <c r="AV782" s="12" t="s">
        <v>81</v>
      </c>
      <c r="AW782" s="12" t="s">
        <v>35</v>
      </c>
      <c r="AX782" s="12" t="s">
        <v>71</v>
      </c>
      <c r="AY782" s="254" t="s">
        <v>152</v>
      </c>
    </row>
    <row r="783" s="11" customFormat="1">
      <c r="B783" s="233"/>
      <c r="C783" s="234"/>
      <c r="D783" s="235" t="s">
        <v>159</v>
      </c>
      <c r="E783" s="236" t="s">
        <v>21</v>
      </c>
      <c r="F783" s="237" t="s">
        <v>363</v>
      </c>
      <c r="G783" s="234"/>
      <c r="H783" s="236" t="s">
        <v>21</v>
      </c>
      <c r="I783" s="238"/>
      <c r="J783" s="234"/>
      <c r="K783" s="234"/>
      <c r="L783" s="239"/>
      <c r="M783" s="240"/>
      <c r="N783" s="241"/>
      <c r="O783" s="241"/>
      <c r="P783" s="241"/>
      <c r="Q783" s="241"/>
      <c r="R783" s="241"/>
      <c r="S783" s="241"/>
      <c r="T783" s="242"/>
      <c r="AT783" s="243" t="s">
        <v>159</v>
      </c>
      <c r="AU783" s="243" t="s">
        <v>81</v>
      </c>
      <c r="AV783" s="11" t="s">
        <v>79</v>
      </c>
      <c r="AW783" s="11" t="s">
        <v>35</v>
      </c>
      <c r="AX783" s="11" t="s">
        <v>71</v>
      </c>
      <c r="AY783" s="243" t="s">
        <v>152</v>
      </c>
    </row>
    <row r="784" s="12" customFormat="1">
      <c r="B784" s="244"/>
      <c r="C784" s="245"/>
      <c r="D784" s="235" t="s">
        <v>159</v>
      </c>
      <c r="E784" s="246" t="s">
        <v>21</v>
      </c>
      <c r="F784" s="247" t="s">
        <v>983</v>
      </c>
      <c r="G784" s="245"/>
      <c r="H784" s="248">
        <v>1.6499999999999999</v>
      </c>
      <c r="I784" s="249"/>
      <c r="J784" s="245"/>
      <c r="K784" s="245"/>
      <c r="L784" s="250"/>
      <c r="M784" s="251"/>
      <c r="N784" s="252"/>
      <c r="O784" s="252"/>
      <c r="P784" s="252"/>
      <c r="Q784" s="252"/>
      <c r="R784" s="252"/>
      <c r="S784" s="252"/>
      <c r="T784" s="253"/>
      <c r="AT784" s="254" t="s">
        <v>159</v>
      </c>
      <c r="AU784" s="254" t="s">
        <v>81</v>
      </c>
      <c r="AV784" s="12" t="s">
        <v>81</v>
      </c>
      <c r="AW784" s="12" t="s">
        <v>35</v>
      </c>
      <c r="AX784" s="12" t="s">
        <v>71</v>
      </c>
      <c r="AY784" s="254" t="s">
        <v>152</v>
      </c>
    </row>
    <row r="785" s="12" customFormat="1">
      <c r="B785" s="244"/>
      <c r="C785" s="245"/>
      <c r="D785" s="235" t="s">
        <v>159</v>
      </c>
      <c r="E785" s="246" t="s">
        <v>21</v>
      </c>
      <c r="F785" s="247" t="s">
        <v>984</v>
      </c>
      <c r="G785" s="245"/>
      <c r="H785" s="248">
        <v>1.6499999999999999</v>
      </c>
      <c r="I785" s="249"/>
      <c r="J785" s="245"/>
      <c r="K785" s="245"/>
      <c r="L785" s="250"/>
      <c r="M785" s="251"/>
      <c r="N785" s="252"/>
      <c r="O785" s="252"/>
      <c r="P785" s="252"/>
      <c r="Q785" s="252"/>
      <c r="R785" s="252"/>
      <c r="S785" s="252"/>
      <c r="T785" s="253"/>
      <c r="AT785" s="254" t="s">
        <v>159</v>
      </c>
      <c r="AU785" s="254" t="s">
        <v>81</v>
      </c>
      <c r="AV785" s="12" t="s">
        <v>81</v>
      </c>
      <c r="AW785" s="12" t="s">
        <v>35</v>
      </c>
      <c r="AX785" s="12" t="s">
        <v>71</v>
      </c>
      <c r="AY785" s="254" t="s">
        <v>152</v>
      </c>
    </row>
    <row r="786" s="12" customFormat="1">
      <c r="B786" s="244"/>
      <c r="C786" s="245"/>
      <c r="D786" s="235" t="s">
        <v>159</v>
      </c>
      <c r="E786" s="246" t="s">
        <v>21</v>
      </c>
      <c r="F786" s="247" t="s">
        <v>985</v>
      </c>
      <c r="G786" s="245"/>
      <c r="H786" s="248">
        <v>4.0949999999999998</v>
      </c>
      <c r="I786" s="249"/>
      <c r="J786" s="245"/>
      <c r="K786" s="245"/>
      <c r="L786" s="250"/>
      <c r="M786" s="251"/>
      <c r="N786" s="252"/>
      <c r="O786" s="252"/>
      <c r="P786" s="252"/>
      <c r="Q786" s="252"/>
      <c r="R786" s="252"/>
      <c r="S786" s="252"/>
      <c r="T786" s="253"/>
      <c r="AT786" s="254" t="s">
        <v>159</v>
      </c>
      <c r="AU786" s="254" t="s">
        <v>81</v>
      </c>
      <c r="AV786" s="12" t="s">
        <v>81</v>
      </c>
      <c r="AW786" s="12" t="s">
        <v>35</v>
      </c>
      <c r="AX786" s="12" t="s">
        <v>71</v>
      </c>
      <c r="AY786" s="254" t="s">
        <v>152</v>
      </c>
    </row>
    <row r="787" s="12" customFormat="1">
      <c r="B787" s="244"/>
      <c r="C787" s="245"/>
      <c r="D787" s="235" t="s">
        <v>159</v>
      </c>
      <c r="E787" s="246" t="s">
        <v>21</v>
      </c>
      <c r="F787" s="247" t="s">
        <v>986</v>
      </c>
      <c r="G787" s="245"/>
      <c r="H787" s="248">
        <v>8.4000000000000004</v>
      </c>
      <c r="I787" s="249"/>
      <c r="J787" s="245"/>
      <c r="K787" s="245"/>
      <c r="L787" s="250"/>
      <c r="M787" s="251"/>
      <c r="N787" s="252"/>
      <c r="O787" s="252"/>
      <c r="P787" s="252"/>
      <c r="Q787" s="252"/>
      <c r="R787" s="252"/>
      <c r="S787" s="252"/>
      <c r="T787" s="253"/>
      <c r="AT787" s="254" t="s">
        <v>159</v>
      </c>
      <c r="AU787" s="254" t="s">
        <v>81</v>
      </c>
      <c r="AV787" s="12" t="s">
        <v>81</v>
      </c>
      <c r="AW787" s="12" t="s">
        <v>35</v>
      </c>
      <c r="AX787" s="12" t="s">
        <v>71</v>
      </c>
      <c r="AY787" s="254" t="s">
        <v>152</v>
      </c>
    </row>
    <row r="788" s="13" customFormat="1">
      <c r="B788" s="255"/>
      <c r="C788" s="256"/>
      <c r="D788" s="235" t="s">
        <v>159</v>
      </c>
      <c r="E788" s="257" t="s">
        <v>21</v>
      </c>
      <c r="F788" s="258" t="s">
        <v>164</v>
      </c>
      <c r="G788" s="256"/>
      <c r="H788" s="259">
        <v>17.445</v>
      </c>
      <c r="I788" s="260"/>
      <c r="J788" s="256"/>
      <c r="K788" s="256"/>
      <c r="L788" s="261"/>
      <c r="M788" s="262"/>
      <c r="N788" s="263"/>
      <c r="O788" s="263"/>
      <c r="P788" s="263"/>
      <c r="Q788" s="263"/>
      <c r="R788" s="263"/>
      <c r="S788" s="263"/>
      <c r="T788" s="264"/>
      <c r="AT788" s="265" t="s">
        <v>159</v>
      </c>
      <c r="AU788" s="265" t="s">
        <v>81</v>
      </c>
      <c r="AV788" s="13" t="s">
        <v>158</v>
      </c>
      <c r="AW788" s="13" t="s">
        <v>35</v>
      </c>
      <c r="AX788" s="13" t="s">
        <v>79</v>
      </c>
      <c r="AY788" s="265" t="s">
        <v>152</v>
      </c>
    </row>
    <row r="789" s="1" customFormat="1" ht="16.5" customHeight="1">
      <c r="B789" s="46"/>
      <c r="C789" s="221" t="s">
        <v>987</v>
      </c>
      <c r="D789" s="221" t="s">
        <v>154</v>
      </c>
      <c r="E789" s="222" t="s">
        <v>988</v>
      </c>
      <c r="F789" s="223" t="s">
        <v>989</v>
      </c>
      <c r="G789" s="224" t="s">
        <v>235</v>
      </c>
      <c r="H789" s="225">
        <v>108.453</v>
      </c>
      <c r="I789" s="226"/>
      <c r="J789" s="227">
        <f>ROUND(I789*H789,2)</f>
        <v>0</v>
      </c>
      <c r="K789" s="223" t="s">
        <v>21</v>
      </c>
      <c r="L789" s="72"/>
      <c r="M789" s="228" t="s">
        <v>21</v>
      </c>
      <c r="N789" s="229" t="s">
        <v>42</v>
      </c>
      <c r="O789" s="47"/>
      <c r="P789" s="230">
        <f>O789*H789</f>
        <v>0</v>
      </c>
      <c r="Q789" s="230">
        <v>0</v>
      </c>
      <c r="R789" s="230">
        <f>Q789*H789</f>
        <v>0</v>
      </c>
      <c r="S789" s="230">
        <v>0</v>
      </c>
      <c r="T789" s="231">
        <f>S789*H789</f>
        <v>0</v>
      </c>
      <c r="AR789" s="24" t="s">
        <v>200</v>
      </c>
      <c r="AT789" s="24" t="s">
        <v>154</v>
      </c>
      <c r="AU789" s="24" t="s">
        <v>81</v>
      </c>
      <c r="AY789" s="24" t="s">
        <v>152</v>
      </c>
      <c r="BE789" s="232">
        <f>IF(N789="základní",J789,0)</f>
        <v>0</v>
      </c>
      <c r="BF789" s="232">
        <f>IF(N789="snížená",J789,0)</f>
        <v>0</v>
      </c>
      <c r="BG789" s="232">
        <f>IF(N789="zákl. přenesená",J789,0)</f>
        <v>0</v>
      </c>
      <c r="BH789" s="232">
        <f>IF(N789="sníž. přenesená",J789,0)</f>
        <v>0</v>
      </c>
      <c r="BI789" s="232">
        <f>IF(N789="nulová",J789,0)</f>
        <v>0</v>
      </c>
      <c r="BJ789" s="24" t="s">
        <v>79</v>
      </c>
      <c r="BK789" s="232">
        <f>ROUND(I789*H789,2)</f>
        <v>0</v>
      </c>
      <c r="BL789" s="24" t="s">
        <v>200</v>
      </c>
      <c r="BM789" s="24" t="s">
        <v>990</v>
      </c>
    </row>
    <row r="790" s="11" customFormat="1">
      <c r="B790" s="233"/>
      <c r="C790" s="234"/>
      <c r="D790" s="235" t="s">
        <v>159</v>
      </c>
      <c r="E790" s="236" t="s">
        <v>21</v>
      </c>
      <c r="F790" s="237" t="s">
        <v>991</v>
      </c>
      <c r="G790" s="234"/>
      <c r="H790" s="236" t="s">
        <v>21</v>
      </c>
      <c r="I790" s="238"/>
      <c r="J790" s="234"/>
      <c r="K790" s="234"/>
      <c r="L790" s="239"/>
      <c r="M790" s="240"/>
      <c r="N790" s="241"/>
      <c r="O790" s="241"/>
      <c r="P790" s="241"/>
      <c r="Q790" s="241"/>
      <c r="R790" s="241"/>
      <c r="S790" s="241"/>
      <c r="T790" s="242"/>
      <c r="AT790" s="243" t="s">
        <v>159</v>
      </c>
      <c r="AU790" s="243" t="s">
        <v>81</v>
      </c>
      <c r="AV790" s="11" t="s">
        <v>79</v>
      </c>
      <c r="AW790" s="11" t="s">
        <v>35</v>
      </c>
      <c r="AX790" s="11" t="s">
        <v>71</v>
      </c>
      <c r="AY790" s="243" t="s">
        <v>152</v>
      </c>
    </row>
    <row r="791" s="12" customFormat="1">
      <c r="B791" s="244"/>
      <c r="C791" s="245"/>
      <c r="D791" s="235" t="s">
        <v>159</v>
      </c>
      <c r="E791" s="246" t="s">
        <v>21</v>
      </c>
      <c r="F791" s="247" t="s">
        <v>992</v>
      </c>
      <c r="G791" s="245"/>
      <c r="H791" s="248">
        <v>108.453</v>
      </c>
      <c r="I791" s="249"/>
      <c r="J791" s="245"/>
      <c r="K791" s="245"/>
      <c r="L791" s="250"/>
      <c r="M791" s="251"/>
      <c r="N791" s="252"/>
      <c r="O791" s="252"/>
      <c r="P791" s="252"/>
      <c r="Q791" s="252"/>
      <c r="R791" s="252"/>
      <c r="S791" s="252"/>
      <c r="T791" s="253"/>
      <c r="AT791" s="254" t="s">
        <v>159</v>
      </c>
      <c r="AU791" s="254" t="s">
        <v>81</v>
      </c>
      <c r="AV791" s="12" t="s">
        <v>81</v>
      </c>
      <c r="AW791" s="12" t="s">
        <v>35</v>
      </c>
      <c r="AX791" s="12" t="s">
        <v>71</v>
      </c>
      <c r="AY791" s="254" t="s">
        <v>152</v>
      </c>
    </row>
    <row r="792" s="13" customFormat="1">
      <c r="B792" s="255"/>
      <c r="C792" s="256"/>
      <c r="D792" s="235" t="s">
        <v>159</v>
      </c>
      <c r="E792" s="257" t="s">
        <v>21</v>
      </c>
      <c r="F792" s="258" t="s">
        <v>164</v>
      </c>
      <c r="G792" s="256"/>
      <c r="H792" s="259">
        <v>108.453</v>
      </c>
      <c r="I792" s="260"/>
      <c r="J792" s="256"/>
      <c r="K792" s="256"/>
      <c r="L792" s="261"/>
      <c r="M792" s="262"/>
      <c r="N792" s="263"/>
      <c r="O792" s="263"/>
      <c r="P792" s="263"/>
      <c r="Q792" s="263"/>
      <c r="R792" s="263"/>
      <c r="S792" s="263"/>
      <c r="T792" s="264"/>
      <c r="AT792" s="265" t="s">
        <v>159</v>
      </c>
      <c r="AU792" s="265" t="s">
        <v>81</v>
      </c>
      <c r="AV792" s="13" t="s">
        <v>158</v>
      </c>
      <c r="AW792" s="13" t="s">
        <v>35</v>
      </c>
      <c r="AX792" s="13" t="s">
        <v>79</v>
      </c>
      <c r="AY792" s="265" t="s">
        <v>152</v>
      </c>
    </row>
    <row r="793" s="1" customFormat="1" ht="16.5" customHeight="1">
      <c r="B793" s="46"/>
      <c r="C793" s="268" t="s">
        <v>672</v>
      </c>
      <c r="D793" s="268" t="s">
        <v>331</v>
      </c>
      <c r="E793" s="269" t="s">
        <v>964</v>
      </c>
      <c r="F793" s="270" t="s">
        <v>965</v>
      </c>
      <c r="G793" s="271" t="s">
        <v>235</v>
      </c>
      <c r="H793" s="272">
        <v>119.298</v>
      </c>
      <c r="I793" s="273"/>
      <c r="J793" s="274">
        <f>ROUND(I793*H793,2)</f>
        <v>0</v>
      </c>
      <c r="K793" s="270" t="s">
        <v>21</v>
      </c>
      <c r="L793" s="275"/>
      <c r="M793" s="276" t="s">
        <v>21</v>
      </c>
      <c r="N793" s="277" t="s">
        <v>42</v>
      </c>
      <c r="O793" s="47"/>
      <c r="P793" s="230">
        <f>O793*H793</f>
        <v>0</v>
      </c>
      <c r="Q793" s="230">
        <v>0</v>
      </c>
      <c r="R793" s="230">
        <f>Q793*H793</f>
        <v>0</v>
      </c>
      <c r="S793" s="230">
        <v>0</v>
      </c>
      <c r="T793" s="231">
        <f>S793*H793</f>
        <v>0</v>
      </c>
      <c r="AR793" s="24" t="s">
        <v>263</v>
      </c>
      <c r="AT793" s="24" t="s">
        <v>331</v>
      </c>
      <c r="AU793" s="24" t="s">
        <v>81</v>
      </c>
      <c r="AY793" s="24" t="s">
        <v>152</v>
      </c>
      <c r="BE793" s="232">
        <f>IF(N793="základní",J793,0)</f>
        <v>0</v>
      </c>
      <c r="BF793" s="232">
        <f>IF(N793="snížená",J793,0)</f>
        <v>0</v>
      </c>
      <c r="BG793" s="232">
        <f>IF(N793="zákl. přenesená",J793,0)</f>
        <v>0</v>
      </c>
      <c r="BH793" s="232">
        <f>IF(N793="sníž. přenesená",J793,0)</f>
        <v>0</v>
      </c>
      <c r="BI793" s="232">
        <f>IF(N793="nulová",J793,0)</f>
        <v>0</v>
      </c>
      <c r="BJ793" s="24" t="s">
        <v>79</v>
      </c>
      <c r="BK793" s="232">
        <f>ROUND(I793*H793,2)</f>
        <v>0</v>
      </c>
      <c r="BL793" s="24" t="s">
        <v>200</v>
      </c>
      <c r="BM793" s="24" t="s">
        <v>993</v>
      </c>
    </row>
    <row r="794" s="11" customFormat="1">
      <c r="B794" s="233"/>
      <c r="C794" s="234"/>
      <c r="D794" s="235" t="s">
        <v>159</v>
      </c>
      <c r="E794" s="236" t="s">
        <v>21</v>
      </c>
      <c r="F794" s="237" t="s">
        <v>991</v>
      </c>
      <c r="G794" s="234"/>
      <c r="H794" s="236" t="s">
        <v>21</v>
      </c>
      <c r="I794" s="238"/>
      <c r="J794" s="234"/>
      <c r="K794" s="234"/>
      <c r="L794" s="239"/>
      <c r="M794" s="240"/>
      <c r="N794" s="241"/>
      <c r="O794" s="241"/>
      <c r="P794" s="241"/>
      <c r="Q794" s="241"/>
      <c r="R794" s="241"/>
      <c r="S794" s="241"/>
      <c r="T794" s="242"/>
      <c r="AT794" s="243" t="s">
        <v>159</v>
      </c>
      <c r="AU794" s="243" t="s">
        <v>81</v>
      </c>
      <c r="AV794" s="11" t="s">
        <v>79</v>
      </c>
      <c r="AW794" s="11" t="s">
        <v>35</v>
      </c>
      <c r="AX794" s="11" t="s">
        <v>71</v>
      </c>
      <c r="AY794" s="243" t="s">
        <v>152</v>
      </c>
    </row>
    <row r="795" s="12" customFormat="1">
      <c r="B795" s="244"/>
      <c r="C795" s="245"/>
      <c r="D795" s="235" t="s">
        <v>159</v>
      </c>
      <c r="E795" s="246" t="s">
        <v>21</v>
      </c>
      <c r="F795" s="247" t="s">
        <v>994</v>
      </c>
      <c r="G795" s="245"/>
      <c r="H795" s="248">
        <v>119.298</v>
      </c>
      <c r="I795" s="249"/>
      <c r="J795" s="245"/>
      <c r="K795" s="245"/>
      <c r="L795" s="250"/>
      <c r="M795" s="251"/>
      <c r="N795" s="252"/>
      <c r="O795" s="252"/>
      <c r="P795" s="252"/>
      <c r="Q795" s="252"/>
      <c r="R795" s="252"/>
      <c r="S795" s="252"/>
      <c r="T795" s="253"/>
      <c r="AT795" s="254" t="s">
        <v>159</v>
      </c>
      <c r="AU795" s="254" t="s">
        <v>81</v>
      </c>
      <c r="AV795" s="12" t="s">
        <v>81</v>
      </c>
      <c r="AW795" s="12" t="s">
        <v>35</v>
      </c>
      <c r="AX795" s="12" t="s">
        <v>71</v>
      </c>
      <c r="AY795" s="254" t="s">
        <v>152</v>
      </c>
    </row>
    <row r="796" s="13" customFormat="1">
      <c r="B796" s="255"/>
      <c r="C796" s="256"/>
      <c r="D796" s="235" t="s">
        <v>159</v>
      </c>
      <c r="E796" s="257" t="s">
        <v>21</v>
      </c>
      <c r="F796" s="258" t="s">
        <v>164</v>
      </c>
      <c r="G796" s="256"/>
      <c r="H796" s="259">
        <v>119.298</v>
      </c>
      <c r="I796" s="260"/>
      <c r="J796" s="256"/>
      <c r="K796" s="256"/>
      <c r="L796" s="261"/>
      <c r="M796" s="262"/>
      <c r="N796" s="263"/>
      <c r="O796" s="263"/>
      <c r="P796" s="263"/>
      <c r="Q796" s="263"/>
      <c r="R796" s="263"/>
      <c r="S796" s="263"/>
      <c r="T796" s="264"/>
      <c r="AT796" s="265" t="s">
        <v>159</v>
      </c>
      <c r="AU796" s="265" t="s">
        <v>81</v>
      </c>
      <c r="AV796" s="13" t="s">
        <v>158</v>
      </c>
      <c r="AW796" s="13" t="s">
        <v>35</v>
      </c>
      <c r="AX796" s="13" t="s">
        <v>79</v>
      </c>
      <c r="AY796" s="265" t="s">
        <v>152</v>
      </c>
    </row>
    <row r="797" s="1" customFormat="1" ht="16.5" customHeight="1">
      <c r="B797" s="46"/>
      <c r="C797" s="221" t="s">
        <v>995</v>
      </c>
      <c r="D797" s="221" t="s">
        <v>154</v>
      </c>
      <c r="E797" s="222" t="s">
        <v>996</v>
      </c>
      <c r="F797" s="223" t="s">
        <v>997</v>
      </c>
      <c r="G797" s="224" t="s">
        <v>376</v>
      </c>
      <c r="H797" s="225">
        <v>4</v>
      </c>
      <c r="I797" s="226"/>
      <c r="J797" s="227">
        <f>ROUND(I797*H797,2)</f>
        <v>0</v>
      </c>
      <c r="K797" s="223" t="s">
        <v>21</v>
      </c>
      <c r="L797" s="72"/>
      <c r="M797" s="228" t="s">
        <v>21</v>
      </c>
      <c r="N797" s="229" t="s">
        <v>42</v>
      </c>
      <c r="O797" s="47"/>
      <c r="P797" s="230">
        <f>O797*H797</f>
        <v>0</v>
      </c>
      <c r="Q797" s="230">
        <v>3.04E-05</v>
      </c>
      <c r="R797" s="230">
        <f>Q797*H797</f>
        <v>0.0001216</v>
      </c>
      <c r="S797" s="230">
        <v>0</v>
      </c>
      <c r="T797" s="231">
        <f>S797*H797</f>
        <v>0</v>
      </c>
      <c r="AR797" s="24" t="s">
        <v>200</v>
      </c>
      <c r="AT797" s="24" t="s">
        <v>154</v>
      </c>
      <c r="AU797" s="24" t="s">
        <v>81</v>
      </c>
      <c r="AY797" s="24" t="s">
        <v>152</v>
      </c>
      <c r="BE797" s="232">
        <f>IF(N797="základní",J797,0)</f>
        <v>0</v>
      </c>
      <c r="BF797" s="232">
        <f>IF(N797="snížená",J797,0)</f>
        <v>0</v>
      </c>
      <c r="BG797" s="232">
        <f>IF(N797="zákl. přenesená",J797,0)</f>
        <v>0</v>
      </c>
      <c r="BH797" s="232">
        <f>IF(N797="sníž. přenesená",J797,0)</f>
        <v>0</v>
      </c>
      <c r="BI797" s="232">
        <f>IF(N797="nulová",J797,0)</f>
        <v>0</v>
      </c>
      <c r="BJ797" s="24" t="s">
        <v>79</v>
      </c>
      <c r="BK797" s="232">
        <f>ROUND(I797*H797,2)</f>
        <v>0</v>
      </c>
      <c r="BL797" s="24" t="s">
        <v>200</v>
      </c>
      <c r="BM797" s="24" t="s">
        <v>998</v>
      </c>
    </row>
    <row r="798" s="1" customFormat="1">
      <c r="B798" s="46"/>
      <c r="C798" s="74"/>
      <c r="D798" s="235" t="s">
        <v>246</v>
      </c>
      <c r="E798" s="74"/>
      <c r="F798" s="266" t="s">
        <v>999</v>
      </c>
      <c r="G798" s="74"/>
      <c r="H798" s="74"/>
      <c r="I798" s="191"/>
      <c r="J798" s="74"/>
      <c r="K798" s="74"/>
      <c r="L798" s="72"/>
      <c r="M798" s="267"/>
      <c r="N798" s="47"/>
      <c r="O798" s="47"/>
      <c r="P798" s="47"/>
      <c r="Q798" s="47"/>
      <c r="R798" s="47"/>
      <c r="S798" s="47"/>
      <c r="T798" s="95"/>
      <c r="AT798" s="24" t="s">
        <v>246</v>
      </c>
      <c r="AU798" s="24" t="s">
        <v>81</v>
      </c>
    </row>
    <row r="799" s="12" customFormat="1">
      <c r="B799" s="244"/>
      <c r="C799" s="245"/>
      <c r="D799" s="235" t="s">
        <v>159</v>
      </c>
      <c r="E799" s="246" t="s">
        <v>21</v>
      </c>
      <c r="F799" s="247" t="s">
        <v>1000</v>
      </c>
      <c r="G799" s="245"/>
      <c r="H799" s="248">
        <v>4</v>
      </c>
      <c r="I799" s="249"/>
      <c r="J799" s="245"/>
      <c r="K799" s="245"/>
      <c r="L799" s="250"/>
      <c r="M799" s="251"/>
      <c r="N799" s="252"/>
      <c r="O799" s="252"/>
      <c r="P799" s="252"/>
      <c r="Q799" s="252"/>
      <c r="R799" s="252"/>
      <c r="S799" s="252"/>
      <c r="T799" s="253"/>
      <c r="AT799" s="254" t="s">
        <v>159</v>
      </c>
      <c r="AU799" s="254" t="s">
        <v>81</v>
      </c>
      <c r="AV799" s="12" t="s">
        <v>81</v>
      </c>
      <c r="AW799" s="12" t="s">
        <v>35</v>
      </c>
      <c r="AX799" s="12" t="s">
        <v>79</v>
      </c>
      <c r="AY799" s="254" t="s">
        <v>152</v>
      </c>
    </row>
    <row r="800" s="1" customFormat="1" ht="16.5" customHeight="1">
      <c r="B800" s="46"/>
      <c r="C800" s="268" t="s">
        <v>677</v>
      </c>
      <c r="D800" s="268" t="s">
        <v>331</v>
      </c>
      <c r="E800" s="269" t="s">
        <v>1001</v>
      </c>
      <c r="F800" s="270" t="s">
        <v>1002</v>
      </c>
      <c r="G800" s="271" t="s">
        <v>376</v>
      </c>
      <c r="H800" s="272">
        <v>4</v>
      </c>
      <c r="I800" s="273"/>
      <c r="J800" s="274">
        <f>ROUND(I800*H800,2)</f>
        <v>0</v>
      </c>
      <c r="K800" s="270" t="s">
        <v>21</v>
      </c>
      <c r="L800" s="275"/>
      <c r="M800" s="276" t="s">
        <v>21</v>
      </c>
      <c r="N800" s="277" t="s">
        <v>42</v>
      </c>
      <c r="O800" s="47"/>
      <c r="P800" s="230">
        <f>O800*H800</f>
        <v>0</v>
      </c>
      <c r="Q800" s="230">
        <v>0</v>
      </c>
      <c r="R800" s="230">
        <f>Q800*H800</f>
        <v>0</v>
      </c>
      <c r="S800" s="230">
        <v>0</v>
      </c>
      <c r="T800" s="231">
        <f>S800*H800</f>
        <v>0</v>
      </c>
      <c r="AR800" s="24" t="s">
        <v>263</v>
      </c>
      <c r="AT800" s="24" t="s">
        <v>331</v>
      </c>
      <c r="AU800" s="24" t="s">
        <v>81</v>
      </c>
      <c r="AY800" s="24" t="s">
        <v>152</v>
      </c>
      <c r="BE800" s="232">
        <f>IF(N800="základní",J800,0)</f>
        <v>0</v>
      </c>
      <c r="BF800" s="232">
        <f>IF(N800="snížená",J800,0)</f>
        <v>0</v>
      </c>
      <c r="BG800" s="232">
        <f>IF(N800="zákl. přenesená",J800,0)</f>
        <v>0</v>
      </c>
      <c r="BH800" s="232">
        <f>IF(N800="sníž. přenesená",J800,0)</f>
        <v>0</v>
      </c>
      <c r="BI800" s="232">
        <f>IF(N800="nulová",J800,0)</f>
        <v>0</v>
      </c>
      <c r="BJ800" s="24" t="s">
        <v>79</v>
      </c>
      <c r="BK800" s="232">
        <f>ROUND(I800*H800,2)</f>
        <v>0</v>
      </c>
      <c r="BL800" s="24" t="s">
        <v>200</v>
      </c>
      <c r="BM800" s="24" t="s">
        <v>1003</v>
      </c>
    </row>
    <row r="801" s="12" customFormat="1">
      <c r="B801" s="244"/>
      <c r="C801" s="245"/>
      <c r="D801" s="235" t="s">
        <v>159</v>
      </c>
      <c r="E801" s="246" t="s">
        <v>21</v>
      </c>
      <c r="F801" s="247" t="s">
        <v>1000</v>
      </c>
      <c r="G801" s="245"/>
      <c r="H801" s="248">
        <v>4</v>
      </c>
      <c r="I801" s="249"/>
      <c r="J801" s="245"/>
      <c r="K801" s="245"/>
      <c r="L801" s="250"/>
      <c r="M801" s="251"/>
      <c r="N801" s="252"/>
      <c r="O801" s="252"/>
      <c r="P801" s="252"/>
      <c r="Q801" s="252"/>
      <c r="R801" s="252"/>
      <c r="S801" s="252"/>
      <c r="T801" s="253"/>
      <c r="AT801" s="254" t="s">
        <v>159</v>
      </c>
      <c r="AU801" s="254" t="s">
        <v>81</v>
      </c>
      <c r="AV801" s="12" t="s">
        <v>81</v>
      </c>
      <c r="AW801" s="12" t="s">
        <v>35</v>
      </c>
      <c r="AX801" s="12" t="s">
        <v>79</v>
      </c>
      <c r="AY801" s="254" t="s">
        <v>152</v>
      </c>
    </row>
    <row r="802" s="1" customFormat="1" ht="25.5" customHeight="1">
      <c r="B802" s="46"/>
      <c r="C802" s="221" t="s">
        <v>1004</v>
      </c>
      <c r="D802" s="221" t="s">
        <v>154</v>
      </c>
      <c r="E802" s="222" t="s">
        <v>1005</v>
      </c>
      <c r="F802" s="223" t="s">
        <v>1006</v>
      </c>
      <c r="G802" s="224" t="s">
        <v>220</v>
      </c>
      <c r="H802" s="225">
        <v>3.8439999999999999</v>
      </c>
      <c r="I802" s="226"/>
      <c r="J802" s="227">
        <f>ROUND(I802*H802,2)</f>
        <v>0</v>
      </c>
      <c r="K802" s="223" t="s">
        <v>21</v>
      </c>
      <c r="L802" s="72"/>
      <c r="M802" s="228" t="s">
        <v>21</v>
      </c>
      <c r="N802" s="229" t="s">
        <v>42</v>
      </c>
      <c r="O802" s="47"/>
      <c r="P802" s="230">
        <f>O802*H802</f>
        <v>0</v>
      </c>
      <c r="Q802" s="230">
        <v>0</v>
      </c>
      <c r="R802" s="230">
        <f>Q802*H802</f>
        <v>0</v>
      </c>
      <c r="S802" s="230">
        <v>0</v>
      </c>
      <c r="T802" s="231">
        <f>S802*H802</f>
        <v>0</v>
      </c>
      <c r="AR802" s="24" t="s">
        <v>200</v>
      </c>
      <c r="AT802" s="24" t="s">
        <v>154</v>
      </c>
      <c r="AU802" s="24" t="s">
        <v>81</v>
      </c>
      <c r="AY802" s="24" t="s">
        <v>152</v>
      </c>
      <c r="BE802" s="232">
        <f>IF(N802="základní",J802,0)</f>
        <v>0</v>
      </c>
      <c r="BF802" s="232">
        <f>IF(N802="snížená",J802,0)</f>
        <v>0</v>
      </c>
      <c r="BG802" s="232">
        <f>IF(N802="zákl. přenesená",J802,0)</f>
        <v>0</v>
      </c>
      <c r="BH802" s="232">
        <f>IF(N802="sníž. přenesená",J802,0)</f>
        <v>0</v>
      </c>
      <c r="BI802" s="232">
        <f>IF(N802="nulová",J802,0)</f>
        <v>0</v>
      </c>
      <c r="BJ802" s="24" t="s">
        <v>79</v>
      </c>
      <c r="BK802" s="232">
        <f>ROUND(I802*H802,2)</f>
        <v>0</v>
      </c>
      <c r="BL802" s="24" t="s">
        <v>200</v>
      </c>
      <c r="BM802" s="24" t="s">
        <v>1007</v>
      </c>
    </row>
    <row r="803" s="10" customFormat="1" ht="29.88" customHeight="1">
      <c r="B803" s="205"/>
      <c r="C803" s="206"/>
      <c r="D803" s="207" t="s">
        <v>70</v>
      </c>
      <c r="E803" s="219" t="s">
        <v>1008</v>
      </c>
      <c r="F803" s="219" t="s">
        <v>1009</v>
      </c>
      <c r="G803" s="206"/>
      <c r="H803" s="206"/>
      <c r="I803" s="209"/>
      <c r="J803" s="220">
        <f>BK803</f>
        <v>0</v>
      </c>
      <c r="K803" s="206"/>
      <c r="L803" s="211"/>
      <c r="M803" s="212"/>
      <c r="N803" s="213"/>
      <c r="O803" s="213"/>
      <c r="P803" s="214">
        <f>SUM(P804:P831)</f>
        <v>0</v>
      </c>
      <c r="Q803" s="213"/>
      <c r="R803" s="214">
        <f>SUM(R804:R831)</f>
        <v>1.0676991676000001</v>
      </c>
      <c r="S803" s="213"/>
      <c r="T803" s="215">
        <f>SUM(T804:T831)</f>
        <v>0</v>
      </c>
      <c r="AR803" s="216" t="s">
        <v>81</v>
      </c>
      <c r="AT803" s="217" t="s">
        <v>70</v>
      </c>
      <c r="AU803" s="217" t="s">
        <v>79</v>
      </c>
      <c r="AY803" s="216" t="s">
        <v>152</v>
      </c>
      <c r="BK803" s="218">
        <f>SUM(BK804:BK831)</f>
        <v>0</v>
      </c>
    </row>
    <row r="804" s="1" customFormat="1" ht="16.5" customHeight="1">
      <c r="B804" s="46"/>
      <c r="C804" s="221" t="s">
        <v>682</v>
      </c>
      <c r="D804" s="221" t="s">
        <v>154</v>
      </c>
      <c r="E804" s="222" t="s">
        <v>1010</v>
      </c>
      <c r="F804" s="223" t="s">
        <v>1011</v>
      </c>
      <c r="G804" s="224" t="s">
        <v>326</v>
      </c>
      <c r="H804" s="225">
        <v>1.95</v>
      </c>
      <c r="I804" s="226"/>
      <c r="J804" s="227">
        <f>ROUND(I804*H804,2)</f>
        <v>0</v>
      </c>
      <c r="K804" s="223" t="s">
        <v>21</v>
      </c>
      <c r="L804" s="72"/>
      <c r="M804" s="228" t="s">
        <v>21</v>
      </c>
      <c r="N804" s="229" t="s">
        <v>42</v>
      </c>
      <c r="O804" s="47"/>
      <c r="P804" s="230">
        <f>O804*H804</f>
        <v>0</v>
      </c>
      <c r="Q804" s="230">
        <v>0</v>
      </c>
      <c r="R804" s="230">
        <f>Q804*H804</f>
        <v>0</v>
      </c>
      <c r="S804" s="230">
        <v>0</v>
      </c>
      <c r="T804" s="231">
        <f>S804*H804</f>
        <v>0</v>
      </c>
      <c r="AR804" s="24" t="s">
        <v>200</v>
      </c>
      <c r="AT804" s="24" t="s">
        <v>154</v>
      </c>
      <c r="AU804" s="24" t="s">
        <v>81</v>
      </c>
      <c r="AY804" s="24" t="s">
        <v>152</v>
      </c>
      <c r="BE804" s="232">
        <f>IF(N804="základní",J804,0)</f>
        <v>0</v>
      </c>
      <c r="BF804" s="232">
        <f>IF(N804="snížená",J804,0)</f>
        <v>0</v>
      </c>
      <c r="BG804" s="232">
        <f>IF(N804="zákl. přenesená",J804,0)</f>
        <v>0</v>
      </c>
      <c r="BH804" s="232">
        <f>IF(N804="sníž. přenesená",J804,0)</f>
        <v>0</v>
      </c>
      <c r="BI804" s="232">
        <f>IF(N804="nulová",J804,0)</f>
        <v>0</v>
      </c>
      <c r="BJ804" s="24" t="s">
        <v>79</v>
      </c>
      <c r="BK804" s="232">
        <f>ROUND(I804*H804,2)</f>
        <v>0</v>
      </c>
      <c r="BL804" s="24" t="s">
        <v>200</v>
      </c>
      <c r="BM804" s="24" t="s">
        <v>1012</v>
      </c>
    </row>
    <row r="805" s="11" customFormat="1">
      <c r="B805" s="233"/>
      <c r="C805" s="234"/>
      <c r="D805" s="235" t="s">
        <v>159</v>
      </c>
      <c r="E805" s="236" t="s">
        <v>21</v>
      </c>
      <c r="F805" s="237" t="s">
        <v>1013</v>
      </c>
      <c r="G805" s="234"/>
      <c r="H805" s="236" t="s">
        <v>21</v>
      </c>
      <c r="I805" s="238"/>
      <c r="J805" s="234"/>
      <c r="K805" s="234"/>
      <c r="L805" s="239"/>
      <c r="M805" s="240"/>
      <c r="N805" s="241"/>
      <c r="O805" s="241"/>
      <c r="P805" s="241"/>
      <c r="Q805" s="241"/>
      <c r="R805" s="241"/>
      <c r="S805" s="241"/>
      <c r="T805" s="242"/>
      <c r="AT805" s="243" t="s">
        <v>159</v>
      </c>
      <c r="AU805" s="243" t="s">
        <v>81</v>
      </c>
      <c r="AV805" s="11" t="s">
        <v>79</v>
      </c>
      <c r="AW805" s="11" t="s">
        <v>35</v>
      </c>
      <c r="AX805" s="11" t="s">
        <v>71</v>
      </c>
      <c r="AY805" s="243" t="s">
        <v>152</v>
      </c>
    </row>
    <row r="806" s="12" customFormat="1">
      <c r="B806" s="244"/>
      <c r="C806" s="245"/>
      <c r="D806" s="235" t="s">
        <v>159</v>
      </c>
      <c r="E806" s="246" t="s">
        <v>21</v>
      </c>
      <c r="F806" s="247" t="s">
        <v>1014</v>
      </c>
      <c r="G806" s="245"/>
      <c r="H806" s="248">
        <v>1.95</v>
      </c>
      <c r="I806" s="249"/>
      <c r="J806" s="245"/>
      <c r="K806" s="245"/>
      <c r="L806" s="250"/>
      <c r="M806" s="251"/>
      <c r="N806" s="252"/>
      <c r="O806" s="252"/>
      <c r="P806" s="252"/>
      <c r="Q806" s="252"/>
      <c r="R806" s="252"/>
      <c r="S806" s="252"/>
      <c r="T806" s="253"/>
      <c r="AT806" s="254" t="s">
        <v>159</v>
      </c>
      <c r="AU806" s="254" t="s">
        <v>81</v>
      </c>
      <c r="AV806" s="12" t="s">
        <v>81</v>
      </c>
      <c r="AW806" s="12" t="s">
        <v>35</v>
      </c>
      <c r="AX806" s="12" t="s">
        <v>71</v>
      </c>
      <c r="AY806" s="254" t="s">
        <v>152</v>
      </c>
    </row>
    <row r="807" s="13" customFormat="1">
      <c r="B807" s="255"/>
      <c r="C807" s="256"/>
      <c r="D807" s="235" t="s">
        <v>159</v>
      </c>
      <c r="E807" s="257" t="s">
        <v>21</v>
      </c>
      <c r="F807" s="258" t="s">
        <v>164</v>
      </c>
      <c r="G807" s="256"/>
      <c r="H807" s="259">
        <v>1.95</v>
      </c>
      <c r="I807" s="260"/>
      <c r="J807" s="256"/>
      <c r="K807" s="256"/>
      <c r="L807" s="261"/>
      <c r="M807" s="262"/>
      <c r="N807" s="263"/>
      <c r="O807" s="263"/>
      <c r="P807" s="263"/>
      <c r="Q807" s="263"/>
      <c r="R807" s="263"/>
      <c r="S807" s="263"/>
      <c r="T807" s="264"/>
      <c r="AT807" s="265" t="s">
        <v>159</v>
      </c>
      <c r="AU807" s="265" t="s">
        <v>81</v>
      </c>
      <c r="AV807" s="13" t="s">
        <v>158</v>
      </c>
      <c r="AW807" s="13" t="s">
        <v>35</v>
      </c>
      <c r="AX807" s="13" t="s">
        <v>79</v>
      </c>
      <c r="AY807" s="265" t="s">
        <v>152</v>
      </c>
    </row>
    <row r="808" s="1" customFormat="1" ht="16.5" customHeight="1">
      <c r="B808" s="46"/>
      <c r="C808" s="221" t="s">
        <v>1015</v>
      </c>
      <c r="D808" s="221" t="s">
        <v>154</v>
      </c>
      <c r="E808" s="222" t="s">
        <v>1016</v>
      </c>
      <c r="F808" s="223" t="s">
        <v>1017</v>
      </c>
      <c r="G808" s="224" t="s">
        <v>235</v>
      </c>
      <c r="H808" s="225">
        <v>160.87700000000001</v>
      </c>
      <c r="I808" s="226"/>
      <c r="J808" s="227">
        <f>ROUND(I808*H808,2)</f>
        <v>0</v>
      </c>
      <c r="K808" s="223" t="s">
        <v>21</v>
      </c>
      <c r="L808" s="72"/>
      <c r="M808" s="228" t="s">
        <v>21</v>
      </c>
      <c r="N808" s="229" t="s">
        <v>42</v>
      </c>
      <c r="O808" s="47"/>
      <c r="P808" s="230">
        <f>O808*H808</f>
        <v>0</v>
      </c>
      <c r="Q808" s="230">
        <v>0</v>
      </c>
      <c r="R808" s="230">
        <f>Q808*H808</f>
        <v>0</v>
      </c>
      <c r="S808" s="230">
        <v>0</v>
      </c>
      <c r="T808" s="231">
        <f>S808*H808</f>
        <v>0</v>
      </c>
      <c r="AR808" s="24" t="s">
        <v>200</v>
      </c>
      <c r="AT808" s="24" t="s">
        <v>154</v>
      </c>
      <c r="AU808" s="24" t="s">
        <v>81</v>
      </c>
      <c r="AY808" s="24" t="s">
        <v>152</v>
      </c>
      <c r="BE808" s="232">
        <f>IF(N808="základní",J808,0)</f>
        <v>0</v>
      </c>
      <c r="BF808" s="232">
        <f>IF(N808="snížená",J808,0)</f>
        <v>0</v>
      </c>
      <c r="BG808" s="232">
        <f>IF(N808="zákl. přenesená",J808,0)</f>
        <v>0</v>
      </c>
      <c r="BH808" s="232">
        <f>IF(N808="sníž. přenesená",J808,0)</f>
        <v>0</v>
      </c>
      <c r="BI808" s="232">
        <f>IF(N808="nulová",J808,0)</f>
        <v>0</v>
      </c>
      <c r="BJ808" s="24" t="s">
        <v>79</v>
      </c>
      <c r="BK808" s="232">
        <f>ROUND(I808*H808,2)</f>
        <v>0</v>
      </c>
      <c r="BL808" s="24" t="s">
        <v>200</v>
      </c>
      <c r="BM808" s="24" t="s">
        <v>1018</v>
      </c>
    </row>
    <row r="809" s="11" customFormat="1">
      <c r="B809" s="233"/>
      <c r="C809" s="234"/>
      <c r="D809" s="235" t="s">
        <v>159</v>
      </c>
      <c r="E809" s="236" t="s">
        <v>21</v>
      </c>
      <c r="F809" s="237" t="s">
        <v>925</v>
      </c>
      <c r="G809" s="234"/>
      <c r="H809" s="236" t="s">
        <v>21</v>
      </c>
      <c r="I809" s="238"/>
      <c r="J809" s="234"/>
      <c r="K809" s="234"/>
      <c r="L809" s="239"/>
      <c r="M809" s="240"/>
      <c r="N809" s="241"/>
      <c r="O809" s="241"/>
      <c r="P809" s="241"/>
      <c r="Q809" s="241"/>
      <c r="R809" s="241"/>
      <c r="S809" s="241"/>
      <c r="T809" s="242"/>
      <c r="AT809" s="243" t="s">
        <v>159</v>
      </c>
      <c r="AU809" s="243" t="s">
        <v>81</v>
      </c>
      <c r="AV809" s="11" t="s">
        <v>79</v>
      </c>
      <c r="AW809" s="11" t="s">
        <v>35</v>
      </c>
      <c r="AX809" s="11" t="s">
        <v>71</v>
      </c>
      <c r="AY809" s="243" t="s">
        <v>152</v>
      </c>
    </row>
    <row r="810" s="12" customFormat="1">
      <c r="B810" s="244"/>
      <c r="C810" s="245"/>
      <c r="D810" s="235" t="s">
        <v>159</v>
      </c>
      <c r="E810" s="246" t="s">
        <v>21</v>
      </c>
      <c r="F810" s="247" t="s">
        <v>926</v>
      </c>
      <c r="G810" s="245"/>
      <c r="H810" s="248">
        <v>160.87700000000001</v>
      </c>
      <c r="I810" s="249"/>
      <c r="J810" s="245"/>
      <c r="K810" s="245"/>
      <c r="L810" s="250"/>
      <c r="M810" s="251"/>
      <c r="N810" s="252"/>
      <c r="O810" s="252"/>
      <c r="P810" s="252"/>
      <c r="Q810" s="252"/>
      <c r="R810" s="252"/>
      <c r="S810" s="252"/>
      <c r="T810" s="253"/>
      <c r="AT810" s="254" t="s">
        <v>159</v>
      </c>
      <c r="AU810" s="254" t="s">
        <v>81</v>
      </c>
      <c r="AV810" s="12" t="s">
        <v>81</v>
      </c>
      <c r="AW810" s="12" t="s">
        <v>35</v>
      </c>
      <c r="AX810" s="12" t="s">
        <v>79</v>
      </c>
      <c r="AY810" s="254" t="s">
        <v>152</v>
      </c>
    </row>
    <row r="811" s="1" customFormat="1" ht="16.5" customHeight="1">
      <c r="B811" s="46"/>
      <c r="C811" s="268" t="s">
        <v>715</v>
      </c>
      <c r="D811" s="268" t="s">
        <v>331</v>
      </c>
      <c r="E811" s="269" t="s">
        <v>1019</v>
      </c>
      <c r="F811" s="270" t="s">
        <v>1020</v>
      </c>
      <c r="G811" s="271" t="s">
        <v>235</v>
      </c>
      <c r="H811" s="272">
        <v>185.00800000000001</v>
      </c>
      <c r="I811" s="273"/>
      <c r="J811" s="274">
        <f>ROUND(I811*H811,2)</f>
        <v>0</v>
      </c>
      <c r="K811" s="270" t="s">
        <v>242</v>
      </c>
      <c r="L811" s="275"/>
      <c r="M811" s="276" t="s">
        <v>21</v>
      </c>
      <c r="N811" s="277" t="s">
        <v>42</v>
      </c>
      <c r="O811" s="47"/>
      <c r="P811" s="230">
        <f>O811*H811</f>
        <v>0</v>
      </c>
      <c r="Q811" s="230">
        <v>0.0047200000000000002</v>
      </c>
      <c r="R811" s="230">
        <f>Q811*H811</f>
        <v>0.87323776000000008</v>
      </c>
      <c r="S811" s="230">
        <v>0</v>
      </c>
      <c r="T811" s="231">
        <f>S811*H811</f>
        <v>0</v>
      </c>
      <c r="AR811" s="24" t="s">
        <v>263</v>
      </c>
      <c r="AT811" s="24" t="s">
        <v>331</v>
      </c>
      <c r="AU811" s="24" t="s">
        <v>81</v>
      </c>
      <c r="AY811" s="24" t="s">
        <v>152</v>
      </c>
      <c r="BE811" s="232">
        <f>IF(N811="základní",J811,0)</f>
        <v>0</v>
      </c>
      <c r="BF811" s="232">
        <f>IF(N811="snížená",J811,0)</f>
        <v>0</v>
      </c>
      <c r="BG811" s="232">
        <f>IF(N811="zákl. přenesená",J811,0)</f>
        <v>0</v>
      </c>
      <c r="BH811" s="232">
        <f>IF(N811="sníž. přenesená",J811,0)</f>
        <v>0</v>
      </c>
      <c r="BI811" s="232">
        <f>IF(N811="nulová",J811,0)</f>
        <v>0</v>
      </c>
      <c r="BJ811" s="24" t="s">
        <v>79</v>
      </c>
      <c r="BK811" s="232">
        <f>ROUND(I811*H811,2)</f>
        <v>0</v>
      </c>
      <c r="BL811" s="24" t="s">
        <v>200</v>
      </c>
      <c r="BM811" s="24" t="s">
        <v>1021</v>
      </c>
    </row>
    <row r="812" s="11" customFormat="1">
      <c r="B812" s="233"/>
      <c r="C812" s="234"/>
      <c r="D812" s="235" t="s">
        <v>159</v>
      </c>
      <c r="E812" s="236" t="s">
        <v>21</v>
      </c>
      <c r="F812" s="237" t="s">
        <v>925</v>
      </c>
      <c r="G812" s="234"/>
      <c r="H812" s="236" t="s">
        <v>21</v>
      </c>
      <c r="I812" s="238"/>
      <c r="J812" s="234"/>
      <c r="K812" s="234"/>
      <c r="L812" s="239"/>
      <c r="M812" s="240"/>
      <c r="N812" s="241"/>
      <c r="O812" s="241"/>
      <c r="P812" s="241"/>
      <c r="Q812" s="241"/>
      <c r="R812" s="241"/>
      <c r="S812" s="241"/>
      <c r="T812" s="242"/>
      <c r="AT812" s="243" t="s">
        <v>159</v>
      </c>
      <c r="AU812" s="243" t="s">
        <v>81</v>
      </c>
      <c r="AV812" s="11" t="s">
        <v>79</v>
      </c>
      <c r="AW812" s="11" t="s">
        <v>35</v>
      </c>
      <c r="AX812" s="11" t="s">
        <v>71</v>
      </c>
      <c r="AY812" s="243" t="s">
        <v>152</v>
      </c>
    </row>
    <row r="813" s="12" customFormat="1">
      <c r="B813" s="244"/>
      <c r="C813" s="245"/>
      <c r="D813" s="235" t="s">
        <v>159</v>
      </c>
      <c r="E813" s="246" t="s">
        <v>21</v>
      </c>
      <c r="F813" s="247" t="s">
        <v>1022</v>
      </c>
      <c r="G813" s="245"/>
      <c r="H813" s="248">
        <v>185.00800000000001</v>
      </c>
      <c r="I813" s="249"/>
      <c r="J813" s="245"/>
      <c r="K813" s="245"/>
      <c r="L813" s="250"/>
      <c r="M813" s="251"/>
      <c r="N813" s="252"/>
      <c r="O813" s="252"/>
      <c r="P813" s="252"/>
      <c r="Q813" s="252"/>
      <c r="R813" s="252"/>
      <c r="S813" s="252"/>
      <c r="T813" s="253"/>
      <c r="AT813" s="254" t="s">
        <v>159</v>
      </c>
      <c r="AU813" s="254" t="s">
        <v>81</v>
      </c>
      <c r="AV813" s="12" t="s">
        <v>81</v>
      </c>
      <c r="AW813" s="12" t="s">
        <v>35</v>
      </c>
      <c r="AX813" s="12" t="s">
        <v>79</v>
      </c>
      <c r="AY813" s="254" t="s">
        <v>152</v>
      </c>
    </row>
    <row r="814" s="1" customFormat="1" ht="16.5" customHeight="1">
      <c r="B814" s="46"/>
      <c r="C814" s="221" t="s">
        <v>1023</v>
      </c>
      <c r="D814" s="221" t="s">
        <v>154</v>
      </c>
      <c r="E814" s="222" t="s">
        <v>1024</v>
      </c>
      <c r="F814" s="223" t="s">
        <v>1025</v>
      </c>
      <c r="G814" s="224" t="s">
        <v>326</v>
      </c>
      <c r="H814" s="225">
        <v>29.792000000000002</v>
      </c>
      <c r="I814" s="226"/>
      <c r="J814" s="227">
        <f>ROUND(I814*H814,2)</f>
        <v>0</v>
      </c>
      <c r="K814" s="223" t="s">
        <v>21</v>
      </c>
      <c r="L814" s="72"/>
      <c r="M814" s="228" t="s">
        <v>21</v>
      </c>
      <c r="N814" s="229" t="s">
        <v>42</v>
      </c>
      <c r="O814" s="47"/>
      <c r="P814" s="230">
        <f>O814*H814</f>
        <v>0</v>
      </c>
      <c r="Q814" s="230">
        <v>0.0013393999999999999</v>
      </c>
      <c r="R814" s="230">
        <f>Q814*H814</f>
        <v>0.0399034048</v>
      </c>
      <c r="S814" s="230">
        <v>0</v>
      </c>
      <c r="T814" s="231">
        <f>S814*H814</f>
        <v>0</v>
      </c>
      <c r="AR814" s="24" t="s">
        <v>200</v>
      </c>
      <c r="AT814" s="24" t="s">
        <v>154</v>
      </c>
      <c r="AU814" s="24" t="s">
        <v>81</v>
      </c>
      <c r="AY814" s="24" t="s">
        <v>152</v>
      </c>
      <c r="BE814" s="232">
        <f>IF(N814="základní",J814,0)</f>
        <v>0</v>
      </c>
      <c r="BF814" s="232">
        <f>IF(N814="snížená",J814,0)</f>
        <v>0</v>
      </c>
      <c r="BG814" s="232">
        <f>IF(N814="zákl. přenesená",J814,0)</f>
        <v>0</v>
      </c>
      <c r="BH814" s="232">
        <f>IF(N814="sníž. přenesená",J814,0)</f>
        <v>0</v>
      </c>
      <c r="BI814" s="232">
        <f>IF(N814="nulová",J814,0)</f>
        <v>0</v>
      </c>
      <c r="BJ814" s="24" t="s">
        <v>79</v>
      </c>
      <c r="BK814" s="232">
        <f>ROUND(I814*H814,2)</f>
        <v>0</v>
      </c>
      <c r="BL814" s="24" t="s">
        <v>200</v>
      </c>
      <c r="BM814" s="24" t="s">
        <v>1026</v>
      </c>
    </row>
    <row r="815" s="12" customFormat="1">
      <c r="B815" s="244"/>
      <c r="C815" s="245"/>
      <c r="D815" s="235" t="s">
        <v>159</v>
      </c>
      <c r="E815" s="246" t="s">
        <v>21</v>
      </c>
      <c r="F815" s="247" t="s">
        <v>1027</v>
      </c>
      <c r="G815" s="245"/>
      <c r="H815" s="248">
        <v>29.792000000000002</v>
      </c>
      <c r="I815" s="249"/>
      <c r="J815" s="245"/>
      <c r="K815" s="245"/>
      <c r="L815" s="250"/>
      <c r="M815" s="251"/>
      <c r="N815" s="252"/>
      <c r="O815" s="252"/>
      <c r="P815" s="252"/>
      <c r="Q815" s="252"/>
      <c r="R815" s="252"/>
      <c r="S815" s="252"/>
      <c r="T815" s="253"/>
      <c r="AT815" s="254" t="s">
        <v>159</v>
      </c>
      <c r="AU815" s="254" t="s">
        <v>81</v>
      </c>
      <c r="AV815" s="12" t="s">
        <v>81</v>
      </c>
      <c r="AW815" s="12" t="s">
        <v>35</v>
      </c>
      <c r="AX815" s="12" t="s">
        <v>79</v>
      </c>
      <c r="AY815" s="254" t="s">
        <v>152</v>
      </c>
    </row>
    <row r="816" s="1" customFormat="1" ht="25.5" customHeight="1">
      <c r="B816" s="46"/>
      <c r="C816" s="221" t="s">
        <v>721</v>
      </c>
      <c r="D816" s="221" t="s">
        <v>154</v>
      </c>
      <c r="E816" s="222" t="s">
        <v>1028</v>
      </c>
      <c r="F816" s="223" t="s">
        <v>1029</v>
      </c>
      <c r="G816" s="224" t="s">
        <v>326</v>
      </c>
      <c r="H816" s="225">
        <v>15.800000000000001</v>
      </c>
      <c r="I816" s="226"/>
      <c r="J816" s="227">
        <f>ROUND(I816*H816,2)</f>
        <v>0</v>
      </c>
      <c r="K816" s="223" t="s">
        <v>21</v>
      </c>
      <c r="L816" s="72"/>
      <c r="M816" s="228" t="s">
        <v>21</v>
      </c>
      <c r="N816" s="229" t="s">
        <v>42</v>
      </c>
      <c r="O816" s="47"/>
      <c r="P816" s="230">
        <f>O816*H816</f>
        <v>0</v>
      </c>
      <c r="Q816" s="230">
        <v>0.002691466</v>
      </c>
      <c r="R816" s="230">
        <f>Q816*H816</f>
        <v>0.042525162800000002</v>
      </c>
      <c r="S816" s="230">
        <v>0</v>
      </c>
      <c r="T816" s="231">
        <f>S816*H816</f>
        <v>0</v>
      </c>
      <c r="AR816" s="24" t="s">
        <v>200</v>
      </c>
      <c r="AT816" s="24" t="s">
        <v>154</v>
      </c>
      <c r="AU816" s="24" t="s">
        <v>81</v>
      </c>
      <c r="AY816" s="24" t="s">
        <v>152</v>
      </c>
      <c r="BE816" s="232">
        <f>IF(N816="základní",J816,0)</f>
        <v>0</v>
      </c>
      <c r="BF816" s="232">
        <f>IF(N816="snížená",J816,0)</f>
        <v>0</v>
      </c>
      <c r="BG816" s="232">
        <f>IF(N816="zákl. přenesená",J816,0)</f>
        <v>0</v>
      </c>
      <c r="BH816" s="232">
        <f>IF(N816="sníž. přenesená",J816,0)</f>
        <v>0</v>
      </c>
      <c r="BI816" s="232">
        <f>IF(N816="nulová",J816,0)</f>
        <v>0</v>
      </c>
      <c r="BJ816" s="24" t="s">
        <v>79</v>
      </c>
      <c r="BK816" s="232">
        <f>ROUND(I816*H816,2)</f>
        <v>0</v>
      </c>
      <c r="BL816" s="24" t="s">
        <v>200</v>
      </c>
      <c r="BM816" s="24" t="s">
        <v>1030</v>
      </c>
    </row>
    <row r="817" s="11" customFormat="1">
      <c r="B817" s="233"/>
      <c r="C817" s="234"/>
      <c r="D817" s="235" t="s">
        <v>159</v>
      </c>
      <c r="E817" s="236" t="s">
        <v>21</v>
      </c>
      <c r="F817" s="237" t="s">
        <v>1031</v>
      </c>
      <c r="G817" s="234"/>
      <c r="H817" s="236" t="s">
        <v>21</v>
      </c>
      <c r="I817" s="238"/>
      <c r="J817" s="234"/>
      <c r="K817" s="234"/>
      <c r="L817" s="239"/>
      <c r="M817" s="240"/>
      <c r="N817" s="241"/>
      <c r="O817" s="241"/>
      <c r="P817" s="241"/>
      <c r="Q817" s="241"/>
      <c r="R817" s="241"/>
      <c r="S817" s="241"/>
      <c r="T817" s="242"/>
      <c r="AT817" s="243" t="s">
        <v>159</v>
      </c>
      <c r="AU817" s="243" t="s">
        <v>81</v>
      </c>
      <c r="AV817" s="11" t="s">
        <v>79</v>
      </c>
      <c r="AW817" s="11" t="s">
        <v>35</v>
      </c>
      <c r="AX817" s="11" t="s">
        <v>71</v>
      </c>
      <c r="AY817" s="243" t="s">
        <v>152</v>
      </c>
    </row>
    <row r="818" s="12" customFormat="1">
      <c r="B818" s="244"/>
      <c r="C818" s="245"/>
      <c r="D818" s="235" t="s">
        <v>159</v>
      </c>
      <c r="E818" s="246" t="s">
        <v>21</v>
      </c>
      <c r="F818" s="247" t="s">
        <v>1032</v>
      </c>
      <c r="G818" s="245"/>
      <c r="H818" s="248">
        <v>0.5</v>
      </c>
      <c r="I818" s="249"/>
      <c r="J818" s="245"/>
      <c r="K818" s="245"/>
      <c r="L818" s="250"/>
      <c r="M818" s="251"/>
      <c r="N818" s="252"/>
      <c r="O818" s="252"/>
      <c r="P818" s="252"/>
      <c r="Q818" s="252"/>
      <c r="R818" s="252"/>
      <c r="S818" s="252"/>
      <c r="T818" s="253"/>
      <c r="AT818" s="254" t="s">
        <v>159</v>
      </c>
      <c r="AU818" s="254" t="s">
        <v>81</v>
      </c>
      <c r="AV818" s="12" t="s">
        <v>81</v>
      </c>
      <c r="AW818" s="12" t="s">
        <v>35</v>
      </c>
      <c r="AX818" s="12" t="s">
        <v>71</v>
      </c>
      <c r="AY818" s="254" t="s">
        <v>152</v>
      </c>
    </row>
    <row r="819" s="12" customFormat="1">
      <c r="B819" s="244"/>
      <c r="C819" s="245"/>
      <c r="D819" s="235" t="s">
        <v>159</v>
      </c>
      <c r="E819" s="246" t="s">
        <v>21</v>
      </c>
      <c r="F819" s="247" t="s">
        <v>1033</v>
      </c>
      <c r="G819" s="245"/>
      <c r="H819" s="248">
        <v>4.5999999999999996</v>
      </c>
      <c r="I819" s="249"/>
      <c r="J819" s="245"/>
      <c r="K819" s="245"/>
      <c r="L819" s="250"/>
      <c r="M819" s="251"/>
      <c r="N819" s="252"/>
      <c r="O819" s="252"/>
      <c r="P819" s="252"/>
      <c r="Q819" s="252"/>
      <c r="R819" s="252"/>
      <c r="S819" s="252"/>
      <c r="T819" s="253"/>
      <c r="AT819" s="254" t="s">
        <v>159</v>
      </c>
      <c r="AU819" s="254" t="s">
        <v>81</v>
      </c>
      <c r="AV819" s="12" t="s">
        <v>81</v>
      </c>
      <c r="AW819" s="12" t="s">
        <v>35</v>
      </c>
      <c r="AX819" s="12" t="s">
        <v>71</v>
      </c>
      <c r="AY819" s="254" t="s">
        <v>152</v>
      </c>
    </row>
    <row r="820" s="11" customFormat="1">
      <c r="B820" s="233"/>
      <c r="C820" s="234"/>
      <c r="D820" s="235" t="s">
        <v>159</v>
      </c>
      <c r="E820" s="236" t="s">
        <v>21</v>
      </c>
      <c r="F820" s="237" t="s">
        <v>1034</v>
      </c>
      <c r="G820" s="234"/>
      <c r="H820" s="236" t="s">
        <v>21</v>
      </c>
      <c r="I820" s="238"/>
      <c r="J820" s="234"/>
      <c r="K820" s="234"/>
      <c r="L820" s="239"/>
      <c r="M820" s="240"/>
      <c r="N820" s="241"/>
      <c r="O820" s="241"/>
      <c r="P820" s="241"/>
      <c r="Q820" s="241"/>
      <c r="R820" s="241"/>
      <c r="S820" s="241"/>
      <c r="T820" s="242"/>
      <c r="AT820" s="243" t="s">
        <v>159</v>
      </c>
      <c r="AU820" s="243" t="s">
        <v>81</v>
      </c>
      <c r="AV820" s="11" t="s">
        <v>79</v>
      </c>
      <c r="AW820" s="11" t="s">
        <v>35</v>
      </c>
      <c r="AX820" s="11" t="s">
        <v>71</v>
      </c>
      <c r="AY820" s="243" t="s">
        <v>152</v>
      </c>
    </row>
    <row r="821" s="12" customFormat="1">
      <c r="B821" s="244"/>
      <c r="C821" s="245"/>
      <c r="D821" s="235" t="s">
        <v>159</v>
      </c>
      <c r="E821" s="246" t="s">
        <v>21</v>
      </c>
      <c r="F821" s="247" t="s">
        <v>1035</v>
      </c>
      <c r="G821" s="245"/>
      <c r="H821" s="248">
        <v>9.1999999999999993</v>
      </c>
      <c r="I821" s="249"/>
      <c r="J821" s="245"/>
      <c r="K821" s="245"/>
      <c r="L821" s="250"/>
      <c r="M821" s="251"/>
      <c r="N821" s="252"/>
      <c r="O821" s="252"/>
      <c r="P821" s="252"/>
      <c r="Q821" s="252"/>
      <c r="R821" s="252"/>
      <c r="S821" s="252"/>
      <c r="T821" s="253"/>
      <c r="AT821" s="254" t="s">
        <v>159</v>
      </c>
      <c r="AU821" s="254" t="s">
        <v>81</v>
      </c>
      <c r="AV821" s="12" t="s">
        <v>81</v>
      </c>
      <c r="AW821" s="12" t="s">
        <v>35</v>
      </c>
      <c r="AX821" s="12" t="s">
        <v>71</v>
      </c>
      <c r="AY821" s="254" t="s">
        <v>152</v>
      </c>
    </row>
    <row r="822" s="12" customFormat="1">
      <c r="B822" s="244"/>
      <c r="C822" s="245"/>
      <c r="D822" s="235" t="s">
        <v>159</v>
      </c>
      <c r="E822" s="246" t="s">
        <v>21</v>
      </c>
      <c r="F822" s="247" t="s">
        <v>1036</v>
      </c>
      <c r="G822" s="245"/>
      <c r="H822" s="248">
        <v>1.5</v>
      </c>
      <c r="I822" s="249"/>
      <c r="J822" s="245"/>
      <c r="K822" s="245"/>
      <c r="L822" s="250"/>
      <c r="M822" s="251"/>
      <c r="N822" s="252"/>
      <c r="O822" s="252"/>
      <c r="P822" s="252"/>
      <c r="Q822" s="252"/>
      <c r="R822" s="252"/>
      <c r="S822" s="252"/>
      <c r="T822" s="253"/>
      <c r="AT822" s="254" t="s">
        <v>159</v>
      </c>
      <c r="AU822" s="254" t="s">
        <v>81</v>
      </c>
      <c r="AV822" s="12" t="s">
        <v>81</v>
      </c>
      <c r="AW822" s="12" t="s">
        <v>35</v>
      </c>
      <c r="AX822" s="12" t="s">
        <v>71</v>
      </c>
      <c r="AY822" s="254" t="s">
        <v>152</v>
      </c>
    </row>
    <row r="823" s="13" customFormat="1">
      <c r="B823" s="255"/>
      <c r="C823" s="256"/>
      <c r="D823" s="235" t="s">
        <v>159</v>
      </c>
      <c r="E823" s="257" t="s">
        <v>21</v>
      </c>
      <c r="F823" s="258" t="s">
        <v>164</v>
      </c>
      <c r="G823" s="256"/>
      <c r="H823" s="259">
        <v>15.800000000000001</v>
      </c>
      <c r="I823" s="260"/>
      <c r="J823" s="256"/>
      <c r="K823" s="256"/>
      <c r="L823" s="261"/>
      <c r="M823" s="262"/>
      <c r="N823" s="263"/>
      <c r="O823" s="263"/>
      <c r="P823" s="263"/>
      <c r="Q823" s="263"/>
      <c r="R823" s="263"/>
      <c r="S823" s="263"/>
      <c r="T823" s="264"/>
      <c r="AT823" s="265" t="s">
        <v>159</v>
      </c>
      <c r="AU823" s="265" t="s">
        <v>81</v>
      </c>
      <c r="AV823" s="13" t="s">
        <v>158</v>
      </c>
      <c r="AW823" s="13" t="s">
        <v>35</v>
      </c>
      <c r="AX823" s="13" t="s">
        <v>79</v>
      </c>
      <c r="AY823" s="265" t="s">
        <v>152</v>
      </c>
    </row>
    <row r="824" s="1" customFormat="1" ht="16.5" customHeight="1">
      <c r="B824" s="46"/>
      <c r="C824" s="221" t="s">
        <v>1037</v>
      </c>
      <c r="D824" s="221" t="s">
        <v>154</v>
      </c>
      <c r="E824" s="222" t="s">
        <v>1038</v>
      </c>
      <c r="F824" s="223" t="s">
        <v>1039</v>
      </c>
      <c r="G824" s="224" t="s">
        <v>326</v>
      </c>
      <c r="H824" s="225">
        <v>21.600000000000001</v>
      </c>
      <c r="I824" s="226"/>
      <c r="J824" s="227">
        <f>ROUND(I824*H824,2)</f>
        <v>0</v>
      </c>
      <c r="K824" s="223" t="s">
        <v>21</v>
      </c>
      <c r="L824" s="72"/>
      <c r="M824" s="228" t="s">
        <v>21</v>
      </c>
      <c r="N824" s="229" t="s">
        <v>42</v>
      </c>
      <c r="O824" s="47"/>
      <c r="P824" s="230">
        <f>O824*H824</f>
        <v>0</v>
      </c>
      <c r="Q824" s="230">
        <v>0.0025971499999999999</v>
      </c>
      <c r="R824" s="230">
        <f>Q824*H824</f>
        <v>0.056098439999999999</v>
      </c>
      <c r="S824" s="230">
        <v>0</v>
      </c>
      <c r="T824" s="231">
        <f>S824*H824</f>
        <v>0</v>
      </c>
      <c r="AR824" s="24" t="s">
        <v>200</v>
      </c>
      <c r="AT824" s="24" t="s">
        <v>154</v>
      </c>
      <c r="AU824" s="24" t="s">
        <v>81</v>
      </c>
      <c r="AY824" s="24" t="s">
        <v>152</v>
      </c>
      <c r="BE824" s="232">
        <f>IF(N824="základní",J824,0)</f>
        <v>0</v>
      </c>
      <c r="BF824" s="232">
        <f>IF(N824="snížená",J824,0)</f>
        <v>0</v>
      </c>
      <c r="BG824" s="232">
        <f>IF(N824="zákl. přenesená",J824,0)</f>
        <v>0</v>
      </c>
      <c r="BH824" s="232">
        <f>IF(N824="sníž. přenesená",J824,0)</f>
        <v>0</v>
      </c>
      <c r="BI824" s="232">
        <f>IF(N824="nulová",J824,0)</f>
        <v>0</v>
      </c>
      <c r="BJ824" s="24" t="s">
        <v>79</v>
      </c>
      <c r="BK824" s="232">
        <f>ROUND(I824*H824,2)</f>
        <v>0</v>
      </c>
      <c r="BL824" s="24" t="s">
        <v>200</v>
      </c>
      <c r="BM824" s="24" t="s">
        <v>1040</v>
      </c>
    </row>
    <row r="825" s="12" customFormat="1">
      <c r="B825" s="244"/>
      <c r="C825" s="245"/>
      <c r="D825" s="235" t="s">
        <v>159</v>
      </c>
      <c r="E825" s="246" t="s">
        <v>21</v>
      </c>
      <c r="F825" s="247" t="s">
        <v>1041</v>
      </c>
      <c r="G825" s="245"/>
      <c r="H825" s="248">
        <v>21.600000000000001</v>
      </c>
      <c r="I825" s="249"/>
      <c r="J825" s="245"/>
      <c r="K825" s="245"/>
      <c r="L825" s="250"/>
      <c r="M825" s="251"/>
      <c r="N825" s="252"/>
      <c r="O825" s="252"/>
      <c r="P825" s="252"/>
      <c r="Q825" s="252"/>
      <c r="R825" s="252"/>
      <c r="S825" s="252"/>
      <c r="T825" s="253"/>
      <c r="AT825" s="254" t="s">
        <v>159</v>
      </c>
      <c r="AU825" s="254" t="s">
        <v>81</v>
      </c>
      <c r="AV825" s="12" t="s">
        <v>81</v>
      </c>
      <c r="AW825" s="12" t="s">
        <v>35</v>
      </c>
      <c r="AX825" s="12" t="s">
        <v>79</v>
      </c>
      <c r="AY825" s="254" t="s">
        <v>152</v>
      </c>
    </row>
    <row r="826" s="1" customFormat="1" ht="25.5" customHeight="1">
      <c r="B826" s="46"/>
      <c r="C826" s="221" t="s">
        <v>726</v>
      </c>
      <c r="D826" s="221" t="s">
        <v>154</v>
      </c>
      <c r="E826" s="222" t="s">
        <v>1042</v>
      </c>
      <c r="F826" s="223" t="s">
        <v>1043</v>
      </c>
      <c r="G826" s="224" t="s">
        <v>376</v>
      </c>
      <c r="H826" s="225">
        <v>2</v>
      </c>
      <c r="I826" s="226"/>
      <c r="J826" s="227">
        <f>ROUND(I826*H826,2)</f>
        <v>0</v>
      </c>
      <c r="K826" s="223" t="s">
        <v>242</v>
      </c>
      <c r="L826" s="72"/>
      <c r="M826" s="228" t="s">
        <v>21</v>
      </c>
      <c r="N826" s="229" t="s">
        <v>42</v>
      </c>
      <c r="O826" s="47"/>
      <c r="P826" s="230">
        <f>O826*H826</f>
        <v>0</v>
      </c>
      <c r="Q826" s="230">
        <v>0.0031199999999999999</v>
      </c>
      <c r="R826" s="230">
        <f>Q826*H826</f>
        <v>0.0062399999999999999</v>
      </c>
      <c r="S826" s="230">
        <v>0</v>
      </c>
      <c r="T826" s="231">
        <f>S826*H826</f>
        <v>0</v>
      </c>
      <c r="AR826" s="24" t="s">
        <v>200</v>
      </c>
      <c r="AT826" s="24" t="s">
        <v>154</v>
      </c>
      <c r="AU826" s="24" t="s">
        <v>81</v>
      </c>
      <c r="AY826" s="24" t="s">
        <v>152</v>
      </c>
      <c r="BE826" s="232">
        <f>IF(N826="základní",J826,0)</f>
        <v>0</v>
      </c>
      <c r="BF826" s="232">
        <f>IF(N826="snížená",J826,0)</f>
        <v>0</v>
      </c>
      <c r="BG826" s="232">
        <f>IF(N826="zákl. přenesená",J826,0)</f>
        <v>0</v>
      </c>
      <c r="BH826" s="232">
        <f>IF(N826="sníž. přenesená",J826,0)</f>
        <v>0</v>
      </c>
      <c r="BI826" s="232">
        <f>IF(N826="nulová",J826,0)</f>
        <v>0</v>
      </c>
      <c r="BJ826" s="24" t="s">
        <v>79</v>
      </c>
      <c r="BK826" s="232">
        <f>ROUND(I826*H826,2)</f>
        <v>0</v>
      </c>
      <c r="BL826" s="24" t="s">
        <v>200</v>
      </c>
      <c r="BM826" s="24" t="s">
        <v>1044</v>
      </c>
    </row>
    <row r="827" s="12" customFormat="1">
      <c r="B827" s="244"/>
      <c r="C827" s="245"/>
      <c r="D827" s="235" t="s">
        <v>159</v>
      </c>
      <c r="E827" s="246" t="s">
        <v>21</v>
      </c>
      <c r="F827" s="247" t="s">
        <v>1045</v>
      </c>
      <c r="G827" s="245"/>
      <c r="H827" s="248">
        <v>2</v>
      </c>
      <c r="I827" s="249"/>
      <c r="J827" s="245"/>
      <c r="K827" s="245"/>
      <c r="L827" s="250"/>
      <c r="M827" s="251"/>
      <c r="N827" s="252"/>
      <c r="O827" s="252"/>
      <c r="P827" s="252"/>
      <c r="Q827" s="252"/>
      <c r="R827" s="252"/>
      <c r="S827" s="252"/>
      <c r="T827" s="253"/>
      <c r="AT827" s="254" t="s">
        <v>159</v>
      </c>
      <c r="AU827" s="254" t="s">
        <v>81</v>
      </c>
      <c r="AV827" s="12" t="s">
        <v>81</v>
      </c>
      <c r="AW827" s="12" t="s">
        <v>35</v>
      </c>
      <c r="AX827" s="12" t="s">
        <v>79</v>
      </c>
      <c r="AY827" s="254" t="s">
        <v>152</v>
      </c>
    </row>
    <row r="828" s="1" customFormat="1" ht="25.5" customHeight="1">
      <c r="B828" s="46"/>
      <c r="C828" s="221" t="s">
        <v>1046</v>
      </c>
      <c r="D828" s="221" t="s">
        <v>154</v>
      </c>
      <c r="E828" s="222" t="s">
        <v>1047</v>
      </c>
      <c r="F828" s="223" t="s">
        <v>1048</v>
      </c>
      <c r="G828" s="224" t="s">
        <v>326</v>
      </c>
      <c r="H828" s="225">
        <v>17.399999999999999</v>
      </c>
      <c r="I828" s="226"/>
      <c r="J828" s="227">
        <f>ROUND(I828*H828,2)</f>
        <v>0</v>
      </c>
      <c r="K828" s="223" t="s">
        <v>21</v>
      </c>
      <c r="L828" s="72"/>
      <c r="M828" s="228" t="s">
        <v>21</v>
      </c>
      <c r="N828" s="229" t="s">
        <v>42</v>
      </c>
      <c r="O828" s="47"/>
      <c r="P828" s="230">
        <f>O828*H828</f>
        <v>0</v>
      </c>
      <c r="Q828" s="230">
        <v>0.002856</v>
      </c>
      <c r="R828" s="230">
        <f>Q828*H828</f>
        <v>0.0496944</v>
      </c>
      <c r="S828" s="230">
        <v>0</v>
      </c>
      <c r="T828" s="231">
        <f>S828*H828</f>
        <v>0</v>
      </c>
      <c r="AR828" s="24" t="s">
        <v>200</v>
      </c>
      <c r="AT828" s="24" t="s">
        <v>154</v>
      </c>
      <c r="AU828" s="24" t="s">
        <v>81</v>
      </c>
      <c r="AY828" s="24" t="s">
        <v>152</v>
      </c>
      <c r="BE828" s="232">
        <f>IF(N828="základní",J828,0)</f>
        <v>0</v>
      </c>
      <c r="BF828" s="232">
        <f>IF(N828="snížená",J828,0)</f>
        <v>0</v>
      </c>
      <c r="BG828" s="232">
        <f>IF(N828="zákl. přenesená",J828,0)</f>
        <v>0</v>
      </c>
      <c r="BH828" s="232">
        <f>IF(N828="sníž. přenesená",J828,0)</f>
        <v>0</v>
      </c>
      <c r="BI828" s="232">
        <f>IF(N828="nulová",J828,0)</f>
        <v>0</v>
      </c>
      <c r="BJ828" s="24" t="s">
        <v>79</v>
      </c>
      <c r="BK828" s="232">
        <f>ROUND(I828*H828,2)</f>
        <v>0</v>
      </c>
      <c r="BL828" s="24" t="s">
        <v>200</v>
      </c>
      <c r="BM828" s="24" t="s">
        <v>1049</v>
      </c>
    </row>
    <row r="829" s="12" customFormat="1">
      <c r="B829" s="244"/>
      <c r="C829" s="245"/>
      <c r="D829" s="235" t="s">
        <v>159</v>
      </c>
      <c r="E829" s="246" t="s">
        <v>21</v>
      </c>
      <c r="F829" s="247" t="s">
        <v>1050</v>
      </c>
      <c r="G829" s="245"/>
      <c r="H829" s="248">
        <v>17.399999999999999</v>
      </c>
      <c r="I829" s="249"/>
      <c r="J829" s="245"/>
      <c r="K829" s="245"/>
      <c r="L829" s="250"/>
      <c r="M829" s="251"/>
      <c r="N829" s="252"/>
      <c r="O829" s="252"/>
      <c r="P829" s="252"/>
      <c r="Q829" s="252"/>
      <c r="R829" s="252"/>
      <c r="S829" s="252"/>
      <c r="T829" s="253"/>
      <c r="AT829" s="254" t="s">
        <v>159</v>
      </c>
      <c r="AU829" s="254" t="s">
        <v>81</v>
      </c>
      <c r="AV829" s="12" t="s">
        <v>81</v>
      </c>
      <c r="AW829" s="12" t="s">
        <v>35</v>
      </c>
      <c r="AX829" s="12" t="s">
        <v>71</v>
      </c>
      <c r="AY829" s="254" t="s">
        <v>152</v>
      </c>
    </row>
    <row r="830" s="13" customFormat="1">
      <c r="B830" s="255"/>
      <c r="C830" s="256"/>
      <c r="D830" s="235" t="s">
        <v>159</v>
      </c>
      <c r="E830" s="257" t="s">
        <v>21</v>
      </c>
      <c r="F830" s="258" t="s">
        <v>164</v>
      </c>
      <c r="G830" s="256"/>
      <c r="H830" s="259">
        <v>17.399999999999999</v>
      </c>
      <c r="I830" s="260"/>
      <c r="J830" s="256"/>
      <c r="K830" s="256"/>
      <c r="L830" s="261"/>
      <c r="M830" s="262"/>
      <c r="N830" s="263"/>
      <c r="O830" s="263"/>
      <c r="P830" s="263"/>
      <c r="Q830" s="263"/>
      <c r="R830" s="263"/>
      <c r="S830" s="263"/>
      <c r="T830" s="264"/>
      <c r="AT830" s="265" t="s">
        <v>159</v>
      </c>
      <c r="AU830" s="265" t="s">
        <v>81</v>
      </c>
      <c r="AV830" s="13" t="s">
        <v>158</v>
      </c>
      <c r="AW830" s="13" t="s">
        <v>35</v>
      </c>
      <c r="AX830" s="13" t="s">
        <v>79</v>
      </c>
      <c r="AY830" s="265" t="s">
        <v>152</v>
      </c>
    </row>
    <row r="831" s="1" customFormat="1" ht="16.5" customHeight="1">
      <c r="B831" s="46"/>
      <c r="C831" s="221" t="s">
        <v>730</v>
      </c>
      <c r="D831" s="221" t="s">
        <v>154</v>
      </c>
      <c r="E831" s="222" t="s">
        <v>1051</v>
      </c>
      <c r="F831" s="223" t="s">
        <v>1052</v>
      </c>
      <c r="G831" s="224" t="s">
        <v>220</v>
      </c>
      <c r="H831" s="225">
        <v>1.0680000000000001</v>
      </c>
      <c r="I831" s="226"/>
      <c r="J831" s="227">
        <f>ROUND(I831*H831,2)</f>
        <v>0</v>
      </c>
      <c r="K831" s="223" t="s">
        <v>21</v>
      </c>
      <c r="L831" s="72"/>
      <c r="M831" s="228" t="s">
        <v>21</v>
      </c>
      <c r="N831" s="229" t="s">
        <v>42</v>
      </c>
      <c r="O831" s="47"/>
      <c r="P831" s="230">
        <f>O831*H831</f>
        <v>0</v>
      </c>
      <c r="Q831" s="230">
        <v>0</v>
      </c>
      <c r="R831" s="230">
        <f>Q831*H831</f>
        <v>0</v>
      </c>
      <c r="S831" s="230">
        <v>0</v>
      </c>
      <c r="T831" s="231">
        <f>S831*H831</f>
        <v>0</v>
      </c>
      <c r="AR831" s="24" t="s">
        <v>200</v>
      </c>
      <c r="AT831" s="24" t="s">
        <v>154</v>
      </c>
      <c r="AU831" s="24" t="s">
        <v>81</v>
      </c>
      <c r="AY831" s="24" t="s">
        <v>152</v>
      </c>
      <c r="BE831" s="232">
        <f>IF(N831="základní",J831,0)</f>
        <v>0</v>
      </c>
      <c r="BF831" s="232">
        <f>IF(N831="snížená",J831,0)</f>
        <v>0</v>
      </c>
      <c r="BG831" s="232">
        <f>IF(N831="zákl. přenesená",J831,0)</f>
        <v>0</v>
      </c>
      <c r="BH831" s="232">
        <f>IF(N831="sníž. přenesená",J831,0)</f>
        <v>0</v>
      </c>
      <c r="BI831" s="232">
        <f>IF(N831="nulová",J831,0)</f>
        <v>0</v>
      </c>
      <c r="BJ831" s="24" t="s">
        <v>79</v>
      </c>
      <c r="BK831" s="232">
        <f>ROUND(I831*H831,2)</f>
        <v>0</v>
      </c>
      <c r="BL831" s="24" t="s">
        <v>200</v>
      </c>
      <c r="BM831" s="24" t="s">
        <v>1053</v>
      </c>
    </row>
    <row r="832" s="10" customFormat="1" ht="29.88" customHeight="1">
      <c r="B832" s="205"/>
      <c r="C832" s="206"/>
      <c r="D832" s="207" t="s">
        <v>70</v>
      </c>
      <c r="E832" s="219" t="s">
        <v>1054</v>
      </c>
      <c r="F832" s="219" t="s">
        <v>1055</v>
      </c>
      <c r="G832" s="206"/>
      <c r="H832" s="206"/>
      <c r="I832" s="209"/>
      <c r="J832" s="220">
        <f>BK832</f>
        <v>0</v>
      </c>
      <c r="K832" s="206"/>
      <c r="L832" s="211"/>
      <c r="M832" s="212"/>
      <c r="N832" s="213"/>
      <c r="O832" s="213"/>
      <c r="P832" s="214">
        <f>SUM(P833:P847)</f>
        <v>0</v>
      </c>
      <c r="Q832" s="213"/>
      <c r="R832" s="214">
        <f>SUM(R833:R847)</f>
        <v>0.013824599999999999</v>
      </c>
      <c r="S832" s="213"/>
      <c r="T832" s="215">
        <f>SUM(T833:T847)</f>
        <v>0</v>
      </c>
      <c r="AR832" s="216" t="s">
        <v>81</v>
      </c>
      <c r="AT832" s="217" t="s">
        <v>70</v>
      </c>
      <c r="AU832" s="217" t="s">
        <v>79</v>
      </c>
      <c r="AY832" s="216" t="s">
        <v>152</v>
      </c>
      <c r="BK832" s="218">
        <f>SUM(BK833:BK847)</f>
        <v>0</v>
      </c>
    </row>
    <row r="833" s="1" customFormat="1" ht="25.5" customHeight="1">
      <c r="B833" s="46"/>
      <c r="C833" s="221" t="s">
        <v>1056</v>
      </c>
      <c r="D833" s="221" t="s">
        <v>154</v>
      </c>
      <c r="E833" s="222" t="s">
        <v>1057</v>
      </c>
      <c r="F833" s="223" t="s">
        <v>1058</v>
      </c>
      <c r="G833" s="224" t="s">
        <v>235</v>
      </c>
      <c r="H833" s="225">
        <v>160.87700000000001</v>
      </c>
      <c r="I833" s="226"/>
      <c r="J833" s="227">
        <f>ROUND(I833*H833,2)</f>
        <v>0</v>
      </c>
      <c r="K833" s="223" t="s">
        <v>242</v>
      </c>
      <c r="L833" s="72"/>
      <c r="M833" s="228" t="s">
        <v>21</v>
      </c>
      <c r="N833" s="229" t="s">
        <v>42</v>
      </c>
      <c r="O833" s="47"/>
      <c r="P833" s="230">
        <f>O833*H833</f>
        <v>0</v>
      </c>
      <c r="Q833" s="230">
        <v>0</v>
      </c>
      <c r="R833" s="230">
        <f>Q833*H833</f>
        <v>0</v>
      </c>
      <c r="S833" s="230">
        <v>0</v>
      </c>
      <c r="T833" s="231">
        <f>S833*H833</f>
        <v>0</v>
      </c>
      <c r="AR833" s="24" t="s">
        <v>200</v>
      </c>
      <c r="AT833" s="24" t="s">
        <v>154</v>
      </c>
      <c r="AU833" s="24" t="s">
        <v>81</v>
      </c>
      <c r="AY833" s="24" t="s">
        <v>152</v>
      </c>
      <c r="BE833" s="232">
        <f>IF(N833="základní",J833,0)</f>
        <v>0</v>
      </c>
      <c r="BF833" s="232">
        <f>IF(N833="snížená",J833,0)</f>
        <v>0</v>
      </c>
      <c r="BG833" s="232">
        <f>IF(N833="zákl. přenesená",J833,0)</f>
        <v>0</v>
      </c>
      <c r="BH833" s="232">
        <f>IF(N833="sníž. přenesená",J833,0)</f>
        <v>0</v>
      </c>
      <c r="BI833" s="232">
        <f>IF(N833="nulová",J833,0)</f>
        <v>0</v>
      </c>
      <c r="BJ833" s="24" t="s">
        <v>79</v>
      </c>
      <c r="BK833" s="232">
        <f>ROUND(I833*H833,2)</f>
        <v>0</v>
      </c>
      <c r="BL833" s="24" t="s">
        <v>200</v>
      </c>
      <c r="BM833" s="24" t="s">
        <v>1059</v>
      </c>
    </row>
    <row r="834" s="1" customFormat="1">
      <c r="B834" s="46"/>
      <c r="C834" s="74"/>
      <c r="D834" s="235" t="s">
        <v>244</v>
      </c>
      <c r="E834" s="74"/>
      <c r="F834" s="266" t="s">
        <v>1060</v>
      </c>
      <c r="G834" s="74"/>
      <c r="H834" s="74"/>
      <c r="I834" s="191"/>
      <c r="J834" s="74"/>
      <c r="K834" s="74"/>
      <c r="L834" s="72"/>
      <c r="M834" s="267"/>
      <c r="N834" s="47"/>
      <c r="O834" s="47"/>
      <c r="P834" s="47"/>
      <c r="Q834" s="47"/>
      <c r="R834" s="47"/>
      <c r="S834" s="47"/>
      <c r="T834" s="95"/>
      <c r="AT834" s="24" t="s">
        <v>244</v>
      </c>
      <c r="AU834" s="24" t="s">
        <v>81</v>
      </c>
    </row>
    <row r="835" s="11" customFormat="1">
      <c r="B835" s="233"/>
      <c r="C835" s="234"/>
      <c r="D835" s="235" t="s">
        <v>159</v>
      </c>
      <c r="E835" s="236" t="s">
        <v>21</v>
      </c>
      <c r="F835" s="237" t="s">
        <v>925</v>
      </c>
      <c r="G835" s="234"/>
      <c r="H835" s="236" t="s">
        <v>21</v>
      </c>
      <c r="I835" s="238"/>
      <c r="J835" s="234"/>
      <c r="K835" s="234"/>
      <c r="L835" s="239"/>
      <c r="M835" s="240"/>
      <c r="N835" s="241"/>
      <c r="O835" s="241"/>
      <c r="P835" s="241"/>
      <c r="Q835" s="241"/>
      <c r="R835" s="241"/>
      <c r="S835" s="241"/>
      <c r="T835" s="242"/>
      <c r="AT835" s="243" t="s">
        <v>159</v>
      </c>
      <c r="AU835" s="243" t="s">
        <v>81</v>
      </c>
      <c r="AV835" s="11" t="s">
        <v>79</v>
      </c>
      <c r="AW835" s="11" t="s">
        <v>35</v>
      </c>
      <c r="AX835" s="11" t="s">
        <v>71</v>
      </c>
      <c r="AY835" s="243" t="s">
        <v>152</v>
      </c>
    </row>
    <row r="836" s="12" customFormat="1">
      <c r="B836" s="244"/>
      <c r="C836" s="245"/>
      <c r="D836" s="235" t="s">
        <v>159</v>
      </c>
      <c r="E836" s="246" t="s">
        <v>21</v>
      </c>
      <c r="F836" s="247" t="s">
        <v>926</v>
      </c>
      <c r="G836" s="245"/>
      <c r="H836" s="248">
        <v>160.87700000000001</v>
      </c>
      <c r="I836" s="249"/>
      <c r="J836" s="245"/>
      <c r="K836" s="245"/>
      <c r="L836" s="250"/>
      <c r="M836" s="251"/>
      <c r="N836" s="252"/>
      <c r="O836" s="252"/>
      <c r="P836" s="252"/>
      <c r="Q836" s="252"/>
      <c r="R836" s="252"/>
      <c r="S836" s="252"/>
      <c r="T836" s="253"/>
      <c r="AT836" s="254" t="s">
        <v>159</v>
      </c>
      <c r="AU836" s="254" t="s">
        <v>81</v>
      </c>
      <c r="AV836" s="12" t="s">
        <v>81</v>
      </c>
      <c r="AW836" s="12" t="s">
        <v>35</v>
      </c>
      <c r="AX836" s="12" t="s">
        <v>79</v>
      </c>
      <c r="AY836" s="254" t="s">
        <v>152</v>
      </c>
    </row>
    <row r="837" s="1" customFormat="1" ht="16.5" customHeight="1">
      <c r="B837" s="46"/>
      <c r="C837" s="268" t="s">
        <v>741</v>
      </c>
      <c r="D837" s="268" t="s">
        <v>331</v>
      </c>
      <c r="E837" s="269" t="s">
        <v>1061</v>
      </c>
      <c r="F837" s="270" t="s">
        <v>1062</v>
      </c>
      <c r="G837" s="271" t="s">
        <v>235</v>
      </c>
      <c r="H837" s="272">
        <v>194.66</v>
      </c>
      <c r="I837" s="273"/>
      <c r="J837" s="274">
        <f>ROUND(I837*H837,2)</f>
        <v>0</v>
      </c>
      <c r="K837" s="270" t="s">
        <v>242</v>
      </c>
      <c r="L837" s="275"/>
      <c r="M837" s="276" t="s">
        <v>21</v>
      </c>
      <c r="N837" s="277" t="s">
        <v>42</v>
      </c>
      <c r="O837" s="47"/>
      <c r="P837" s="230">
        <f>O837*H837</f>
        <v>0</v>
      </c>
      <c r="Q837" s="230">
        <v>6.0000000000000002E-05</v>
      </c>
      <c r="R837" s="230">
        <f>Q837*H837</f>
        <v>0.0116796</v>
      </c>
      <c r="S837" s="230">
        <v>0</v>
      </c>
      <c r="T837" s="231">
        <f>S837*H837</f>
        <v>0</v>
      </c>
      <c r="AR837" s="24" t="s">
        <v>263</v>
      </c>
      <c r="AT837" s="24" t="s">
        <v>331</v>
      </c>
      <c r="AU837" s="24" t="s">
        <v>81</v>
      </c>
      <c r="AY837" s="24" t="s">
        <v>152</v>
      </c>
      <c r="BE837" s="232">
        <f>IF(N837="základní",J837,0)</f>
        <v>0</v>
      </c>
      <c r="BF837" s="232">
        <f>IF(N837="snížená",J837,0)</f>
        <v>0</v>
      </c>
      <c r="BG837" s="232">
        <f>IF(N837="zákl. přenesená",J837,0)</f>
        <v>0</v>
      </c>
      <c r="BH837" s="232">
        <f>IF(N837="sníž. přenesená",J837,0)</f>
        <v>0</v>
      </c>
      <c r="BI837" s="232">
        <f>IF(N837="nulová",J837,0)</f>
        <v>0</v>
      </c>
      <c r="BJ837" s="24" t="s">
        <v>79</v>
      </c>
      <c r="BK837" s="232">
        <f>ROUND(I837*H837,2)</f>
        <v>0</v>
      </c>
      <c r="BL837" s="24" t="s">
        <v>200</v>
      </c>
      <c r="BM837" s="24" t="s">
        <v>1063</v>
      </c>
    </row>
    <row r="838" s="11" customFormat="1">
      <c r="B838" s="233"/>
      <c r="C838" s="234"/>
      <c r="D838" s="235" t="s">
        <v>159</v>
      </c>
      <c r="E838" s="236" t="s">
        <v>21</v>
      </c>
      <c r="F838" s="237" t="s">
        <v>1064</v>
      </c>
      <c r="G838" s="234"/>
      <c r="H838" s="236" t="s">
        <v>21</v>
      </c>
      <c r="I838" s="238"/>
      <c r="J838" s="234"/>
      <c r="K838" s="234"/>
      <c r="L838" s="239"/>
      <c r="M838" s="240"/>
      <c r="N838" s="241"/>
      <c r="O838" s="241"/>
      <c r="P838" s="241"/>
      <c r="Q838" s="241"/>
      <c r="R838" s="241"/>
      <c r="S838" s="241"/>
      <c r="T838" s="242"/>
      <c r="AT838" s="243" t="s">
        <v>159</v>
      </c>
      <c r="AU838" s="243" t="s">
        <v>81</v>
      </c>
      <c r="AV838" s="11" t="s">
        <v>79</v>
      </c>
      <c r="AW838" s="11" t="s">
        <v>35</v>
      </c>
      <c r="AX838" s="11" t="s">
        <v>71</v>
      </c>
      <c r="AY838" s="243" t="s">
        <v>152</v>
      </c>
    </row>
    <row r="839" s="12" customFormat="1">
      <c r="B839" s="244"/>
      <c r="C839" s="245"/>
      <c r="D839" s="235" t="s">
        <v>159</v>
      </c>
      <c r="E839" s="246" t="s">
        <v>21</v>
      </c>
      <c r="F839" s="247" t="s">
        <v>1065</v>
      </c>
      <c r="G839" s="245"/>
      <c r="H839" s="248">
        <v>176.964</v>
      </c>
      <c r="I839" s="249"/>
      <c r="J839" s="245"/>
      <c r="K839" s="245"/>
      <c r="L839" s="250"/>
      <c r="M839" s="251"/>
      <c r="N839" s="252"/>
      <c r="O839" s="252"/>
      <c r="P839" s="252"/>
      <c r="Q839" s="252"/>
      <c r="R839" s="252"/>
      <c r="S839" s="252"/>
      <c r="T839" s="253"/>
      <c r="AT839" s="254" t="s">
        <v>159</v>
      </c>
      <c r="AU839" s="254" t="s">
        <v>81</v>
      </c>
      <c r="AV839" s="12" t="s">
        <v>81</v>
      </c>
      <c r="AW839" s="12" t="s">
        <v>35</v>
      </c>
      <c r="AX839" s="12" t="s">
        <v>79</v>
      </c>
      <c r="AY839" s="254" t="s">
        <v>152</v>
      </c>
    </row>
    <row r="840" s="12" customFormat="1">
      <c r="B840" s="244"/>
      <c r="C840" s="245"/>
      <c r="D840" s="235" t="s">
        <v>159</v>
      </c>
      <c r="E840" s="245"/>
      <c r="F840" s="247" t="s">
        <v>1066</v>
      </c>
      <c r="G840" s="245"/>
      <c r="H840" s="248">
        <v>194.66</v>
      </c>
      <c r="I840" s="249"/>
      <c r="J840" s="245"/>
      <c r="K840" s="245"/>
      <c r="L840" s="250"/>
      <c r="M840" s="251"/>
      <c r="N840" s="252"/>
      <c r="O840" s="252"/>
      <c r="P840" s="252"/>
      <c r="Q840" s="252"/>
      <c r="R840" s="252"/>
      <c r="S840" s="252"/>
      <c r="T840" s="253"/>
      <c r="AT840" s="254" t="s">
        <v>159</v>
      </c>
      <c r="AU840" s="254" t="s">
        <v>81</v>
      </c>
      <c r="AV840" s="12" t="s">
        <v>81</v>
      </c>
      <c r="AW840" s="12" t="s">
        <v>6</v>
      </c>
      <c r="AX840" s="12" t="s">
        <v>79</v>
      </c>
      <c r="AY840" s="254" t="s">
        <v>152</v>
      </c>
    </row>
    <row r="841" s="1" customFormat="1" ht="16.5" customHeight="1">
      <c r="B841" s="46"/>
      <c r="C841" s="221" t="s">
        <v>1067</v>
      </c>
      <c r="D841" s="221" t="s">
        <v>154</v>
      </c>
      <c r="E841" s="222" t="s">
        <v>1068</v>
      </c>
      <c r="F841" s="223" t="s">
        <v>1069</v>
      </c>
      <c r="G841" s="224" t="s">
        <v>326</v>
      </c>
      <c r="H841" s="225">
        <v>195</v>
      </c>
      <c r="I841" s="226"/>
      <c r="J841" s="227">
        <f>ROUND(I841*H841,2)</f>
        <v>0</v>
      </c>
      <c r="K841" s="223" t="s">
        <v>242</v>
      </c>
      <c r="L841" s="72"/>
      <c r="M841" s="228" t="s">
        <v>21</v>
      </c>
      <c r="N841" s="229" t="s">
        <v>42</v>
      </c>
      <c r="O841" s="47"/>
      <c r="P841" s="230">
        <f>O841*H841</f>
        <v>0</v>
      </c>
      <c r="Q841" s="230">
        <v>0</v>
      </c>
      <c r="R841" s="230">
        <f>Q841*H841</f>
        <v>0</v>
      </c>
      <c r="S841" s="230">
        <v>0</v>
      </c>
      <c r="T841" s="231">
        <f>S841*H841</f>
        <v>0</v>
      </c>
      <c r="AR841" s="24" t="s">
        <v>200</v>
      </c>
      <c r="AT841" s="24" t="s">
        <v>154</v>
      </c>
      <c r="AU841" s="24" t="s">
        <v>81</v>
      </c>
      <c r="AY841" s="24" t="s">
        <v>152</v>
      </c>
      <c r="BE841" s="232">
        <f>IF(N841="základní",J841,0)</f>
        <v>0</v>
      </c>
      <c r="BF841" s="232">
        <f>IF(N841="snížená",J841,0)</f>
        <v>0</v>
      </c>
      <c r="BG841" s="232">
        <f>IF(N841="zákl. přenesená",J841,0)</f>
        <v>0</v>
      </c>
      <c r="BH841" s="232">
        <f>IF(N841="sníž. přenesená",J841,0)</f>
        <v>0</v>
      </c>
      <c r="BI841" s="232">
        <f>IF(N841="nulová",J841,0)</f>
        <v>0</v>
      </c>
      <c r="BJ841" s="24" t="s">
        <v>79</v>
      </c>
      <c r="BK841" s="232">
        <f>ROUND(I841*H841,2)</f>
        <v>0</v>
      </c>
      <c r="BL841" s="24" t="s">
        <v>200</v>
      </c>
      <c r="BM841" s="24" t="s">
        <v>1070</v>
      </c>
    </row>
    <row r="842" s="1" customFormat="1">
      <c r="B842" s="46"/>
      <c r="C842" s="74"/>
      <c r="D842" s="235" t="s">
        <v>244</v>
      </c>
      <c r="E842" s="74"/>
      <c r="F842" s="266" t="s">
        <v>1060</v>
      </c>
      <c r="G842" s="74"/>
      <c r="H842" s="74"/>
      <c r="I842" s="191"/>
      <c r="J842" s="74"/>
      <c r="K842" s="74"/>
      <c r="L842" s="72"/>
      <c r="M842" s="267"/>
      <c r="N842" s="47"/>
      <c r="O842" s="47"/>
      <c r="P842" s="47"/>
      <c r="Q842" s="47"/>
      <c r="R842" s="47"/>
      <c r="S842" s="47"/>
      <c r="T842" s="95"/>
      <c r="AT842" s="24" t="s">
        <v>244</v>
      </c>
      <c r="AU842" s="24" t="s">
        <v>81</v>
      </c>
    </row>
    <row r="843" s="12" customFormat="1">
      <c r="B843" s="244"/>
      <c r="C843" s="245"/>
      <c r="D843" s="235" t="s">
        <v>159</v>
      </c>
      <c r="E843" s="246" t="s">
        <v>21</v>
      </c>
      <c r="F843" s="247" t="s">
        <v>1071</v>
      </c>
      <c r="G843" s="245"/>
      <c r="H843" s="248">
        <v>195</v>
      </c>
      <c r="I843" s="249"/>
      <c r="J843" s="245"/>
      <c r="K843" s="245"/>
      <c r="L843" s="250"/>
      <c r="M843" s="251"/>
      <c r="N843" s="252"/>
      <c r="O843" s="252"/>
      <c r="P843" s="252"/>
      <c r="Q843" s="252"/>
      <c r="R843" s="252"/>
      <c r="S843" s="252"/>
      <c r="T843" s="253"/>
      <c r="AT843" s="254" t="s">
        <v>159</v>
      </c>
      <c r="AU843" s="254" t="s">
        <v>81</v>
      </c>
      <c r="AV843" s="12" t="s">
        <v>81</v>
      </c>
      <c r="AW843" s="12" t="s">
        <v>35</v>
      </c>
      <c r="AX843" s="12" t="s">
        <v>79</v>
      </c>
      <c r="AY843" s="254" t="s">
        <v>152</v>
      </c>
    </row>
    <row r="844" s="1" customFormat="1" ht="16.5" customHeight="1">
      <c r="B844" s="46"/>
      <c r="C844" s="268" t="s">
        <v>748</v>
      </c>
      <c r="D844" s="268" t="s">
        <v>331</v>
      </c>
      <c r="E844" s="269" t="s">
        <v>1072</v>
      </c>
      <c r="F844" s="270" t="s">
        <v>1073</v>
      </c>
      <c r="G844" s="271" t="s">
        <v>326</v>
      </c>
      <c r="H844" s="272">
        <v>214.5</v>
      </c>
      <c r="I844" s="273"/>
      <c r="J844" s="274">
        <f>ROUND(I844*H844,2)</f>
        <v>0</v>
      </c>
      <c r="K844" s="270" t="s">
        <v>242</v>
      </c>
      <c r="L844" s="275"/>
      <c r="M844" s="276" t="s">
        <v>21</v>
      </c>
      <c r="N844" s="277" t="s">
        <v>42</v>
      </c>
      <c r="O844" s="47"/>
      <c r="P844" s="230">
        <f>O844*H844</f>
        <v>0</v>
      </c>
      <c r="Q844" s="230">
        <v>1.0000000000000001E-05</v>
      </c>
      <c r="R844" s="230">
        <f>Q844*H844</f>
        <v>0.0021450000000000002</v>
      </c>
      <c r="S844" s="230">
        <v>0</v>
      </c>
      <c r="T844" s="231">
        <f>S844*H844</f>
        <v>0</v>
      </c>
      <c r="AR844" s="24" t="s">
        <v>263</v>
      </c>
      <c r="AT844" s="24" t="s">
        <v>331</v>
      </c>
      <c r="AU844" s="24" t="s">
        <v>81</v>
      </c>
      <c r="AY844" s="24" t="s">
        <v>152</v>
      </c>
      <c r="BE844" s="232">
        <f>IF(N844="základní",J844,0)</f>
        <v>0</v>
      </c>
      <c r="BF844" s="232">
        <f>IF(N844="snížená",J844,0)</f>
        <v>0</v>
      </c>
      <c r="BG844" s="232">
        <f>IF(N844="zákl. přenesená",J844,0)</f>
        <v>0</v>
      </c>
      <c r="BH844" s="232">
        <f>IF(N844="sníž. přenesená",J844,0)</f>
        <v>0</v>
      </c>
      <c r="BI844" s="232">
        <f>IF(N844="nulová",J844,0)</f>
        <v>0</v>
      </c>
      <c r="BJ844" s="24" t="s">
        <v>79</v>
      </c>
      <c r="BK844" s="232">
        <f>ROUND(I844*H844,2)</f>
        <v>0</v>
      </c>
      <c r="BL844" s="24" t="s">
        <v>200</v>
      </c>
      <c r="BM844" s="24" t="s">
        <v>1074</v>
      </c>
    </row>
    <row r="845" s="12" customFormat="1">
      <c r="B845" s="244"/>
      <c r="C845" s="245"/>
      <c r="D845" s="235" t="s">
        <v>159</v>
      </c>
      <c r="E845" s="246" t="s">
        <v>21</v>
      </c>
      <c r="F845" s="247" t="s">
        <v>1075</v>
      </c>
      <c r="G845" s="245"/>
      <c r="H845" s="248">
        <v>214.5</v>
      </c>
      <c r="I845" s="249"/>
      <c r="J845" s="245"/>
      <c r="K845" s="245"/>
      <c r="L845" s="250"/>
      <c r="M845" s="251"/>
      <c r="N845" s="252"/>
      <c r="O845" s="252"/>
      <c r="P845" s="252"/>
      <c r="Q845" s="252"/>
      <c r="R845" s="252"/>
      <c r="S845" s="252"/>
      <c r="T845" s="253"/>
      <c r="AT845" s="254" t="s">
        <v>159</v>
      </c>
      <c r="AU845" s="254" t="s">
        <v>81</v>
      </c>
      <c r="AV845" s="12" t="s">
        <v>81</v>
      </c>
      <c r="AW845" s="12" t="s">
        <v>35</v>
      </c>
      <c r="AX845" s="12" t="s">
        <v>79</v>
      </c>
      <c r="AY845" s="254" t="s">
        <v>152</v>
      </c>
    </row>
    <row r="846" s="1" customFormat="1" ht="38.25" customHeight="1">
      <c r="B846" s="46"/>
      <c r="C846" s="221" t="s">
        <v>1076</v>
      </c>
      <c r="D846" s="221" t="s">
        <v>154</v>
      </c>
      <c r="E846" s="222" t="s">
        <v>1077</v>
      </c>
      <c r="F846" s="223" t="s">
        <v>1078</v>
      </c>
      <c r="G846" s="224" t="s">
        <v>220</v>
      </c>
      <c r="H846" s="225">
        <v>0.014</v>
      </c>
      <c r="I846" s="226"/>
      <c r="J846" s="227">
        <f>ROUND(I846*H846,2)</f>
        <v>0</v>
      </c>
      <c r="K846" s="223" t="s">
        <v>242</v>
      </c>
      <c r="L846" s="72"/>
      <c r="M846" s="228" t="s">
        <v>21</v>
      </c>
      <c r="N846" s="229" t="s">
        <v>42</v>
      </c>
      <c r="O846" s="47"/>
      <c r="P846" s="230">
        <f>O846*H846</f>
        <v>0</v>
      </c>
      <c r="Q846" s="230">
        <v>0</v>
      </c>
      <c r="R846" s="230">
        <f>Q846*H846</f>
        <v>0</v>
      </c>
      <c r="S846" s="230">
        <v>0</v>
      </c>
      <c r="T846" s="231">
        <f>S846*H846</f>
        <v>0</v>
      </c>
      <c r="AR846" s="24" t="s">
        <v>200</v>
      </c>
      <c r="AT846" s="24" t="s">
        <v>154</v>
      </c>
      <c r="AU846" s="24" t="s">
        <v>81</v>
      </c>
      <c r="AY846" s="24" t="s">
        <v>152</v>
      </c>
      <c r="BE846" s="232">
        <f>IF(N846="základní",J846,0)</f>
        <v>0</v>
      </c>
      <c r="BF846" s="232">
        <f>IF(N846="snížená",J846,0)</f>
        <v>0</v>
      </c>
      <c r="BG846" s="232">
        <f>IF(N846="zákl. přenesená",J846,0)</f>
        <v>0</v>
      </c>
      <c r="BH846" s="232">
        <f>IF(N846="sníž. přenesená",J846,0)</f>
        <v>0</v>
      </c>
      <c r="BI846" s="232">
        <f>IF(N846="nulová",J846,0)</f>
        <v>0</v>
      </c>
      <c r="BJ846" s="24" t="s">
        <v>79</v>
      </c>
      <c r="BK846" s="232">
        <f>ROUND(I846*H846,2)</f>
        <v>0</v>
      </c>
      <c r="BL846" s="24" t="s">
        <v>200</v>
      </c>
      <c r="BM846" s="24" t="s">
        <v>1079</v>
      </c>
    </row>
    <row r="847" s="1" customFormat="1">
      <c r="B847" s="46"/>
      <c r="C847" s="74"/>
      <c r="D847" s="235" t="s">
        <v>244</v>
      </c>
      <c r="E847" s="74"/>
      <c r="F847" s="266" t="s">
        <v>1080</v>
      </c>
      <c r="G847" s="74"/>
      <c r="H847" s="74"/>
      <c r="I847" s="191"/>
      <c r="J847" s="74"/>
      <c r="K847" s="74"/>
      <c r="L847" s="72"/>
      <c r="M847" s="267"/>
      <c r="N847" s="47"/>
      <c r="O847" s="47"/>
      <c r="P847" s="47"/>
      <c r="Q847" s="47"/>
      <c r="R847" s="47"/>
      <c r="S847" s="47"/>
      <c r="T847" s="95"/>
      <c r="AT847" s="24" t="s">
        <v>244</v>
      </c>
      <c r="AU847" s="24" t="s">
        <v>81</v>
      </c>
    </row>
    <row r="848" s="10" customFormat="1" ht="29.88" customHeight="1">
      <c r="B848" s="205"/>
      <c r="C848" s="206"/>
      <c r="D848" s="207" t="s">
        <v>70</v>
      </c>
      <c r="E848" s="219" t="s">
        <v>1081</v>
      </c>
      <c r="F848" s="219" t="s">
        <v>1082</v>
      </c>
      <c r="G848" s="206"/>
      <c r="H848" s="206"/>
      <c r="I848" s="209"/>
      <c r="J848" s="220">
        <f>BK848</f>
        <v>0</v>
      </c>
      <c r="K848" s="206"/>
      <c r="L848" s="211"/>
      <c r="M848" s="212"/>
      <c r="N848" s="213"/>
      <c r="O848" s="213"/>
      <c r="P848" s="214">
        <f>SUM(P849:P913)</f>
        <v>0</v>
      </c>
      <c r="Q848" s="213"/>
      <c r="R848" s="214">
        <f>SUM(R849:R913)</f>
        <v>0.45738912250000002</v>
      </c>
      <c r="S848" s="213"/>
      <c r="T848" s="215">
        <f>SUM(T849:T913)</f>
        <v>0</v>
      </c>
      <c r="AR848" s="216" t="s">
        <v>81</v>
      </c>
      <c r="AT848" s="217" t="s">
        <v>70</v>
      </c>
      <c r="AU848" s="217" t="s">
        <v>79</v>
      </c>
      <c r="AY848" s="216" t="s">
        <v>152</v>
      </c>
      <c r="BK848" s="218">
        <f>SUM(BK849:BK913)</f>
        <v>0</v>
      </c>
    </row>
    <row r="849" s="1" customFormat="1" ht="25.5" customHeight="1">
      <c r="B849" s="46"/>
      <c r="C849" s="221" t="s">
        <v>752</v>
      </c>
      <c r="D849" s="221" t="s">
        <v>154</v>
      </c>
      <c r="E849" s="222" t="s">
        <v>1083</v>
      </c>
      <c r="F849" s="223" t="s">
        <v>1084</v>
      </c>
      <c r="G849" s="224" t="s">
        <v>235</v>
      </c>
      <c r="H849" s="225">
        <v>21.699999999999999</v>
      </c>
      <c r="I849" s="226"/>
      <c r="J849" s="227">
        <f>ROUND(I849*H849,2)</f>
        <v>0</v>
      </c>
      <c r="K849" s="223" t="s">
        <v>21</v>
      </c>
      <c r="L849" s="72"/>
      <c r="M849" s="228" t="s">
        <v>21</v>
      </c>
      <c r="N849" s="229" t="s">
        <v>42</v>
      </c>
      <c r="O849" s="47"/>
      <c r="P849" s="230">
        <f>O849*H849</f>
        <v>0</v>
      </c>
      <c r="Q849" s="230">
        <v>0.000260425</v>
      </c>
      <c r="R849" s="230">
        <f>Q849*H849</f>
        <v>0.0056512224999999998</v>
      </c>
      <c r="S849" s="230">
        <v>0</v>
      </c>
      <c r="T849" s="231">
        <f>S849*H849</f>
        <v>0</v>
      </c>
      <c r="AR849" s="24" t="s">
        <v>200</v>
      </c>
      <c r="AT849" s="24" t="s">
        <v>154</v>
      </c>
      <c r="AU849" s="24" t="s">
        <v>81</v>
      </c>
      <c r="AY849" s="24" t="s">
        <v>152</v>
      </c>
      <c r="BE849" s="232">
        <f>IF(N849="základní",J849,0)</f>
        <v>0</v>
      </c>
      <c r="BF849" s="232">
        <f>IF(N849="snížená",J849,0)</f>
        <v>0</v>
      </c>
      <c r="BG849" s="232">
        <f>IF(N849="zákl. přenesená",J849,0)</f>
        <v>0</v>
      </c>
      <c r="BH849" s="232">
        <f>IF(N849="sníž. přenesená",J849,0)</f>
        <v>0</v>
      </c>
      <c r="BI849" s="232">
        <f>IF(N849="nulová",J849,0)</f>
        <v>0</v>
      </c>
      <c r="BJ849" s="24" t="s">
        <v>79</v>
      </c>
      <c r="BK849" s="232">
        <f>ROUND(I849*H849,2)</f>
        <v>0</v>
      </c>
      <c r="BL849" s="24" t="s">
        <v>200</v>
      </c>
      <c r="BM849" s="24" t="s">
        <v>1085</v>
      </c>
    </row>
    <row r="850" s="11" customFormat="1">
      <c r="B850" s="233"/>
      <c r="C850" s="234"/>
      <c r="D850" s="235" t="s">
        <v>159</v>
      </c>
      <c r="E850" s="236" t="s">
        <v>21</v>
      </c>
      <c r="F850" s="237" t="s">
        <v>1086</v>
      </c>
      <c r="G850" s="234"/>
      <c r="H850" s="236" t="s">
        <v>21</v>
      </c>
      <c r="I850" s="238"/>
      <c r="J850" s="234"/>
      <c r="K850" s="234"/>
      <c r="L850" s="239"/>
      <c r="M850" s="240"/>
      <c r="N850" s="241"/>
      <c r="O850" s="241"/>
      <c r="P850" s="241"/>
      <c r="Q850" s="241"/>
      <c r="R850" s="241"/>
      <c r="S850" s="241"/>
      <c r="T850" s="242"/>
      <c r="AT850" s="243" t="s">
        <v>159</v>
      </c>
      <c r="AU850" s="243" t="s">
        <v>81</v>
      </c>
      <c r="AV850" s="11" t="s">
        <v>79</v>
      </c>
      <c r="AW850" s="11" t="s">
        <v>35</v>
      </c>
      <c r="AX850" s="11" t="s">
        <v>71</v>
      </c>
      <c r="AY850" s="243" t="s">
        <v>152</v>
      </c>
    </row>
    <row r="851" s="12" customFormat="1">
      <c r="B851" s="244"/>
      <c r="C851" s="245"/>
      <c r="D851" s="235" t="s">
        <v>159</v>
      </c>
      <c r="E851" s="246" t="s">
        <v>21</v>
      </c>
      <c r="F851" s="247" t="s">
        <v>1087</v>
      </c>
      <c r="G851" s="245"/>
      <c r="H851" s="248">
        <v>0.25</v>
      </c>
      <c r="I851" s="249"/>
      <c r="J851" s="245"/>
      <c r="K851" s="245"/>
      <c r="L851" s="250"/>
      <c r="M851" s="251"/>
      <c r="N851" s="252"/>
      <c r="O851" s="252"/>
      <c r="P851" s="252"/>
      <c r="Q851" s="252"/>
      <c r="R851" s="252"/>
      <c r="S851" s="252"/>
      <c r="T851" s="253"/>
      <c r="AT851" s="254" t="s">
        <v>159</v>
      </c>
      <c r="AU851" s="254" t="s">
        <v>81</v>
      </c>
      <c r="AV851" s="12" t="s">
        <v>81</v>
      </c>
      <c r="AW851" s="12" t="s">
        <v>35</v>
      </c>
      <c r="AX851" s="12" t="s">
        <v>71</v>
      </c>
      <c r="AY851" s="254" t="s">
        <v>152</v>
      </c>
    </row>
    <row r="852" s="12" customFormat="1">
      <c r="B852" s="244"/>
      <c r="C852" s="245"/>
      <c r="D852" s="235" t="s">
        <v>159</v>
      </c>
      <c r="E852" s="246" t="s">
        <v>21</v>
      </c>
      <c r="F852" s="247" t="s">
        <v>1088</v>
      </c>
      <c r="G852" s="245"/>
      <c r="H852" s="248">
        <v>6.9000000000000004</v>
      </c>
      <c r="I852" s="249"/>
      <c r="J852" s="245"/>
      <c r="K852" s="245"/>
      <c r="L852" s="250"/>
      <c r="M852" s="251"/>
      <c r="N852" s="252"/>
      <c r="O852" s="252"/>
      <c r="P852" s="252"/>
      <c r="Q852" s="252"/>
      <c r="R852" s="252"/>
      <c r="S852" s="252"/>
      <c r="T852" s="253"/>
      <c r="AT852" s="254" t="s">
        <v>159</v>
      </c>
      <c r="AU852" s="254" t="s">
        <v>81</v>
      </c>
      <c r="AV852" s="12" t="s">
        <v>81</v>
      </c>
      <c r="AW852" s="12" t="s">
        <v>35</v>
      </c>
      <c r="AX852" s="12" t="s">
        <v>71</v>
      </c>
      <c r="AY852" s="254" t="s">
        <v>152</v>
      </c>
    </row>
    <row r="853" s="11" customFormat="1">
      <c r="B853" s="233"/>
      <c r="C853" s="234"/>
      <c r="D853" s="235" t="s">
        <v>159</v>
      </c>
      <c r="E853" s="236" t="s">
        <v>21</v>
      </c>
      <c r="F853" s="237" t="s">
        <v>1089</v>
      </c>
      <c r="G853" s="234"/>
      <c r="H853" s="236" t="s">
        <v>21</v>
      </c>
      <c r="I853" s="238"/>
      <c r="J853" s="234"/>
      <c r="K853" s="234"/>
      <c r="L853" s="239"/>
      <c r="M853" s="240"/>
      <c r="N853" s="241"/>
      <c r="O853" s="241"/>
      <c r="P853" s="241"/>
      <c r="Q853" s="241"/>
      <c r="R853" s="241"/>
      <c r="S853" s="241"/>
      <c r="T853" s="242"/>
      <c r="AT853" s="243" t="s">
        <v>159</v>
      </c>
      <c r="AU853" s="243" t="s">
        <v>81</v>
      </c>
      <c r="AV853" s="11" t="s">
        <v>79</v>
      </c>
      <c r="AW853" s="11" t="s">
        <v>35</v>
      </c>
      <c r="AX853" s="11" t="s">
        <v>71</v>
      </c>
      <c r="AY853" s="243" t="s">
        <v>152</v>
      </c>
    </row>
    <row r="854" s="12" customFormat="1">
      <c r="B854" s="244"/>
      <c r="C854" s="245"/>
      <c r="D854" s="235" t="s">
        <v>159</v>
      </c>
      <c r="E854" s="246" t="s">
        <v>21</v>
      </c>
      <c r="F854" s="247" t="s">
        <v>1090</v>
      </c>
      <c r="G854" s="245"/>
      <c r="H854" s="248">
        <v>13.800000000000001</v>
      </c>
      <c r="I854" s="249"/>
      <c r="J854" s="245"/>
      <c r="K854" s="245"/>
      <c r="L854" s="250"/>
      <c r="M854" s="251"/>
      <c r="N854" s="252"/>
      <c r="O854" s="252"/>
      <c r="P854" s="252"/>
      <c r="Q854" s="252"/>
      <c r="R854" s="252"/>
      <c r="S854" s="252"/>
      <c r="T854" s="253"/>
      <c r="AT854" s="254" t="s">
        <v>159</v>
      </c>
      <c r="AU854" s="254" t="s">
        <v>81</v>
      </c>
      <c r="AV854" s="12" t="s">
        <v>81</v>
      </c>
      <c r="AW854" s="12" t="s">
        <v>35</v>
      </c>
      <c r="AX854" s="12" t="s">
        <v>71</v>
      </c>
      <c r="AY854" s="254" t="s">
        <v>152</v>
      </c>
    </row>
    <row r="855" s="12" customFormat="1">
      <c r="B855" s="244"/>
      <c r="C855" s="245"/>
      <c r="D855" s="235" t="s">
        <v>159</v>
      </c>
      <c r="E855" s="246" t="s">
        <v>21</v>
      </c>
      <c r="F855" s="247" t="s">
        <v>1091</v>
      </c>
      <c r="G855" s="245"/>
      <c r="H855" s="248">
        <v>0.75</v>
      </c>
      <c r="I855" s="249"/>
      <c r="J855" s="245"/>
      <c r="K855" s="245"/>
      <c r="L855" s="250"/>
      <c r="M855" s="251"/>
      <c r="N855" s="252"/>
      <c r="O855" s="252"/>
      <c r="P855" s="252"/>
      <c r="Q855" s="252"/>
      <c r="R855" s="252"/>
      <c r="S855" s="252"/>
      <c r="T855" s="253"/>
      <c r="AT855" s="254" t="s">
        <v>159</v>
      </c>
      <c r="AU855" s="254" t="s">
        <v>81</v>
      </c>
      <c r="AV855" s="12" t="s">
        <v>81</v>
      </c>
      <c r="AW855" s="12" t="s">
        <v>35</v>
      </c>
      <c r="AX855" s="12" t="s">
        <v>71</v>
      </c>
      <c r="AY855" s="254" t="s">
        <v>152</v>
      </c>
    </row>
    <row r="856" s="13" customFormat="1">
      <c r="B856" s="255"/>
      <c r="C856" s="256"/>
      <c r="D856" s="235" t="s">
        <v>159</v>
      </c>
      <c r="E856" s="257" t="s">
        <v>21</v>
      </c>
      <c r="F856" s="258" t="s">
        <v>164</v>
      </c>
      <c r="G856" s="256"/>
      <c r="H856" s="259">
        <v>21.699999999999999</v>
      </c>
      <c r="I856" s="260"/>
      <c r="J856" s="256"/>
      <c r="K856" s="256"/>
      <c r="L856" s="261"/>
      <c r="M856" s="262"/>
      <c r="N856" s="263"/>
      <c r="O856" s="263"/>
      <c r="P856" s="263"/>
      <c r="Q856" s="263"/>
      <c r="R856" s="263"/>
      <c r="S856" s="263"/>
      <c r="T856" s="264"/>
      <c r="AT856" s="265" t="s">
        <v>159</v>
      </c>
      <c r="AU856" s="265" t="s">
        <v>81</v>
      </c>
      <c r="AV856" s="13" t="s">
        <v>158</v>
      </c>
      <c r="AW856" s="13" t="s">
        <v>35</v>
      </c>
      <c r="AX856" s="13" t="s">
        <v>79</v>
      </c>
      <c r="AY856" s="265" t="s">
        <v>152</v>
      </c>
    </row>
    <row r="857" s="1" customFormat="1" ht="16.5" customHeight="1">
      <c r="B857" s="46"/>
      <c r="C857" s="268" t="s">
        <v>1092</v>
      </c>
      <c r="D857" s="268" t="s">
        <v>331</v>
      </c>
      <c r="E857" s="269" t="s">
        <v>1093</v>
      </c>
      <c r="F857" s="270" t="s">
        <v>1094</v>
      </c>
      <c r="G857" s="271" t="s">
        <v>376</v>
      </c>
      <c r="H857" s="272">
        <v>4</v>
      </c>
      <c r="I857" s="273"/>
      <c r="J857" s="274">
        <f>ROUND(I857*H857,2)</f>
        <v>0</v>
      </c>
      <c r="K857" s="270" t="s">
        <v>242</v>
      </c>
      <c r="L857" s="275"/>
      <c r="M857" s="276" t="s">
        <v>21</v>
      </c>
      <c r="N857" s="277" t="s">
        <v>42</v>
      </c>
      <c r="O857" s="47"/>
      <c r="P857" s="230">
        <f>O857*H857</f>
        <v>0</v>
      </c>
      <c r="Q857" s="230">
        <v>0.0073000000000000001</v>
      </c>
      <c r="R857" s="230">
        <f>Q857*H857</f>
        <v>0.0292</v>
      </c>
      <c r="S857" s="230">
        <v>0</v>
      </c>
      <c r="T857" s="231">
        <f>S857*H857</f>
        <v>0</v>
      </c>
      <c r="AR857" s="24" t="s">
        <v>263</v>
      </c>
      <c r="AT857" s="24" t="s">
        <v>331</v>
      </c>
      <c r="AU857" s="24" t="s">
        <v>81</v>
      </c>
      <c r="AY857" s="24" t="s">
        <v>152</v>
      </c>
      <c r="BE857" s="232">
        <f>IF(N857="základní",J857,0)</f>
        <v>0</v>
      </c>
      <c r="BF857" s="232">
        <f>IF(N857="snížená",J857,0)</f>
        <v>0</v>
      </c>
      <c r="BG857" s="232">
        <f>IF(N857="zákl. přenesená",J857,0)</f>
        <v>0</v>
      </c>
      <c r="BH857" s="232">
        <f>IF(N857="sníž. přenesená",J857,0)</f>
        <v>0</v>
      </c>
      <c r="BI857" s="232">
        <f>IF(N857="nulová",J857,0)</f>
        <v>0</v>
      </c>
      <c r="BJ857" s="24" t="s">
        <v>79</v>
      </c>
      <c r="BK857" s="232">
        <f>ROUND(I857*H857,2)</f>
        <v>0</v>
      </c>
      <c r="BL857" s="24" t="s">
        <v>200</v>
      </c>
      <c r="BM857" s="24" t="s">
        <v>1095</v>
      </c>
    </row>
    <row r="858" s="11" customFormat="1">
      <c r="B858" s="233"/>
      <c r="C858" s="234"/>
      <c r="D858" s="235" t="s">
        <v>159</v>
      </c>
      <c r="E858" s="236" t="s">
        <v>21</v>
      </c>
      <c r="F858" s="237" t="s">
        <v>1096</v>
      </c>
      <c r="G858" s="234"/>
      <c r="H858" s="236" t="s">
        <v>21</v>
      </c>
      <c r="I858" s="238"/>
      <c r="J858" s="234"/>
      <c r="K858" s="234"/>
      <c r="L858" s="239"/>
      <c r="M858" s="240"/>
      <c r="N858" s="241"/>
      <c r="O858" s="241"/>
      <c r="P858" s="241"/>
      <c r="Q858" s="241"/>
      <c r="R858" s="241"/>
      <c r="S858" s="241"/>
      <c r="T858" s="242"/>
      <c r="AT858" s="243" t="s">
        <v>159</v>
      </c>
      <c r="AU858" s="243" t="s">
        <v>81</v>
      </c>
      <c r="AV858" s="11" t="s">
        <v>79</v>
      </c>
      <c r="AW858" s="11" t="s">
        <v>35</v>
      </c>
      <c r="AX858" s="11" t="s">
        <v>71</v>
      </c>
      <c r="AY858" s="243" t="s">
        <v>152</v>
      </c>
    </row>
    <row r="859" s="12" customFormat="1">
      <c r="B859" s="244"/>
      <c r="C859" s="245"/>
      <c r="D859" s="235" t="s">
        <v>159</v>
      </c>
      <c r="E859" s="246" t="s">
        <v>21</v>
      </c>
      <c r="F859" s="247" t="s">
        <v>79</v>
      </c>
      <c r="G859" s="245"/>
      <c r="H859" s="248">
        <v>1</v>
      </c>
      <c r="I859" s="249"/>
      <c r="J859" s="245"/>
      <c r="K859" s="245"/>
      <c r="L859" s="250"/>
      <c r="M859" s="251"/>
      <c r="N859" s="252"/>
      <c r="O859" s="252"/>
      <c r="P859" s="252"/>
      <c r="Q859" s="252"/>
      <c r="R859" s="252"/>
      <c r="S859" s="252"/>
      <c r="T859" s="253"/>
      <c r="AT859" s="254" t="s">
        <v>159</v>
      </c>
      <c r="AU859" s="254" t="s">
        <v>81</v>
      </c>
      <c r="AV859" s="12" t="s">
        <v>81</v>
      </c>
      <c r="AW859" s="12" t="s">
        <v>35</v>
      </c>
      <c r="AX859" s="12" t="s">
        <v>71</v>
      </c>
      <c r="AY859" s="254" t="s">
        <v>152</v>
      </c>
    </row>
    <row r="860" s="11" customFormat="1">
      <c r="B860" s="233"/>
      <c r="C860" s="234"/>
      <c r="D860" s="235" t="s">
        <v>159</v>
      </c>
      <c r="E860" s="236" t="s">
        <v>21</v>
      </c>
      <c r="F860" s="237" t="s">
        <v>1097</v>
      </c>
      <c r="G860" s="234"/>
      <c r="H860" s="236" t="s">
        <v>21</v>
      </c>
      <c r="I860" s="238"/>
      <c r="J860" s="234"/>
      <c r="K860" s="234"/>
      <c r="L860" s="239"/>
      <c r="M860" s="240"/>
      <c r="N860" s="241"/>
      <c r="O860" s="241"/>
      <c r="P860" s="241"/>
      <c r="Q860" s="241"/>
      <c r="R860" s="241"/>
      <c r="S860" s="241"/>
      <c r="T860" s="242"/>
      <c r="AT860" s="243" t="s">
        <v>159</v>
      </c>
      <c r="AU860" s="243" t="s">
        <v>81</v>
      </c>
      <c r="AV860" s="11" t="s">
        <v>79</v>
      </c>
      <c r="AW860" s="11" t="s">
        <v>35</v>
      </c>
      <c r="AX860" s="11" t="s">
        <v>71</v>
      </c>
      <c r="AY860" s="243" t="s">
        <v>152</v>
      </c>
    </row>
    <row r="861" s="12" customFormat="1">
      <c r="B861" s="244"/>
      <c r="C861" s="245"/>
      <c r="D861" s="235" t="s">
        <v>159</v>
      </c>
      <c r="E861" s="246" t="s">
        <v>21</v>
      </c>
      <c r="F861" s="247" t="s">
        <v>169</v>
      </c>
      <c r="G861" s="245"/>
      <c r="H861" s="248">
        <v>3</v>
      </c>
      <c r="I861" s="249"/>
      <c r="J861" s="245"/>
      <c r="K861" s="245"/>
      <c r="L861" s="250"/>
      <c r="M861" s="251"/>
      <c r="N861" s="252"/>
      <c r="O861" s="252"/>
      <c r="P861" s="252"/>
      <c r="Q861" s="252"/>
      <c r="R861" s="252"/>
      <c r="S861" s="252"/>
      <c r="T861" s="253"/>
      <c r="AT861" s="254" t="s">
        <v>159</v>
      </c>
      <c r="AU861" s="254" t="s">
        <v>81</v>
      </c>
      <c r="AV861" s="12" t="s">
        <v>81</v>
      </c>
      <c r="AW861" s="12" t="s">
        <v>35</v>
      </c>
      <c r="AX861" s="12" t="s">
        <v>71</v>
      </c>
      <c r="AY861" s="254" t="s">
        <v>152</v>
      </c>
    </row>
    <row r="862" s="13" customFormat="1">
      <c r="B862" s="255"/>
      <c r="C862" s="256"/>
      <c r="D862" s="235" t="s">
        <v>159</v>
      </c>
      <c r="E862" s="257" t="s">
        <v>21</v>
      </c>
      <c r="F862" s="258" t="s">
        <v>164</v>
      </c>
      <c r="G862" s="256"/>
      <c r="H862" s="259">
        <v>4</v>
      </c>
      <c r="I862" s="260"/>
      <c r="J862" s="256"/>
      <c r="K862" s="256"/>
      <c r="L862" s="261"/>
      <c r="M862" s="262"/>
      <c r="N862" s="263"/>
      <c r="O862" s="263"/>
      <c r="P862" s="263"/>
      <c r="Q862" s="263"/>
      <c r="R862" s="263"/>
      <c r="S862" s="263"/>
      <c r="T862" s="264"/>
      <c r="AT862" s="265" t="s">
        <v>159</v>
      </c>
      <c r="AU862" s="265" t="s">
        <v>81</v>
      </c>
      <c r="AV862" s="13" t="s">
        <v>158</v>
      </c>
      <c r="AW862" s="13" t="s">
        <v>35</v>
      </c>
      <c r="AX862" s="13" t="s">
        <v>79</v>
      </c>
      <c r="AY862" s="265" t="s">
        <v>152</v>
      </c>
    </row>
    <row r="863" s="1" customFormat="1" ht="16.5" customHeight="1">
      <c r="B863" s="46"/>
      <c r="C863" s="268" t="s">
        <v>756</v>
      </c>
      <c r="D863" s="268" t="s">
        <v>331</v>
      </c>
      <c r="E863" s="269" t="s">
        <v>1098</v>
      </c>
      <c r="F863" s="270" t="s">
        <v>1099</v>
      </c>
      <c r="G863" s="271" t="s">
        <v>376</v>
      </c>
      <c r="H863" s="272">
        <v>12</v>
      </c>
      <c r="I863" s="273"/>
      <c r="J863" s="274">
        <f>ROUND(I863*H863,2)</f>
        <v>0</v>
      </c>
      <c r="K863" s="270" t="s">
        <v>242</v>
      </c>
      <c r="L863" s="275"/>
      <c r="M863" s="276" t="s">
        <v>21</v>
      </c>
      <c r="N863" s="277" t="s">
        <v>42</v>
      </c>
      <c r="O863" s="47"/>
      <c r="P863" s="230">
        <f>O863*H863</f>
        <v>0</v>
      </c>
      <c r="Q863" s="230">
        <v>0.028000000000000001</v>
      </c>
      <c r="R863" s="230">
        <f>Q863*H863</f>
        <v>0.33600000000000002</v>
      </c>
      <c r="S863" s="230">
        <v>0</v>
      </c>
      <c r="T863" s="231">
        <f>S863*H863</f>
        <v>0</v>
      </c>
      <c r="AR863" s="24" t="s">
        <v>263</v>
      </c>
      <c r="AT863" s="24" t="s">
        <v>331</v>
      </c>
      <c r="AU863" s="24" t="s">
        <v>81</v>
      </c>
      <c r="AY863" s="24" t="s">
        <v>152</v>
      </c>
      <c r="BE863" s="232">
        <f>IF(N863="základní",J863,0)</f>
        <v>0</v>
      </c>
      <c r="BF863" s="232">
        <f>IF(N863="snížená",J863,0)</f>
        <v>0</v>
      </c>
      <c r="BG863" s="232">
        <f>IF(N863="zákl. přenesená",J863,0)</f>
        <v>0</v>
      </c>
      <c r="BH863" s="232">
        <f>IF(N863="sníž. přenesená",J863,0)</f>
        <v>0</v>
      </c>
      <c r="BI863" s="232">
        <f>IF(N863="nulová",J863,0)</f>
        <v>0</v>
      </c>
      <c r="BJ863" s="24" t="s">
        <v>79</v>
      </c>
      <c r="BK863" s="232">
        <f>ROUND(I863*H863,2)</f>
        <v>0</v>
      </c>
      <c r="BL863" s="24" t="s">
        <v>200</v>
      </c>
      <c r="BM863" s="24" t="s">
        <v>1100</v>
      </c>
    </row>
    <row r="864" s="11" customFormat="1">
      <c r="B864" s="233"/>
      <c r="C864" s="234"/>
      <c r="D864" s="235" t="s">
        <v>159</v>
      </c>
      <c r="E864" s="236" t="s">
        <v>21</v>
      </c>
      <c r="F864" s="237" t="s">
        <v>1101</v>
      </c>
      <c r="G864" s="234"/>
      <c r="H864" s="236" t="s">
        <v>21</v>
      </c>
      <c r="I864" s="238"/>
      <c r="J864" s="234"/>
      <c r="K864" s="234"/>
      <c r="L864" s="239"/>
      <c r="M864" s="240"/>
      <c r="N864" s="241"/>
      <c r="O864" s="241"/>
      <c r="P864" s="241"/>
      <c r="Q864" s="241"/>
      <c r="R864" s="241"/>
      <c r="S864" s="241"/>
      <c r="T864" s="242"/>
      <c r="AT864" s="243" t="s">
        <v>159</v>
      </c>
      <c r="AU864" s="243" t="s">
        <v>81</v>
      </c>
      <c r="AV864" s="11" t="s">
        <v>79</v>
      </c>
      <c r="AW864" s="11" t="s">
        <v>35</v>
      </c>
      <c r="AX864" s="11" t="s">
        <v>71</v>
      </c>
      <c r="AY864" s="243" t="s">
        <v>152</v>
      </c>
    </row>
    <row r="865" s="12" customFormat="1">
      <c r="B865" s="244"/>
      <c r="C865" s="245"/>
      <c r="D865" s="235" t="s">
        <v>159</v>
      </c>
      <c r="E865" s="246" t="s">
        <v>21</v>
      </c>
      <c r="F865" s="247" t="s">
        <v>158</v>
      </c>
      <c r="G865" s="245"/>
      <c r="H865" s="248">
        <v>4</v>
      </c>
      <c r="I865" s="249"/>
      <c r="J865" s="245"/>
      <c r="K865" s="245"/>
      <c r="L865" s="250"/>
      <c r="M865" s="251"/>
      <c r="N865" s="252"/>
      <c r="O865" s="252"/>
      <c r="P865" s="252"/>
      <c r="Q865" s="252"/>
      <c r="R865" s="252"/>
      <c r="S865" s="252"/>
      <c r="T865" s="253"/>
      <c r="AT865" s="254" t="s">
        <v>159</v>
      </c>
      <c r="AU865" s="254" t="s">
        <v>81</v>
      </c>
      <c r="AV865" s="12" t="s">
        <v>81</v>
      </c>
      <c r="AW865" s="12" t="s">
        <v>35</v>
      </c>
      <c r="AX865" s="12" t="s">
        <v>71</v>
      </c>
      <c r="AY865" s="254" t="s">
        <v>152</v>
      </c>
    </row>
    <row r="866" s="11" customFormat="1">
      <c r="B866" s="233"/>
      <c r="C866" s="234"/>
      <c r="D866" s="235" t="s">
        <v>159</v>
      </c>
      <c r="E866" s="236" t="s">
        <v>21</v>
      </c>
      <c r="F866" s="237" t="s">
        <v>1102</v>
      </c>
      <c r="G866" s="234"/>
      <c r="H866" s="236" t="s">
        <v>21</v>
      </c>
      <c r="I866" s="238"/>
      <c r="J866" s="234"/>
      <c r="K866" s="234"/>
      <c r="L866" s="239"/>
      <c r="M866" s="240"/>
      <c r="N866" s="241"/>
      <c r="O866" s="241"/>
      <c r="P866" s="241"/>
      <c r="Q866" s="241"/>
      <c r="R866" s="241"/>
      <c r="S866" s="241"/>
      <c r="T866" s="242"/>
      <c r="AT866" s="243" t="s">
        <v>159</v>
      </c>
      <c r="AU866" s="243" t="s">
        <v>81</v>
      </c>
      <c r="AV866" s="11" t="s">
        <v>79</v>
      </c>
      <c r="AW866" s="11" t="s">
        <v>35</v>
      </c>
      <c r="AX866" s="11" t="s">
        <v>71</v>
      </c>
      <c r="AY866" s="243" t="s">
        <v>152</v>
      </c>
    </row>
    <row r="867" s="12" customFormat="1">
      <c r="B867" s="244"/>
      <c r="C867" s="245"/>
      <c r="D867" s="235" t="s">
        <v>159</v>
      </c>
      <c r="E867" s="246" t="s">
        <v>21</v>
      </c>
      <c r="F867" s="247" t="s">
        <v>177</v>
      </c>
      <c r="G867" s="245"/>
      <c r="H867" s="248">
        <v>8</v>
      </c>
      <c r="I867" s="249"/>
      <c r="J867" s="245"/>
      <c r="K867" s="245"/>
      <c r="L867" s="250"/>
      <c r="M867" s="251"/>
      <c r="N867" s="252"/>
      <c r="O867" s="252"/>
      <c r="P867" s="252"/>
      <c r="Q867" s="252"/>
      <c r="R867" s="252"/>
      <c r="S867" s="252"/>
      <c r="T867" s="253"/>
      <c r="AT867" s="254" t="s">
        <v>159</v>
      </c>
      <c r="AU867" s="254" t="s">
        <v>81</v>
      </c>
      <c r="AV867" s="12" t="s">
        <v>81</v>
      </c>
      <c r="AW867" s="12" t="s">
        <v>35</v>
      </c>
      <c r="AX867" s="12" t="s">
        <v>71</v>
      </c>
      <c r="AY867" s="254" t="s">
        <v>152</v>
      </c>
    </row>
    <row r="868" s="13" customFormat="1">
      <c r="B868" s="255"/>
      <c r="C868" s="256"/>
      <c r="D868" s="235" t="s">
        <v>159</v>
      </c>
      <c r="E868" s="257" t="s">
        <v>21</v>
      </c>
      <c r="F868" s="258" t="s">
        <v>164</v>
      </c>
      <c r="G868" s="256"/>
      <c r="H868" s="259">
        <v>12</v>
      </c>
      <c r="I868" s="260"/>
      <c r="J868" s="256"/>
      <c r="K868" s="256"/>
      <c r="L868" s="261"/>
      <c r="M868" s="262"/>
      <c r="N868" s="263"/>
      <c r="O868" s="263"/>
      <c r="P868" s="263"/>
      <c r="Q868" s="263"/>
      <c r="R868" s="263"/>
      <c r="S868" s="263"/>
      <c r="T868" s="264"/>
      <c r="AT868" s="265" t="s">
        <v>159</v>
      </c>
      <c r="AU868" s="265" t="s">
        <v>81</v>
      </c>
      <c r="AV868" s="13" t="s">
        <v>158</v>
      </c>
      <c r="AW868" s="13" t="s">
        <v>35</v>
      </c>
      <c r="AX868" s="13" t="s">
        <v>79</v>
      </c>
      <c r="AY868" s="265" t="s">
        <v>152</v>
      </c>
    </row>
    <row r="869" s="1" customFormat="1" ht="25.5" customHeight="1">
      <c r="B869" s="46"/>
      <c r="C869" s="221" t="s">
        <v>1103</v>
      </c>
      <c r="D869" s="221" t="s">
        <v>154</v>
      </c>
      <c r="E869" s="222" t="s">
        <v>1104</v>
      </c>
      <c r="F869" s="223" t="s">
        <v>1105</v>
      </c>
      <c r="G869" s="224" t="s">
        <v>376</v>
      </c>
      <c r="H869" s="225">
        <v>9</v>
      </c>
      <c r="I869" s="226"/>
      <c r="J869" s="227">
        <f>ROUND(I869*H869,2)</f>
        <v>0</v>
      </c>
      <c r="K869" s="223" t="s">
        <v>21</v>
      </c>
      <c r="L869" s="72"/>
      <c r="M869" s="228" t="s">
        <v>21</v>
      </c>
      <c r="N869" s="229" t="s">
        <v>42</v>
      </c>
      <c r="O869" s="47"/>
      <c r="P869" s="230">
        <f>O869*H869</f>
        <v>0</v>
      </c>
      <c r="Q869" s="230">
        <v>0</v>
      </c>
      <c r="R869" s="230">
        <f>Q869*H869</f>
        <v>0</v>
      </c>
      <c r="S869" s="230">
        <v>0</v>
      </c>
      <c r="T869" s="231">
        <f>S869*H869</f>
        <v>0</v>
      </c>
      <c r="AR869" s="24" t="s">
        <v>200</v>
      </c>
      <c r="AT869" s="24" t="s">
        <v>154</v>
      </c>
      <c r="AU869" s="24" t="s">
        <v>81</v>
      </c>
      <c r="AY869" s="24" t="s">
        <v>152</v>
      </c>
      <c r="BE869" s="232">
        <f>IF(N869="základní",J869,0)</f>
        <v>0</v>
      </c>
      <c r="BF869" s="232">
        <f>IF(N869="snížená",J869,0)</f>
        <v>0</v>
      </c>
      <c r="BG869" s="232">
        <f>IF(N869="zákl. přenesená",J869,0)</f>
        <v>0</v>
      </c>
      <c r="BH869" s="232">
        <f>IF(N869="sníž. přenesená",J869,0)</f>
        <v>0</v>
      </c>
      <c r="BI869" s="232">
        <f>IF(N869="nulová",J869,0)</f>
        <v>0</v>
      </c>
      <c r="BJ869" s="24" t="s">
        <v>79</v>
      </c>
      <c r="BK869" s="232">
        <f>ROUND(I869*H869,2)</f>
        <v>0</v>
      </c>
      <c r="BL869" s="24" t="s">
        <v>200</v>
      </c>
      <c r="BM869" s="24" t="s">
        <v>1106</v>
      </c>
    </row>
    <row r="870" s="12" customFormat="1">
      <c r="B870" s="244"/>
      <c r="C870" s="245"/>
      <c r="D870" s="235" t="s">
        <v>159</v>
      </c>
      <c r="E870" s="246" t="s">
        <v>21</v>
      </c>
      <c r="F870" s="247" t="s">
        <v>1107</v>
      </c>
      <c r="G870" s="245"/>
      <c r="H870" s="248">
        <v>2</v>
      </c>
      <c r="I870" s="249"/>
      <c r="J870" s="245"/>
      <c r="K870" s="245"/>
      <c r="L870" s="250"/>
      <c r="M870" s="251"/>
      <c r="N870" s="252"/>
      <c r="O870" s="252"/>
      <c r="P870" s="252"/>
      <c r="Q870" s="252"/>
      <c r="R870" s="252"/>
      <c r="S870" s="252"/>
      <c r="T870" s="253"/>
      <c r="AT870" s="254" t="s">
        <v>159</v>
      </c>
      <c r="AU870" s="254" t="s">
        <v>81</v>
      </c>
      <c r="AV870" s="12" t="s">
        <v>81</v>
      </c>
      <c r="AW870" s="12" t="s">
        <v>35</v>
      </c>
      <c r="AX870" s="12" t="s">
        <v>71</v>
      </c>
      <c r="AY870" s="254" t="s">
        <v>152</v>
      </c>
    </row>
    <row r="871" s="12" customFormat="1">
      <c r="B871" s="244"/>
      <c r="C871" s="245"/>
      <c r="D871" s="235" t="s">
        <v>159</v>
      </c>
      <c r="E871" s="246" t="s">
        <v>21</v>
      </c>
      <c r="F871" s="247" t="s">
        <v>1108</v>
      </c>
      <c r="G871" s="245"/>
      <c r="H871" s="248">
        <v>7</v>
      </c>
      <c r="I871" s="249"/>
      <c r="J871" s="245"/>
      <c r="K871" s="245"/>
      <c r="L871" s="250"/>
      <c r="M871" s="251"/>
      <c r="N871" s="252"/>
      <c r="O871" s="252"/>
      <c r="P871" s="252"/>
      <c r="Q871" s="252"/>
      <c r="R871" s="252"/>
      <c r="S871" s="252"/>
      <c r="T871" s="253"/>
      <c r="AT871" s="254" t="s">
        <v>159</v>
      </c>
      <c r="AU871" s="254" t="s">
        <v>81</v>
      </c>
      <c r="AV871" s="12" t="s">
        <v>81</v>
      </c>
      <c r="AW871" s="12" t="s">
        <v>35</v>
      </c>
      <c r="AX871" s="12" t="s">
        <v>71</v>
      </c>
      <c r="AY871" s="254" t="s">
        <v>152</v>
      </c>
    </row>
    <row r="872" s="13" customFormat="1">
      <c r="B872" s="255"/>
      <c r="C872" s="256"/>
      <c r="D872" s="235" t="s">
        <v>159</v>
      </c>
      <c r="E872" s="257" t="s">
        <v>21</v>
      </c>
      <c r="F872" s="258" t="s">
        <v>164</v>
      </c>
      <c r="G872" s="256"/>
      <c r="H872" s="259">
        <v>9</v>
      </c>
      <c r="I872" s="260"/>
      <c r="J872" s="256"/>
      <c r="K872" s="256"/>
      <c r="L872" s="261"/>
      <c r="M872" s="262"/>
      <c r="N872" s="263"/>
      <c r="O872" s="263"/>
      <c r="P872" s="263"/>
      <c r="Q872" s="263"/>
      <c r="R872" s="263"/>
      <c r="S872" s="263"/>
      <c r="T872" s="264"/>
      <c r="AT872" s="265" t="s">
        <v>159</v>
      </c>
      <c r="AU872" s="265" t="s">
        <v>81</v>
      </c>
      <c r="AV872" s="13" t="s">
        <v>158</v>
      </c>
      <c r="AW872" s="13" t="s">
        <v>35</v>
      </c>
      <c r="AX872" s="13" t="s">
        <v>79</v>
      </c>
      <c r="AY872" s="265" t="s">
        <v>152</v>
      </c>
    </row>
    <row r="873" s="1" customFormat="1" ht="16.5" customHeight="1">
      <c r="B873" s="46"/>
      <c r="C873" s="268" t="s">
        <v>760</v>
      </c>
      <c r="D873" s="268" t="s">
        <v>331</v>
      </c>
      <c r="E873" s="269" t="s">
        <v>1109</v>
      </c>
      <c r="F873" s="270" t="s">
        <v>1110</v>
      </c>
      <c r="G873" s="271" t="s">
        <v>376</v>
      </c>
      <c r="H873" s="272">
        <v>3</v>
      </c>
      <c r="I873" s="273"/>
      <c r="J873" s="274">
        <f>ROUND(I873*H873,2)</f>
        <v>0</v>
      </c>
      <c r="K873" s="270" t="s">
        <v>21</v>
      </c>
      <c r="L873" s="275"/>
      <c r="M873" s="276" t="s">
        <v>21</v>
      </c>
      <c r="N873" s="277" t="s">
        <v>42</v>
      </c>
      <c r="O873" s="47"/>
      <c r="P873" s="230">
        <f>O873*H873</f>
        <v>0</v>
      </c>
      <c r="Q873" s="230">
        <v>0</v>
      </c>
      <c r="R873" s="230">
        <f>Q873*H873</f>
        <v>0</v>
      </c>
      <c r="S873" s="230">
        <v>0</v>
      </c>
      <c r="T873" s="231">
        <f>S873*H873</f>
        <v>0</v>
      </c>
      <c r="AR873" s="24" t="s">
        <v>263</v>
      </c>
      <c r="AT873" s="24" t="s">
        <v>331</v>
      </c>
      <c r="AU873" s="24" t="s">
        <v>81</v>
      </c>
      <c r="AY873" s="24" t="s">
        <v>152</v>
      </c>
      <c r="BE873" s="232">
        <f>IF(N873="základní",J873,0)</f>
        <v>0</v>
      </c>
      <c r="BF873" s="232">
        <f>IF(N873="snížená",J873,0)</f>
        <v>0</v>
      </c>
      <c r="BG873" s="232">
        <f>IF(N873="zákl. přenesená",J873,0)</f>
        <v>0</v>
      </c>
      <c r="BH873" s="232">
        <f>IF(N873="sníž. přenesená",J873,0)</f>
        <v>0</v>
      </c>
      <c r="BI873" s="232">
        <f>IF(N873="nulová",J873,0)</f>
        <v>0</v>
      </c>
      <c r="BJ873" s="24" t="s">
        <v>79</v>
      </c>
      <c r="BK873" s="232">
        <f>ROUND(I873*H873,2)</f>
        <v>0</v>
      </c>
      <c r="BL873" s="24" t="s">
        <v>200</v>
      </c>
      <c r="BM873" s="24" t="s">
        <v>1111</v>
      </c>
    </row>
    <row r="874" s="12" customFormat="1">
      <c r="B874" s="244"/>
      <c r="C874" s="245"/>
      <c r="D874" s="235" t="s">
        <v>159</v>
      </c>
      <c r="E874" s="246" t="s">
        <v>21</v>
      </c>
      <c r="F874" s="247" t="s">
        <v>1112</v>
      </c>
      <c r="G874" s="245"/>
      <c r="H874" s="248">
        <v>1</v>
      </c>
      <c r="I874" s="249"/>
      <c r="J874" s="245"/>
      <c r="K874" s="245"/>
      <c r="L874" s="250"/>
      <c r="M874" s="251"/>
      <c r="N874" s="252"/>
      <c r="O874" s="252"/>
      <c r="P874" s="252"/>
      <c r="Q874" s="252"/>
      <c r="R874" s="252"/>
      <c r="S874" s="252"/>
      <c r="T874" s="253"/>
      <c r="AT874" s="254" t="s">
        <v>159</v>
      </c>
      <c r="AU874" s="254" t="s">
        <v>81</v>
      </c>
      <c r="AV874" s="12" t="s">
        <v>81</v>
      </c>
      <c r="AW874" s="12" t="s">
        <v>35</v>
      </c>
      <c r="AX874" s="12" t="s">
        <v>71</v>
      </c>
      <c r="AY874" s="254" t="s">
        <v>152</v>
      </c>
    </row>
    <row r="875" s="12" customFormat="1">
      <c r="B875" s="244"/>
      <c r="C875" s="245"/>
      <c r="D875" s="235" t="s">
        <v>159</v>
      </c>
      <c r="E875" s="246" t="s">
        <v>21</v>
      </c>
      <c r="F875" s="247" t="s">
        <v>1113</v>
      </c>
      <c r="G875" s="245"/>
      <c r="H875" s="248">
        <v>1</v>
      </c>
      <c r="I875" s="249"/>
      <c r="J875" s="245"/>
      <c r="K875" s="245"/>
      <c r="L875" s="250"/>
      <c r="M875" s="251"/>
      <c r="N875" s="252"/>
      <c r="O875" s="252"/>
      <c r="P875" s="252"/>
      <c r="Q875" s="252"/>
      <c r="R875" s="252"/>
      <c r="S875" s="252"/>
      <c r="T875" s="253"/>
      <c r="AT875" s="254" t="s">
        <v>159</v>
      </c>
      <c r="AU875" s="254" t="s">
        <v>81</v>
      </c>
      <c r="AV875" s="12" t="s">
        <v>81</v>
      </c>
      <c r="AW875" s="12" t="s">
        <v>35</v>
      </c>
      <c r="AX875" s="12" t="s">
        <v>71</v>
      </c>
      <c r="AY875" s="254" t="s">
        <v>152</v>
      </c>
    </row>
    <row r="876" s="12" customFormat="1">
      <c r="B876" s="244"/>
      <c r="C876" s="245"/>
      <c r="D876" s="235" t="s">
        <v>159</v>
      </c>
      <c r="E876" s="246" t="s">
        <v>21</v>
      </c>
      <c r="F876" s="247" t="s">
        <v>1114</v>
      </c>
      <c r="G876" s="245"/>
      <c r="H876" s="248">
        <v>1</v>
      </c>
      <c r="I876" s="249"/>
      <c r="J876" s="245"/>
      <c r="K876" s="245"/>
      <c r="L876" s="250"/>
      <c r="M876" s="251"/>
      <c r="N876" s="252"/>
      <c r="O876" s="252"/>
      <c r="P876" s="252"/>
      <c r="Q876" s="252"/>
      <c r="R876" s="252"/>
      <c r="S876" s="252"/>
      <c r="T876" s="253"/>
      <c r="AT876" s="254" t="s">
        <v>159</v>
      </c>
      <c r="AU876" s="254" t="s">
        <v>81</v>
      </c>
      <c r="AV876" s="12" t="s">
        <v>81</v>
      </c>
      <c r="AW876" s="12" t="s">
        <v>35</v>
      </c>
      <c r="AX876" s="12" t="s">
        <v>71</v>
      </c>
      <c r="AY876" s="254" t="s">
        <v>152</v>
      </c>
    </row>
    <row r="877" s="13" customFormat="1">
      <c r="B877" s="255"/>
      <c r="C877" s="256"/>
      <c r="D877" s="235" t="s">
        <v>159</v>
      </c>
      <c r="E877" s="257" t="s">
        <v>21</v>
      </c>
      <c r="F877" s="258" t="s">
        <v>164</v>
      </c>
      <c r="G877" s="256"/>
      <c r="H877" s="259">
        <v>3</v>
      </c>
      <c r="I877" s="260"/>
      <c r="J877" s="256"/>
      <c r="K877" s="256"/>
      <c r="L877" s="261"/>
      <c r="M877" s="262"/>
      <c r="N877" s="263"/>
      <c r="O877" s="263"/>
      <c r="P877" s="263"/>
      <c r="Q877" s="263"/>
      <c r="R877" s="263"/>
      <c r="S877" s="263"/>
      <c r="T877" s="264"/>
      <c r="AT877" s="265" t="s">
        <v>159</v>
      </c>
      <c r="AU877" s="265" t="s">
        <v>81</v>
      </c>
      <c r="AV877" s="13" t="s">
        <v>158</v>
      </c>
      <c r="AW877" s="13" t="s">
        <v>35</v>
      </c>
      <c r="AX877" s="13" t="s">
        <v>79</v>
      </c>
      <c r="AY877" s="265" t="s">
        <v>152</v>
      </c>
    </row>
    <row r="878" s="1" customFormat="1" ht="16.5" customHeight="1">
      <c r="B878" s="46"/>
      <c r="C878" s="268" t="s">
        <v>1115</v>
      </c>
      <c r="D878" s="268" t="s">
        <v>331</v>
      </c>
      <c r="E878" s="269" t="s">
        <v>1116</v>
      </c>
      <c r="F878" s="270" t="s">
        <v>1117</v>
      </c>
      <c r="G878" s="271" t="s">
        <v>376</v>
      </c>
      <c r="H878" s="272">
        <v>5</v>
      </c>
      <c r="I878" s="273"/>
      <c r="J878" s="274">
        <f>ROUND(I878*H878,2)</f>
        <v>0</v>
      </c>
      <c r="K878" s="270" t="s">
        <v>21</v>
      </c>
      <c r="L878" s="275"/>
      <c r="M878" s="276" t="s">
        <v>21</v>
      </c>
      <c r="N878" s="277" t="s">
        <v>42</v>
      </c>
      <c r="O878" s="47"/>
      <c r="P878" s="230">
        <f>O878*H878</f>
        <v>0</v>
      </c>
      <c r="Q878" s="230">
        <v>0</v>
      </c>
      <c r="R878" s="230">
        <f>Q878*H878</f>
        <v>0</v>
      </c>
      <c r="S878" s="230">
        <v>0</v>
      </c>
      <c r="T878" s="231">
        <f>S878*H878</f>
        <v>0</v>
      </c>
      <c r="AR878" s="24" t="s">
        <v>263</v>
      </c>
      <c r="AT878" s="24" t="s">
        <v>331</v>
      </c>
      <c r="AU878" s="24" t="s">
        <v>81</v>
      </c>
      <c r="AY878" s="24" t="s">
        <v>152</v>
      </c>
      <c r="BE878" s="232">
        <f>IF(N878="základní",J878,0)</f>
        <v>0</v>
      </c>
      <c r="BF878" s="232">
        <f>IF(N878="snížená",J878,0)</f>
        <v>0</v>
      </c>
      <c r="BG878" s="232">
        <f>IF(N878="zákl. přenesená",J878,0)</f>
        <v>0</v>
      </c>
      <c r="BH878" s="232">
        <f>IF(N878="sníž. přenesená",J878,0)</f>
        <v>0</v>
      </c>
      <c r="BI878" s="232">
        <f>IF(N878="nulová",J878,0)</f>
        <v>0</v>
      </c>
      <c r="BJ878" s="24" t="s">
        <v>79</v>
      </c>
      <c r="BK878" s="232">
        <f>ROUND(I878*H878,2)</f>
        <v>0</v>
      </c>
      <c r="BL878" s="24" t="s">
        <v>200</v>
      </c>
      <c r="BM878" s="24" t="s">
        <v>1118</v>
      </c>
    </row>
    <row r="879" s="12" customFormat="1">
      <c r="B879" s="244"/>
      <c r="C879" s="245"/>
      <c r="D879" s="235" t="s">
        <v>159</v>
      </c>
      <c r="E879" s="246" t="s">
        <v>21</v>
      </c>
      <c r="F879" s="247" t="s">
        <v>1119</v>
      </c>
      <c r="G879" s="245"/>
      <c r="H879" s="248">
        <v>2</v>
      </c>
      <c r="I879" s="249"/>
      <c r="J879" s="245"/>
      <c r="K879" s="245"/>
      <c r="L879" s="250"/>
      <c r="M879" s="251"/>
      <c r="N879" s="252"/>
      <c r="O879" s="252"/>
      <c r="P879" s="252"/>
      <c r="Q879" s="252"/>
      <c r="R879" s="252"/>
      <c r="S879" s="252"/>
      <c r="T879" s="253"/>
      <c r="AT879" s="254" t="s">
        <v>159</v>
      </c>
      <c r="AU879" s="254" t="s">
        <v>81</v>
      </c>
      <c r="AV879" s="12" t="s">
        <v>81</v>
      </c>
      <c r="AW879" s="12" t="s">
        <v>35</v>
      </c>
      <c r="AX879" s="12" t="s">
        <v>71</v>
      </c>
      <c r="AY879" s="254" t="s">
        <v>152</v>
      </c>
    </row>
    <row r="880" s="12" customFormat="1">
      <c r="B880" s="244"/>
      <c r="C880" s="245"/>
      <c r="D880" s="235" t="s">
        <v>159</v>
      </c>
      <c r="E880" s="246" t="s">
        <v>21</v>
      </c>
      <c r="F880" s="247" t="s">
        <v>1120</v>
      </c>
      <c r="G880" s="245"/>
      <c r="H880" s="248">
        <v>1</v>
      </c>
      <c r="I880" s="249"/>
      <c r="J880" s="245"/>
      <c r="K880" s="245"/>
      <c r="L880" s="250"/>
      <c r="M880" s="251"/>
      <c r="N880" s="252"/>
      <c r="O880" s="252"/>
      <c r="P880" s="252"/>
      <c r="Q880" s="252"/>
      <c r="R880" s="252"/>
      <c r="S880" s="252"/>
      <c r="T880" s="253"/>
      <c r="AT880" s="254" t="s">
        <v>159</v>
      </c>
      <c r="AU880" s="254" t="s">
        <v>81</v>
      </c>
      <c r="AV880" s="12" t="s">
        <v>81</v>
      </c>
      <c r="AW880" s="12" t="s">
        <v>35</v>
      </c>
      <c r="AX880" s="12" t="s">
        <v>71</v>
      </c>
      <c r="AY880" s="254" t="s">
        <v>152</v>
      </c>
    </row>
    <row r="881" s="12" customFormat="1">
      <c r="B881" s="244"/>
      <c r="C881" s="245"/>
      <c r="D881" s="235" t="s">
        <v>159</v>
      </c>
      <c r="E881" s="246" t="s">
        <v>21</v>
      </c>
      <c r="F881" s="247" t="s">
        <v>1121</v>
      </c>
      <c r="G881" s="245"/>
      <c r="H881" s="248">
        <v>1</v>
      </c>
      <c r="I881" s="249"/>
      <c r="J881" s="245"/>
      <c r="K881" s="245"/>
      <c r="L881" s="250"/>
      <c r="M881" s="251"/>
      <c r="N881" s="252"/>
      <c r="O881" s="252"/>
      <c r="P881" s="252"/>
      <c r="Q881" s="252"/>
      <c r="R881" s="252"/>
      <c r="S881" s="252"/>
      <c r="T881" s="253"/>
      <c r="AT881" s="254" t="s">
        <v>159</v>
      </c>
      <c r="AU881" s="254" t="s">
        <v>81</v>
      </c>
      <c r="AV881" s="12" t="s">
        <v>81</v>
      </c>
      <c r="AW881" s="12" t="s">
        <v>35</v>
      </c>
      <c r="AX881" s="12" t="s">
        <v>71</v>
      </c>
      <c r="AY881" s="254" t="s">
        <v>152</v>
      </c>
    </row>
    <row r="882" s="12" customFormat="1">
      <c r="B882" s="244"/>
      <c r="C882" s="245"/>
      <c r="D882" s="235" t="s">
        <v>159</v>
      </c>
      <c r="E882" s="246" t="s">
        <v>21</v>
      </c>
      <c r="F882" s="247" t="s">
        <v>1122</v>
      </c>
      <c r="G882" s="245"/>
      <c r="H882" s="248">
        <v>1</v>
      </c>
      <c r="I882" s="249"/>
      <c r="J882" s="245"/>
      <c r="K882" s="245"/>
      <c r="L882" s="250"/>
      <c r="M882" s="251"/>
      <c r="N882" s="252"/>
      <c r="O882" s="252"/>
      <c r="P882" s="252"/>
      <c r="Q882" s="252"/>
      <c r="R882" s="252"/>
      <c r="S882" s="252"/>
      <c r="T882" s="253"/>
      <c r="AT882" s="254" t="s">
        <v>159</v>
      </c>
      <c r="AU882" s="254" t="s">
        <v>81</v>
      </c>
      <c r="AV882" s="12" t="s">
        <v>81</v>
      </c>
      <c r="AW882" s="12" t="s">
        <v>35</v>
      </c>
      <c r="AX882" s="12" t="s">
        <v>71</v>
      </c>
      <c r="AY882" s="254" t="s">
        <v>152</v>
      </c>
    </row>
    <row r="883" s="13" customFormat="1">
      <c r="B883" s="255"/>
      <c r="C883" s="256"/>
      <c r="D883" s="235" t="s">
        <v>159</v>
      </c>
      <c r="E883" s="257" t="s">
        <v>21</v>
      </c>
      <c r="F883" s="258" t="s">
        <v>164</v>
      </c>
      <c r="G883" s="256"/>
      <c r="H883" s="259">
        <v>5</v>
      </c>
      <c r="I883" s="260"/>
      <c r="J883" s="256"/>
      <c r="K883" s="256"/>
      <c r="L883" s="261"/>
      <c r="M883" s="262"/>
      <c r="N883" s="263"/>
      <c r="O883" s="263"/>
      <c r="P883" s="263"/>
      <c r="Q883" s="263"/>
      <c r="R883" s="263"/>
      <c r="S883" s="263"/>
      <c r="T883" s="264"/>
      <c r="AT883" s="265" t="s">
        <v>159</v>
      </c>
      <c r="AU883" s="265" t="s">
        <v>81</v>
      </c>
      <c r="AV883" s="13" t="s">
        <v>158</v>
      </c>
      <c r="AW883" s="13" t="s">
        <v>35</v>
      </c>
      <c r="AX883" s="13" t="s">
        <v>79</v>
      </c>
      <c r="AY883" s="265" t="s">
        <v>152</v>
      </c>
    </row>
    <row r="884" s="1" customFormat="1" ht="25.5" customHeight="1">
      <c r="B884" s="46"/>
      <c r="C884" s="268" t="s">
        <v>1123</v>
      </c>
      <c r="D884" s="268" t="s">
        <v>331</v>
      </c>
      <c r="E884" s="269" t="s">
        <v>1124</v>
      </c>
      <c r="F884" s="270" t="s">
        <v>1125</v>
      </c>
      <c r="G884" s="271" t="s">
        <v>376</v>
      </c>
      <c r="H884" s="272">
        <v>1</v>
      </c>
      <c r="I884" s="273"/>
      <c r="J884" s="274">
        <f>ROUND(I884*H884,2)</f>
        <v>0</v>
      </c>
      <c r="K884" s="270" t="s">
        <v>21</v>
      </c>
      <c r="L884" s="275"/>
      <c r="M884" s="276" t="s">
        <v>21</v>
      </c>
      <c r="N884" s="277" t="s">
        <v>42</v>
      </c>
      <c r="O884" s="47"/>
      <c r="P884" s="230">
        <f>O884*H884</f>
        <v>0</v>
      </c>
      <c r="Q884" s="230">
        <v>0</v>
      </c>
      <c r="R884" s="230">
        <f>Q884*H884</f>
        <v>0</v>
      </c>
      <c r="S884" s="230">
        <v>0</v>
      </c>
      <c r="T884" s="231">
        <f>S884*H884</f>
        <v>0</v>
      </c>
      <c r="AR884" s="24" t="s">
        <v>263</v>
      </c>
      <c r="AT884" s="24" t="s">
        <v>331</v>
      </c>
      <c r="AU884" s="24" t="s">
        <v>81</v>
      </c>
      <c r="AY884" s="24" t="s">
        <v>152</v>
      </c>
      <c r="BE884" s="232">
        <f>IF(N884="základní",J884,0)</f>
        <v>0</v>
      </c>
      <c r="BF884" s="232">
        <f>IF(N884="snížená",J884,0)</f>
        <v>0</v>
      </c>
      <c r="BG884" s="232">
        <f>IF(N884="zákl. přenesená",J884,0)</f>
        <v>0</v>
      </c>
      <c r="BH884" s="232">
        <f>IF(N884="sníž. přenesená",J884,0)</f>
        <v>0</v>
      </c>
      <c r="BI884" s="232">
        <f>IF(N884="nulová",J884,0)</f>
        <v>0</v>
      </c>
      <c r="BJ884" s="24" t="s">
        <v>79</v>
      </c>
      <c r="BK884" s="232">
        <f>ROUND(I884*H884,2)</f>
        <v>0</v>
      </c>
      <c r="BL884" s="24" t="s">
        <v>200</v>
      </c>
      <c r="BM884" s="24" t="s">
        <v>1126</v>
      </c>
    </row>
    <row r="885" s="12" customFormat="1">
      <c r="B885" s="244"/>
      <c r="C885" s="245"/>
      <c r="D885" s="235" t="s">
        <v>159</v>
      </c>
      <c r="E885" s="246" t="s">
        <v>21</v>
      </c>
      <c r="F885" s="247" t="s">
        <v>1127</v>
      </c>
      <c r="G885" s="245"/>
      <c r="H885" s="248">
        <v>1</v>
      </c>
      <c r="I885" s="249"/>
      <c r="J885" s="245"/>
      <c r="K885" s="245"/>
      <c r="L885" s="250"/>
      <c r="M885" s="251"/>
      <c r="N885" s="252"/>
      <c r="O885" s="252"/>
      <c r="P885" s="252"/>
      <c r="Q885" s="252"/>
      <c r="R885" s="252"/>
      <c r="S885" s="252"/>
      <c r="T885" s="253"/>
      <c r="AT885" s="254" t="s">
        <v>159</v>
      </c>
      <c r="AU885" s="254" t="s">
        <v>81</v>
      </c>
      <c r="AV885" s="12" t="s">
        <v>81</v>
      </c>
      <c r="AW885" s="12" t="s">
        <v>35</v>
      </c>
      <c r="AX885" s="12" t="s">
        <v>79</v>
      </c>
      <c r="AY885" s="254" t="s">
        <v>152</v>
      </c>
    </row>
    <row r="886" s="1" customFormat="1" ht="16.5" customHeight="1">
      <c r="B886" s="46"/>
      <c r="C886" s="221" t="s">
        <v>1128</v>
      </c>
      <c r="D886" s="221" t="s">
        <v>154</v>
      </c>
      <c r="E886" s="222" t="s">
        <v>1129</v>
      </c>
      <c r="F886" s="223" t="s">
        <v>1130</v>
      </c>
      <c r="G886" s="224" t="s">
        <v>376</v>
      </c>
      <c r="H886" s="225">
        <v>1</v>
      </c>
      <c r="I886" s="226"/>
      <c r="J886" s="227">
        <f>ROUND(I886*H886,2)</f>
        <v>0</v>
      </c>
      <c r="K886" s="223" t="s">
        <v>21</v>
      </c>
      <c r="L886" s="72"/>
      <c r="M886" s="228" t="s">
        <v>21</v>
      </c>
      <c r="N886" s="229" t="s">
        <v>42</v>
      </c>
      <c r="O886" s="47"/>
      <c r="P886" s="230">
        <f>O886*H886</f>
        <v>0</v>
      </c>
      <c r="Q886" s="230">
        <v>0.00091790000000000003</v>
      </c>
      <c r="R886" s="230">
        <f>Q886*H886</f>
        <v>0.00091790000000000003</v>
      </c>
      <c r="S886" s="230">
        <v>0</v>
      </c>
      <c r="T886" s="231">
        <f>S886*H886</f>
        <v>0</v>
      </c>
      <c r="AR886" s="24" t="s">
        <v>200</v>
      </c>
      <c r="AT886" s="24" t="s">
        <v>154</v>
      </c>
      <c r="AU886" s="24" t="s">
        <v>81</v>
      </c>
      <c r="AY886" s="24" t="s">
        <v>152</v>
      </c>
      <c r="BE886" s="232">
        <f>IF(N886="základní",J886,0)</f>
        <v>0</v>
      </c>
      <c r="BF886" s="232">
        <f>IF(N886="snížená",J886,0)</f>
        <v>0</v>
      </c>
      <c r="BG886" s="232">
        <f>IF(N886="zákl. přenesená",J886,0)</f>
        <v>0</v>
      </c>
      <c r="BH886" s="232">
        <f>IF(N886="sníž. přenesená",J886,0)</f>
        <v>0</v>
      </c>
      <c r="BI886" s="232">
        <f>IF(N886="nulová",J886,0)</f>
        <v>0</v>
      </c>
      <c r="BJ886" s="24" t="s">
        <v>79</v>
      </c>
      <c r="BK886" s="232">
        <f>ROUND(I886*H886,2)</f>
        <v>0</v>
      </c>
      <c r="BL886" s="24" t="s">
        <v>200</v>
      </c>
      <c r="BM886" s="24" t="s">
        <v>1131</v>
      </c>
    </row>
    <row r="887" s="12" customFormat="1">
      <c r="B887" s="244"/>
      <c r="C887" s="245"/>
      <c r="D887" s="235" t="s">
        <v>159</v>
      </c>
      <c r="E887" s="246" t="s">
        <v>21</v>
      </c>
      <c r="F887" s="247" t="s">
        <v>1132</v>
      </c>
      <c r="G887" s="245"/>
      <c r="H887" s="248">
        <v>1</v>
      </c>
      <c r="I887" s="249"/>
      <c r="J887" s="245"/>
      <c r="K887" s="245"/>
      <c r="L887" s="250"/>
      <c r="M887" s="251"/>
      <c r="N887" s="252"/>
      <c r="O887" s="252"/>
      <c r="P887" s="252"/>
      <c r="Q887" s="252"/>
      <c r="R887" s="252"/>
      <c r="S887" s="252"/>
      <c r="T887" s="253"/>
      <c r="AT887" s="254" t="s">
        <v>159</v>
      </c>
      <c r="AU887" s="254" t="s">
        <v>81</v>
      </c>
      <c r="AV887" s="12" t="s">
        <v>81</v>
      </c>
      <c r="AW887" s="12" t="s">
        <v>35</v>
      </c>
      <c r="AX887" s="12" t="s">
        <v>79</v>
      </c>
      <c r="AY887" s="254" t="s">
        <v>152</v>
      </c>
    </row>
    <row r="888" s="1" customFormat="1" ht="16.5" customHeight="1">
      <c r="B888" s="46"/>
      <c r="C888" s="268" t="s">
        <v>1133</v>
      </c>
      <c r="D888" s="268" t="s">
        <v>331</v>
      </c>
      <c r="E888" s="269" t="s">
        <v>1134</v>
      </c>
      <c r="F888" s="270" t="s">
        <v>1135</v>
      </c>
      <c r="G888" s="271" t="s">
        <v>376</v>
      </c>
      <c r="H888" s="272">
        <v>1</v>
      </c>
      <c r="I888" s="273"/>
      <c r="J888" s="274">
        <f>ROUND(I888*H888,2)</f>
        <v>0</v>
      </c>
      <c r="K888" s="270" t="s">
        <v>21</v>
      </c>
      <c r="L888" s="275"/>
      <c r="M888" s="276" t="s">
        <v>21</v>
      </c>
      <c r="N888" s="277" t="s">
        <v>42</v>
      </c>
      <c r="O888" s="47"/>
      <c r="P888" s="230">
        <f>O888*H888</f>
        <v>0</v>
      </c>
      <c r="Q888" s="230">
        <v>0.079000000000000001</v>
      </c>
      <c r="R888" s="230">
        <f>Q888*H888</f>
        <v>0.079000000000000001</v>
      </c>
      <c r="S888" s="230">
        <v>0</v>
      </c>
      <c r="T888" s="231">
        <f>S888*H888</f>
        <v>0</v>
      </c>
      <c r="AR888" s="24" t="s">
        <v>263</v>
      </c>
      <c r="AT888" s="24" t="s">
        <v>331</v>
      </c>
      <c r="AU888" s="24" t="s">
        <v>81</v>
      </c>
      <c r="AY888" s="24" t="s">
        <v>152</v>
      </c>
      <c r="BE888" s="232">
        <f>IF(N888="základní",J888,0)</f>
        <v>0</v>
      </c>
      <c r="BF888" s="232">
        <f>IF(N888="snížená",J888,0)</f>
        <v>0</v>
      </c>
      <c r="BG888" s="232">
        <f>IF(N888="zákl. přenesená",J888,0)</f>
        <v>0</v>
      </c>
      <c r="BH888" s="232">
        <f>IF(N888="sníž. přenesená",J888,0)</f>
        <v>0</v>
      </c>
      <c r="BI888" s="232">
        <f>IF(N888="nulová",J888,0)</f>
        <v>0</v>
      </c>
      <c r="BJ888" s="24" t="s">
        <v>79</v>
      </c>
      <c r="BK888" s="232">
        <f>ROUND(I888*H888,2)</f>
        <v>0</v>
      </c>
      <c r="BL888" s="24" t="s">
        <v>200</v>
      </c>
      <c r="BM888" s="24" t="s">
        <v>1136</v>
      </c>
    </row>
    <row r="889" s="12" customFormat="1">
      <c r="B889" s="244"/>
      <c r="C889" s="245"/>
      <c r="D889" s="235" t="s">
        <v>159</v>
      </c>
      <c r="E889" s="246" t="s">
        <v>21</v>
      </c>
      <c r="F889" s="247" t="s">
        <v>1137</v>
      </c>
      <c r="G889" s="245"/>
      <c r="H889" s="248">
        <v>1</v>
      </c>
      <c r="I889" s="249"/>
      <c r="J889" s="245"/>
      <c r="K889" s="245"/>
      <c r="L889" s="250"/>
      <c r="M889" s="251"/>
      <c r="N889" s="252"/>
      <c r="O889" s="252"/>
      <c r="P889" s="252"/>
      <c r="Q889" s="252"/>
      <c r="R889" s="252"/>
      <c r="S889" s="252"/>
      <c r="T889" s="253"/>
      <c r="AT889" s="254" t="s">
        <v>159</v>
      </c>
      <c r="AU889" s="254" t="s">
        <v>81</v>
      </c>
      <c r="AV889" s="12" t="s">
        <v>81</v>
      </c>
      <c r="AW889" s="12" t="s">
        <v>35</v>
      </c>
      <c r="AX889" s="12" t="s">
        <v>79</v>
      </c>
      <c r="AY889" s="254" t="s">
        <v>152</v>
      </c>
    </row>
    <row r="890" s="1" customFormat="1" ht="16.5" customHeight="1">
      <c r="B890" s="46"/>
      <c r="C890" s="221" t="s">
        <v>1138</v>
      </c>
      <c r="D890" s="221" t="s">
        <v>154</v>
      </c>
      <c r="E890" s="222" t="s">
        <v>1139</v>
      </c>
      <c r="F890" s="223" t="s">
        <v>1140</v>
      </c>
      <c r="G890" s="224" t="s">
        <v>376</v>
      </c>
      <c r="H890" s="225">
        <v>1</v>
      </c>
      <c r="I890" s="226"/>
      <c r="J890" s="227">
        <f>ROUND(I890*H890,2)</f>
        <v>0</v>
      </c>
      <c r="K890" s="223" t="s">
        <v>21</v>
      </c>
      <c r="L890" s="72"/>
      <c r="M890" s="228" t="s">
        <v>21</v>
      </c>
      <c r="N890" s="229" t="s">
        <v>42</v>
      </c>
      <c r="O890" s="47"/>
      <c r="P890" s="230">
        <f>O890*H890</f>
        <v>0</v>
      </c>
      <c r="Q890" s="230">
        <v>0</v>
      </c>
      <c r="R890" s="230">
        <f>Q890*H890</f>
        <v>0</v>
      </c>
      <c r="S890" s="230">
        <v>0</v>
      </c>
      <c r="T890" s="231">
        <f>S890*H890</f>
        <v>0</v>
      </c>
      <c r="AR890" s="24" t="s">
        <v>200</v>
      </c>
      <c r="AT890" s="24" t="s">
        <v>154</v>
      </c>
      <c r="AU890" s="24" t="s">
        <v>81</v>
      </c>
      <c r="AY890" s="24" t="s">
        <v>152</v>
      </c>
      <c r="BE890" s="232">
        <f>IF(N890="základní",J890,0)</f>
        <v>0</v>
      </c>
      <c r="BF890" s="232">
        <f>IF(N890="snížená",J890,0)</f>
        <v>0</v>
      </c>
      <c r="BG890" s="232">
        <f>IF(N890="zákl. přenesená",J890,0)</f>
        <v>0</v>
      </c>
      <c r="BH890" s="232">
        <f>IF(N890="sníž. přenesená",J890,0)</f>
        <v>0</v>
      </c>
      <c r="BI890" s="232">
        <f>IF(N890="nulová",J890,0)</f>
        <v>0</v>
      </c>
      <c r="BJ890" s="24" t="s">
        <v>79</v>
      </c>
      <c r="BK890" s="232">
        <f>ROUND(I890*H890,2)</f>
        <v>0</v>
      </c>
      <c r="BL890" s="24" t="s">
        <v>200</v>
      </c>
      <c r="BM890" s="24" t="s">
        <v>1141</v>
      </c>
    </row>
    <row r="891" s="12" customFormat="1">
      <c r="B891" s="244"/>
      <c r="C891" s="245"/>
      <c r="D891" s="235" t="s">
        <v>159</v>
      </c>
      <c r="E891" s="246" t="s">
        <v>21</v>
      </c>
      <c r="F891" s="247" t="s">
        <v>1127</v>
      </c>
      <c r="G891" s="245"/>
      <c r="H891" s="248">
        <v>1</v>
      </c>
      <c r="I891" s="249"/>
      <c r="J891" s="245"/>
      <c r="K891" s="245"/>
      <c r="L891" s="250"/>
      <c r="M891" s="251"/>
      <c r="N891" s="252"/>
      <c r="O891" s="252"/>
      <c r="P891" s="252"/>
      <c r="Q891" s="252"/>
      <c r="R891" s="252"/>
      <c r="S891" s="252"/>
      <c r="T891" s="253"/>
      <c r="AT891" s="254" t="s">
        <v>159</v>
      </c>
      <c r="AU891" s="254" t="s">
        <v>81</v>
      </c>
      <c r="AV891" s="12" t="s">
        <v>81</v>
      </c>
      <c r="AW891" s="12" t="s">
        <v>35</v>
      </c>
      <c r="AX891" s="12" t="s">
        <v>79</v>
      </c>
      <c r="AY891" s="254" t="s">
        <v>152</v>
      </c>
    </row>
    <row r="892" s="1" customFormat="1" ht="16.5" customHeight="1">
      <c r="B892" s="46"/>
      <c r="C892" s="268" t="s">
        <v>1142</v>
      </c>
      <c r="D892" s="268" t="s">
        <v>331</v>
      </c>
      <c r="E892" s="269" t="s">
        <v>1143</v>
      </c>
      <c r="F892" s="270" t="s">
        <v>1144</v>
      </c>
      <c r="G892" s="271" t="s">
        <v>376</v>
      </c>
      <c r="H892" s="272">
        <v>1</v>
      </c>
      <c r="I892" s="273"/>
      <c r="J892" s="274">
        <f>ROUND(I892*H892,2)</f>
        <v>0</v>
      </c>
      <c r="K892" s="270" t="s">
        <v>242</v>
      </c>
      <c r="L892" s="275"/>
      <c r="M892" s="276" t="s">
        <v>21</v>
      </c>
      <c r="N892" s="277" t="s">
        <v>42</v>
      </c>
      <c r="O892" s="47"/>
      <c r="P892" s="230">
        <f>O892*H892</f>
        <v>0</v>
      </c>
      <c r="Q892" s="230">
        <v>0.0047000000000000002</v>
      </c>
      <c r="R892" s="230">
        <f>Q892*H892</f>
        <v>0.0047000000000000002</v>
      </c>
      <c r="S892" s="230">
        <v>0</v>
      </c>
      <c r="T892" s="231">
        <f>S892*H892</f>
        <v>0</v>
      </c>
      <c r="AR892" s="24" t="s">
        <v>263</v>
      </c>
      <c r="AT892" s="24" t="s">
        <v>331</v>
      </c>
      <c r="AU892" s="24" t="s">
        <v>81</v>
      </c>
      <c r="AY892" s="24" t="s">
        <v>152</v>
      </c>
      <c r="BE892" s="232">
        <f>IF(N892="základní",J892,0)</f>
        <v>0</v>
      </c>
      <c r="BF892" s="232">
        <f>IF(N892="snížená",J892,0)</f>
        <v>0</v>
      </c>
      <c r="BG892" s="232">
        <f>IF(N892="zákl. přenesená",J892,0)</f>
        <v>0</v>
      </c>
      <c r="BH892" s="232">
        <f>IF(N892="sníž. přenesená",J892,0)</f>
        <v>0</v>
      </c>
      <c r="BI892" s="232">
        <f>IF(N892="nulová",J892,0)</f>
        <v>0</v>
      </c>
      <c r="BJ892" s="24" t="s">
        <v>79</v>
      </c>
      <c r="BK892" s="232">
        <f>ROUND(I892*H892,2)</f>
        <v>0</v>
      </c>
      <c r="BL892" s="24" t="s">
        <v>200</v>
      </c>
      <c r="BM892" s="24" t="s">
        <v>1145</v>
      </c>
    </row>
    <row r="893" s="12" customFormat="1">
      <c r="B893" s="244"/>
      <c r="C893" s="245"/>
      <c r="D893" s="235" t="s">
        <v>159</v>
      </c>
      <c r="E893" s="246" t="s">
        <v>21</v>
      </c>
      <c r="F893" s="247" t="s">
        <v>1127</v>
      </c>
      <c r="G893" s="245"/>
      <c r="H893" s="248">
        <v>1</v>
      </c>
      <c r="I893" s="249"/>
      <c r="J893" s="245"/>
      <c r="K893" s="245"/>
      <c r="L893" s="250"/>
      <c r="M893" s="251"/>
      <c r="N893" s="252"/>
      <c r="O893" s="252"/>
      <c r="P893" s="252"/>
      <c r="Q893" s="252"/>
      <c r="R893" s="252"/>
      <c r="S893" s="252"/>
      <c r="T893" s="253"/>
      <c r="AT893" s="254" t="s">
        <v>159</v>
      </c>
      <c r="AU893" s="254" t="s">
        <v>81</v>
      </c>
      <c r="AV893" s="12" t="s">
        <v>81</v>
      </c>
      <c r="AW893" s="12" t="s">
        <v>35</v>
      </c>
      <c r="AX893" s="12" t="s">
        <v>79</v>
      </c>
      <c r="AY893" s="254" t="s">
        <v>152</v>
      </c>
    </row>
    <row r="894" s="1" customFormat="1" ht="16.5" customHeight="1">
      <c r="B894" s="46"/>
      <c r="C894" s="221" t="s">
        <v>1146</v>
      </c>
      <c r="D894" s="221" t="s">
        <v>154</v>
      </c>
      <c r="E894" s="222" t="s">
        <v>1147</v>
      </c>
      <c r="F894" s="223" t="s">
        <v>1148</v>
      </c>
      <c r="G894" s="224" t="s">
        <v>376</v>
      </c>
      <c r="H894" s="225">
        <v>9</v>
      </c>
      <c r="I894" s="226"/>
      <c r="J894" s="227">
        <f>ROUND(I894*H894,2)</f>
        <v>0</v>
      </c>
      <c r="K894" s="223" t="s">
        <v>21</v>
      </c>
      <c r="L894" s="72"/>
      <c r="M894" s="228" t="s">
        <v>21</v>
      </c>
      <c r="N894" s="229" t="s">
        <v>42</v>
      </c>
      <c r="O894" s="47"/>
      <c r="P894" s="230">
        <f>O894*H894</f>
        <v>0</v>
      </c>
      <c r="Q894" s="230">
        <v>0</v>
      </c>
      <c r="R894" s="230">
        <f>Q894*H894</f>
        <v>0</v>
      </c>
      <c r="S894" s="230">
        <v>0</v>
      </c>
      <c r="T894" s="231">
        <f>S894*H894</f>
        <v>0</v>
      </c>
      <c r="AR894" s="24" t="s">
        <v>200</v>
      </c>
      <c r="AT894" s="24" t="s">
        <v>154</v>
      </c>
      <c r="AU894" s="24" t="s">
        <v>81</v>
      </c>
      <c r="AY894" s="24" t="s">
        <v>152</v>
      </c>
      <c r="BE894" s="232">
        <f>IF(N894="základní",J894,0)</f>
        <v>0</v>
      </c>
      <c r="BF894" s="232">
        <f>IF(N894="snížená",J894,0)</f>
        <v>0</v>
      </c>
      <c r="BG894" s="232">
        <f>IF(N894="zákl. přenesená",J894,0)</f>
        <v>0</v>
      </c>
      <c r="BH894" s="232">
        <f>IF(N894="sníž. přenesená",J894,0)</f>
        <v>0</v>
      </c>
      <c r="BI894" s="232">
        <f>IF(N894="nulová",J894,0)</f>
        <v>0</v>
      </c>
      <c r="BJ894" s="24" t="s">
        <v>79</v>
      </c>
      <c r="BK894" s="232">
        <f>ROUND(I894*H894,2)</f>
        <v>0</v>
      </c>
      <c r="BL894" s="24" t="s">
        <v>200</v>
      </c>
      <c r="BM894" s="24" t="s">
        <v>1149</v>
      </c>
    </row>
    <row r="895" s="12" customFormat="1">
      <c r="B895" s="244"/>
      <c r="C895" s="245"/>
      <c r="D895" s="235" t="s">
        <v>159</v>
      </c>
      <c r="E895" s="246" t="s">
        <v>21</v>
      </c>
      <c r="F895" s="247" t="s">
        <v>1150</v>
      </c>
      <c r="G895" s="245"/>
      <c r="H895" s="248">
        <v>9</v>
      </c>
      <c r="I895" s="249"/>
      <c r="J895" s="245"/>
      <c r="K895" s="245"/>
      <c r="L895" s="250"/>
      <c r="M895" s="251"/>
      <c r="N895" s="252"/>
      <c r="O895" s="252"/>
      <c r="P895" s="252"/>
      <c r="Q895" s="252"/>
      <c r="R895" s="252"/>
      <c r="S895" s="252"/>
      <c r="T895" s="253"/>
      <c r="AT895" s="254" t="s">
        <v>159</v>
      </c>
      <c r="AU895" s="254" t="s">
        <v>81</v>
      </c>
      <c r="AV895" s="12" t="s">
        <v>81</v>
      </c>
      <c r="AW895" s="12" t="s">
        <v>35</v>
      </c>
      <c r="AX895" s="12" t="s">
        <v>79</v>
      </c>
      <c r="AY895" s="254" t="s">
        <v>152</v>
      </c>
    </row>
    <row r="896" s="1" customFormat="1" ht="16.5" customHeight="1">
      <c r="B896" s="46"/>
      <c r="C896" s="268" t="s">
        <v>1151</v>
      </c>
      <c r="D896" s="268" t="s">
        <v>331</v>
      </c>
      <c r="E896" s="269" t="s">
        <v>1152</v>
      </c>
      <c r="F896" s="270" t="s">
        <v>1153</v>
      </c>
      <c r="G896" s="271" t="s">
        <v>376</v>
      </c>
      <c r="H896" s="272">
        <v>9</v>
      </c>
      <c r="I896" s="273"/>
      <c r="J896" s="274">
        <f>ROUND(I896*H896,2)</f>
        <v>0</v>
      </c>
      <c r="K896" s="270" t="s">
        <v>21</v>
      </c>
      <c r="L896" s="275"/>
      <c r="M896" s="276" t="s">
        <v>21</v>
      </c>
      <c r="N896" s="277" t="s">
        <v>42</v>
      </c>
      <c r="O896" s="47"/>
      <c r="P896" s="230">
        <f>O896*H896</f>
        <v>0</v>
      </c>
      <c r="Q896" s="230">
        <v>0</v>
      </c>
      <c r="R896" s="230">
        <f>Q896*H896</f>
        <v>0</v>
      </c>
      <c r="S896" s="230">
        <v>0</v>
      </c>
      <c r="T896" s="231">
        <f>S896*H896</f>
        <v>0</v>
      </c>
      <c r="AR896" s="24" t="s">
        <v>263</v>
      </c>
      <c r="AT896" s="24" t="s">
        <v>331</v>
      </c>
      <c r="AU896" s="24" t="s">
        <v>81</v>
      </c>
      <c r="AY896" s="24" t="s">
        <v>152</v>
      </c>
      <c r="BE896" s="232">
        <f>IF(N896="základní",J896,0)</f>
        <v>0</v>
      </c>
      <c r="BF896" s="232">
        <f>IF(N896="snížená",J896,0)</f>
        <v>0</v>
      </c>
      <c r="BG896" s="232">
        <f>IF(N896="zákl. přenesená",J896,0)</f>
        <v>0</v>
      </c>
      <c r="BH896" s="232">
        <f>IF(N896="sníž. přenesená",J896,0)</f>
        <v>0</v>
      </c>
      <c r="BI896" s="232">
        <f>IF(N896="nulová",J896,0)</f>
        <v>0</v>
      </c>
      <c r="BJ896" s="24" t="s">
        <v>79</v>
      </c>
      <c r="BK896" s="232">
        <f>ROUND(I896*H896,2)</f>
        <v>0</v>
      </c>
      <c r="BL896" s="24" t="s">
        <v>200</v>
      </c>
      <c r="BM896" s="24" t="s">
        <v>1154</v>
      </c>
    </row>
    <row r="897" s="12" customFormat="1">
      <c r="B897" s="244"/>
      <c r="C897" s="245"/>
      <c r="D897" s="235" t="s">
        <v>159</v>
      </c>
      <c r="E897" s="246" t="s">
        <v>21</v>
      </c>
      <c r="F897" s="247" t="s">
        <v>1150</v>
      </c>
      <c r="G897" s="245"/>
      <c r="H897" s="248">
        <v>9</v>
      </c>
      <c r="I897" s="249"/>
      <c r="J897" s="245"/>
      <c r="K897" s="245"/>
      <c r="L897" s="250"/>
      <c r="M897" s="251"/>
      <c r="N897" s="252"/>
      <c r="O897" s="252"/>
      <c r="P897" s="252"/>
      <c r="Q897" s="252"/>
      <c r="R897" s="252"/>
      <c r="S897" s="252"/>
      <c r="T897" s="253"/>
      <c r="AT897" s="254" t="s">
        <v>159</v>
      </c>
      <c r="AU897" s="254" t="s">
        <v>81</v>
      </c>
      <c r="AV897" s="12" t="s">
        <v>81</v>
      </c>
      <c r="AW897" s="12" t="s">
        <v>35</v>
      </c>
      <c r="AX897" s="12" t="s">
        <v>79</v>
      </c>
      <c r="AY897" s="254" t="s">
        <v>152</v>
      </c>
    </row>
    <row r="898" s="1" customFormat="1" ht="25.5" customHeight="1">
      <c r="B898" s="46"/>
      <c r="C898" s="221" t="s">
        <v>1155</v>
      </c>
      <c r="D898" s="221" t="s">
        <v>154</v>
      </c>
      <c r="E898" s="222" t="s">
        <v>1156</v>
      </c>
      <c r="F898" s="223" t="s">
        <v>1157</v>
      </c>
      <c r="G898" s="224" t="s">
        <v>326</v>
      </c>
      <c r="H898" s="225">
        <v>15.800000000000001</v>
      </c>
      <c r="I898" s="226"/>
      <c r="J898" s="227">
        <f>ROUND(I898*H898,2)</f>
        <v>0</v>
      </c>
      <c r="K898" s="223" t="s">
        <v>21</v>
      </c>
      <c r="L898" s="72"/>
      <c r="M898" s="228" t="s">
        <v>21</v>
      </c>
      <c r="N898" s="229" t="s">
        <v>42</v>
      </c>
      <c r="O898" s="47"/>
      <c r="P898" s="230">
        <f>O898*H898</f>
        <v>0</v>
      </c>
      <c r="Q898" s="230">
        <v>0</v>
      </c>
      <c r="R898" s="230">
        <f>Q898*H898</f>
        <v>0</v>
      </c>
      <c r="S898" s="230">
        <v>0</v>
      </c>
      <c r="T898" s="231">
        <f>S898*H898</f>
        <v>0</v>
      </c>
      <c r="AR898" s="24" t="s">
        <v>200</v>
      </c>
      <c r="AT898" s="24" t="s">
        <v>154</v>
      </c>
      <c r="AU898" s="24" t="s">
        <v>81</v>
      </c>
      <c r="AY898" s="24" t="s">
        <v>152</v>
      </c>
      <c r="BE898" s="232">
        <f>IF(N898="základní",J898,0)</f>
        <v>0</v>
      </c>
      <c r="BF898" s="232">
        <f>IF(N898="snížená",J898,0)</f>
        <v>0</v>
      </c>
      <c r="BG898" s="232">
        <f>IF(N898="zákl. přenesená",J898,0)</f>
        <v>0</v>
      </c>
      <c r="BH898" s="232">
        <f>IF(N898="sníž. přenesená",J898,0)</f>
        <v>0</v>
      </c>
      <c r="BI898" s="232">
        <f>IF(N898="nulová",J898,0)</f>
        <v>0</v>
      </c>
      <c r="BJ898" s="24" t="s">
        <v>79</v>
      </c>
      <c r="BK898" s="232">
        <f>ROUND(I898*H898,2)</f>
        <v>0</v>
      </c>
      <c r="BL898" s="24" t="s">
        <v>200</v>
      </c>
      <c r="BM898" s="24" t="s">
        <v>1158</v>
      </c>
    </row>
    <row r="899" s="11" customFormat="1">
      <c r="B899" s="233"/>
      <c r="C899" s="234"/>
      <c r="D899" s="235" t="s">
        <v>159</v>
      </c>
      <c r="E899" s="236" t="s">
        <v>21</v>
      </c>
      <c r="F899" s="237" t="s">
        <v>1159</v>
      </c>
      <c r="G899" s="234"/>
      <c r="H899" s="236" t="s">
        <v>21</v>
      </c>
      <c r="I899" s="238"/>
      <c r="J899" s="234"/>
      <c r="K899" s="234"/>
      <c r="L899" s="239"/>
      <c r="M899" s="240"/>
      <c r="N899" s="241"/>
      <c r="O899" s="241"/>
      <c r="P899" s="241"/>
      <c r="Q899" s="241"/>
      <c r="R899" s="241"/>
      <c r="S899" s="241"/>
      <c r="T899" s="242"/>
      <c r="AT899" s="243" t="s">
        <v>159</v>
      </c>
      <c r="AU899" s="243" t="s">
        <v>81</v>
      </c>
      <c r="AV899" s="11" t="s">
        <v>79</v>
      </c>
      <c r="AW899" s="11" t="s">
        <v>35</v>
      </c>
      <c r="AX899" s="11" t="s">
        <v>71</v>
      </c>
      <c r="AY899" s="243" t="s">
        <v>152</v>
      </c>
    </row>
    <row r="900" s="12" customFormat="1">
      <c r="B900" s="244"/>
      <c r="C900" s="245"/>
      <c r="D900" s="235" t="s">
        <v>159</v>
      </c>
      <c r="E900" s="246" t="s">
        <v>21</v>
      </c>
      <c r="F900" s="247" t="s">
        <v>1160</v>
      </c>
      <c r="G900" s="245"/>
      <c r="H900" s="248">
        <v>2</v>
      </c>
      <c r="I900" s="249"/>
      <c r="J900" s="245"/>
      <c r="K900" s="245"/>
      <c r="L900" s="250"/>
      <c r="M900" s="251"/>
      <c r="N900" s="252"/>
      <c r="O900" s="252"/>
      <c r="P900" s="252"/>
      <c r="Q900" s="252"/>
      <c r="R900" s="252"/>
      <c r="S900" s="252"/>
      <c r="T900" s="253"/>
      <c r="AT900" s="254" t="s">
        <v>159</v>
      </c>
      <c r="AU900" s="254" t="s">
        <v>81</v>
      </c>
      <c r="AV900" s="12" t="s">
        <v>81</v>
      </c>
      <c r="AW900" s="12" t="s">
        <v>35</v>
      </c>
      <c r="AX900" s="12" t="s">
        <v>71</v>
      </c>
      <c r="AY900" s="254" t="s">
        <v>152</v>
      </c>
    </row>
    <row r="901" s="12" customFormat="1">
      <c r="B901" s="244"/>
      <c r="C901" s="245"/>
      <c r="D901" s="235" t="s">
        <v>159</v>
      </c>
      <c r="E901" s="246" t="s">
        <v>21</v>
      </c>
      <c r="F901" s="247" t="s">
        <v>1161</v>
      </c>
      <c r="G901" s="245"/>
      <c r="H901" s="248">
        <v>13.800000000000001</v>
      </c>
      <c r="I901" s="249"/>
      <c r="J901" s="245"/>
      <c r="K901" s="245"/>
      <c r="L901" s="250"/>
      <c r="M901" s="251"/>
      <c r="N901" s="252"/>
      <c r="O901" s="252"/>
      <c r="P901" s="252"/>
      <c r="Q901" s="252"/>
      <c r="R901" s="252"/>
      <c r="S901" s="252"/>
      <c r="T901" s="253"/>
      <c r="AT901" s="254" t="s">
        <v>159</v>
      </c>
      <c r="AU901" s="254" t="s">
        <v>81</v>
      </c>
      <c r="AV901" s="12" t="s">
        <v>81</v>
      </c>
      <c r="AW901" s="12" t="s">
        <v>35</v>
      </c>
      <c r="AX901" s="12" t="s">
        <v>71</v>
      </c>
      <c r="AY901" s="254" t="s">
        <v>152</v>
      </c>
    </row>
    <row r="902" s="13" customFormat="1">
      <c r="B902" s="255"/>
      <c r="C902" s="256"/>
      <c r="D902" s="235" t="s">
        <v>159</v>
      </c>
      <c r="E902" s="257" t="s">
        <v>21</v>
      </c>
      <c r="F902" s="258" t="s">
        <v>164</v>
      </c>
      <c r="G902" s="256"/>
      <c r="H902" s="259">
        <v>15.800000000000001</v>
      </c>
      <c r="I902" s="260"/>
      <c r="J902" s="256"/>
      <c r="K902" s="256"/>
      <c r="L902" s="261"/>
      <c r="M902" s="262"/>
      <c r="N902" s="263"/>
      <c r="O902" s="263"/>
      <c r="P902" s="263"/>
      <c r="Q902" s="263"/>
      <c r="R902" s="263"/>
      <c r="S902" s="263"/>
      <c r="T902" s="264"/>
      <c r="AT902" s="265" t="s">
        <v>159</v>
      </c>
      <c r="AU902" s="265" t="s">
        <v>81</v>
      </c>
      <c r="AV902" s="13" t="s">
        <v>158</v>
      </c>
      <c r="AW902" s="13" t="s">
        <v>35</v>
      </c>
      <c r="AX902" s="13" t="s">
        <v>79</v>
      </c>
      <c r="AY902" s="265" t="s">
        <v>152</v>
      </c>
    </row>
    <row r="903" s="1" customFormat="1" ht="16.5" customHeight="1">
      <c r="B903" s="46"/>
      <c r="C903" s="268" t="s">
        <v>1162</v>
      </c>
      <c r="D903" s="268" t="s">
        <v>331</v>
      </c>
      <c r="E903" s="269" t="s">
        <v>1163</v>
      </c>
      <c r="F903" s="270" t="s">
        <v>1164</v>
      </c>
      <c r="G903" s="271" t="s">
        <v>326</v>
      </c>
      <c r="H903" s="272">
        <v>17.379999999999999</v>
      </c>
      <c r="I903" s="273"/>
      <c r="J903" s="274">
        <f>ROUND(I903*H903,2)</f>
        <v>0</v>
      </c>
      <c r="K903" s="270" t="s">
        <v>21</v>
      </c>
      <c r="L903" s="275"/>
      <c r="M903" s="276" t="s">
        <v>21</v>
      </c>
      <c r="N903" s="277" t="s">
        <v>42</v>
      </c>
      <c r="O903" s="47"/>
      <c r="P903" s="230">
        <f>O903*H903</f>
        <v>0</v>
      </c>
      <c r="Q903" s="230">
        <v>0</v>
      </c>
      <c r="R903" s="230">
        <f>Q903*H903</f>
        <v>0</v>
      </c>
      <c r="S903" s="230">
        <v>0</v>
      </c>
      <c r="T903" s="231">
        <f>S903*H903</f>
        <v>0</v>
      </c>
      <c r="AR903" s="24" t="s">
        <v>263</v>
      </c>
      <c r="AT903" s="24" t="s">
        <v>331</v>
      </c>
      <c r="AU903" s="24" t="s">
        <v>81</v>
      </c>
      <c r="AY903" s="24" t="s">
        <v>152</v>
      </c>
      <c r="BE903" s="232">
        <f>IF(N903="základní",J903,0)</f>
        <v>0</v>
      </c>
      <c r="BF903" s="232">
        <f>IF(N903="snížená",J903,0)</f>
        <v>0</v>
      </c>
      <c r="BG903" s="232">
        <f>IF(N903="zákl. přenesená",J903,0)</f>
        <v>0</v>
      </c>
      <c r="BH903" s="232">
        <f>IF(N903="sníž. přenesená",J903,0)</f>
        <v>0</v>
      </c>
      <c r="BI903" s="232">
        <f>IF(N903="nulová",J903,0)</f>
        <v>0</v>
      </c>
      <c r="BJ903" s="24" t="s">
        <v>79</v>
      </c>
      <c r="BK903" s="232">
        <f>ROUND(I903*H903,2)</f>
        <v>0</v>
      </c>
      <c r="BL903" s="24" t="s">
        <v>200</v>
      </c>
      <c r="BM903" s="24" t="s">
        <v>1165</v>
      </c>
    </row>
    <row r="904" s="11" customFormat="1">
      <c r="B904" s="233"/>
      <c r="C904" s="234"/>
      <c r="D904" s="235" t="s">
        <v>159</v>
      </c>
      <c r="E904" s="236" t="s">
        <v>21</v>
      </c>
      <c r="F904" s="237" t="s">
        <v>1159</v>
      </c>
      <c r="G904" s="234"/>
      <c r="H904" s="236" t="s">
        <v>21</v>
      </c>
      <c r="I904" s="238"/>
      <c r="J904" s="234"/>
      <c r="K904" s="234"/>
      <c r="L904" s="239"/>
      <c r="M904" s="240"/>
      <c r="N904" s="241"/>
      <c r="O904" s="241"/>
      <c r="P904" s="241"/>
      <c r="Q904" s="241"/>
      <c r="R904" s="241"/>
      <c r="S904" s="241"/>
      <c r="T904" s="242"/>
      <c r="AT904" s="243" t="s">
        <v>159</v>
      </c>
      <c r="AU904" s="243" t="s">
        <v>81</v>
      </c>
      <c r="AV904" s="11" t="s">
        <v>79</v>
      </c>
      <c r="AW904" s="11" t="s">
        <v>35</v>
      </c>
      <c r="AX904" s="11" t="s">
        <v>71</v>
      </c>
      <c r="AY904" s="243" t="s">
        <v>152</v>
      </c>
    </row>
    <row r="905" s="12" customFormat="1">
      <c r="B905" s="244"/>
      <c r="C905" s="245"/>
      <c r="D905" s="235" t="s">
        <v>159</v>
      </c>
      <c r="E905" s="246" t="s">
        <v>21</v>
      </c>
      <c r="F905" s="247" t="s">
        <v>1166</v>
      </c>
      <c r="G905" s="245"/>
      <c r="H905" s="248">
        <v>2.2000000000000002</v>
      </c>
      <c r="I905" s="249"/>
      <c r="J905" s="245"/>
      <c r="K905" s="245"/>
      <c r="L905" s="250"/>
      <c r="M905" s="251"/>
      <c r="N905" s="252"/>
      <c r="O905" s="252"/>
      <c r="P905" s="252"/>
      <c r="Q905" s="252"/>
      <c r="R905" s="252"/>
      <c r="S905" s="252"/>
      <c r="T905" s="253"/>
      <c r="AT905" s="254" t="s">
        <v>159</v>
      </c>
      <c r="AU905" s="254" t="s">
        <v>81</v>
      </c>
      <c r="AV905" s="12" t="s">
        <v>81</v>
      </c>
      <c r="AW905" s="12" t="s">
        <v>35</v>
      </c>
      <c r="AX905" s="12" t="s">
        <v>71</v>
      </c>
      <c r="AY905" s="254" t="s">
        <v>152</v>
      </c>
    </row>
    <row r="906" s="12" customFormat="1">
      <c r="B906" s="244"/>
      <c r="C906" s="245"/>
      <c r="D906" s="235" t="s">
        <v>159</v>
      </c>
      <c r="E906" s="246" t="s">
        <v>21</v>
      </c>
      <c r="F906" s="247" t="s">
        <v>1167</v>
      </c>
      <c r="G906" s="245"/>
      <c r="H906" s="248">
        <v>15.18</v>
      </c>
      <c r="I906" s="249"/>
      <c r="J906" s="245"/>
      <c r="K906" s="245"/>
      <c r="L906" s="250"/>
      <c r="M906" s="251"/>
      <c r="N906" s="252"/>
      <c r="O906" s="252"/>
      <c r="P906" s="252"/>
      <c r="Q906" s="252"/>
      <c r="R906" s="252"/>
      <c r="S906" s="252"/>
      <c r="T906" s="253"/>
      <c r="AT906" s="254" t="s">
        <v>159</v>
      </c>
      <c r="AU906" s="254" t="s">
        <v>81</v>
      </c>
      <c r="AV906" s="12" t="s">
        <v>81</v>
      </c>
      <c r="AW906" s="12" t="s">
        <v>35</v>
      </c>
      <c r="AX906" s="12" t="s">
        <v>71</v>
      </c>
      <c r="AY906" s="254" t="s">
        <v>152</v>
      </c>
    </row>
    <row r="907" s="13" customFormat="1">
      <c r="B907" s="255"/>
      <c r="C907" s="256"/>
      <c r="D907" s="235" t="s">
        <v>159</v>
      </c>
      <c r="E907" s="257" t="s">
        <v>21</v>
      </c>
      <c r="F907" s="258" t="s">
        <v>164</v>
      </c>
      <c r="G907" s="256"/>
      <c r="H907" s="259">
        <v>17.379999999999999</v>
      </c>
      <c r="I907" s="260"/>
      <c r="J907" s="256"/>
      <c r="K907" s="256"/>
      <c r="L907" s="261"/>
      <c r="M907" s="262"/>
      <c r="N907" s="263"/>
      <c r="O907" s="263"/>
      <c r="P907" s="263"/>
      <c r="Q907" s="263"/>
      <c r="R907" s="263"/>
      <c r="S907" s="263"/>
      <c r="T907" s="264"/>
      <c r="AT907" s="265" t="s">
        <v>159</v>
      </c>
      <c r="AU907" s="265" t="s">
        <v>81</v>
      </c>
      <c r="AV907" s="13" t="s">
        <v>158</v>
      </c>
      <c r="AW907" s="13" t="s">
        <v>35</v>
      </c>
      <c r="AX907" s="13" t="s">
        <v>79</v>
      </c>
      <c r="AY907" s="265" t="s">
        <v>152</v>
      </c>
    </row>
    <row r="908" s="1" customFormat="1" ht="16.5" customHeight="1">
      <c r="B908" s="46"/>
      <c r="C908" s="268" t="s">
        <v>1168</v>
      </c>
      <c r="D908" s="268" t="s">
        <v>331</v>
      </c>
      <c r="E908" s="269" t="s">
        <v>1169</v>
      </c>
      <c r="F908" s="270" t="s">
        <v>1170</v>
      </c>
      <c r="G908" s="271" t="s">
        <v>376</v>
      </c>
      <c r="H908" s="272">
        <v>32</v>
      </c>
      <c r="I908" s="273"/>
      <c r="J908" s="274">
        <f>ROUND(I908*H908,2)</f>
        <v>0</v>
      </c>
      <c r="K908" s="270" t="s">
        <v>242</v>
      </c>
      <c r="L908" s="275"/>
      <c r="M908" s="276" t="s">
        <v>21</v>
      </c>
      <c r="N908" s="277" t="s">
        <v>42</v>
      </c>
      <c r="O908" s="47"/>
      <c r="P908" s="230">
        <f>O908*H908</f>
        <v>0</v>
      </c>
      <c r="Q908" s="230">
        <v>6.0000000000000002E-05</v>
      </c>
      <c r="R908" s="230">
        <f>Q908*H908</f>
        <v>0.0019200000000000001</v>
      </c>
      <c r="S908" s="230">
        <v>0</v>
      </c>
      <c r="T908" s="231">
        <f>S908*H908</f>
        <v>0</v>
      </c>
      <c r="AR908" s="24" t="s">
        <v>263</v>
      </c>
      <c r="AT908" s="24" t="s">
        <v>331</v>
      </c>
      <c r="AU908" s="24" t="s">
        <v>81</v>
      </c>
      <c r="AY908" s="24" t="s">
        <v>152</v>
      </c>
      <c r="BE908" s="232">
        <f>IF(N908="základní",J908,0)</f>
        <v>0</v>
      </c>
      <c r="BF908" s="232">
        <f>IF(N908="snížená",J908,0)</f>
        <v>0</v>
      </c>
      <c r="BG908" s="232">
        <f>IF(N908="zákl. přenesená",J908,0)</f>
        <v>0</v>
      </c>
      <c r="BH908" s="232">
        <f>IF(N908="sníž. přenesená",J908,0)</f>
        <v>0</v>
      </c>
      <c r="BI908" s="232">
        <f>IF(N908="nulová",J908,0)</f>
        <v>0</v>
      </c>
      <c r="BJ908" s="24" t="s">
        <v>79</v>
      </c>
      <c r="BK908" s="232">
        <f>ROUND(I908*H908,2)</f>
        <v>0</v>
      </c>
      <c r="BL908" s="24" t="s">
        <v>200</v>
      </c>
      <c r="BM908" s="24" t="s">
        <v>1171</v>
      </c>
    </row>
    <row r="909" s="11" customFormat="1">
      <c r="B909" s="233"/>
      <c r="C909" s="234"/>
      <c r="D909" s="235" t="s">
        <v>159</v>
      </c>
      <c r="E909" s="236" t="s">
        <v>21</v>
      </c>
      <c r="F909" s="237" t="s">
        <v>1159</v>
      </c>
      <c r="G909" s="234"/>
      <c r="H909" s="236" t="s">
        <v>21</v>
      </c>
      <c r="I909" s="238"/>
      <c r="J909" s="234"/>
      <c r="K909" s="234"/>
      <c r="L909" s="239"/>
      <c r="M909" s="240"/>
      <c r="N909" s="241"/>
      <c r="O909" s="241"/>
      <c r="P909" s="241"/>
      <c r="Q909" s="241"/>
      <c r="R909" s="241"/>
      <c r="S909" s="241"/>
      <c r="T909" s="242"/>
      <c r="AT909" s="243" t="s">
        <v>159</v>
      </c>
      <c r="AU909" s="243" t="s">
        <v>81</v>
      </c>
      <c r="AV909" s="11" t="s">
        <v>79</v>
      </c>
      <c r="AW909" s="11" t="s">
        <v>35</v>
      </c>
      <c r="AX909" s="11" t="s">
        <v>71</v>
      </c>
      <c r="AY909" s="243" t="s">
        <v>152</v>
      </c>
    </row>
    <row r="910" s="12" customFormat="1">
      <c r="B910" s="244"/>
      <c r="C910" s="245"/>
      <c r="D910" s="235" t="s">
        <v>159</v>
      </c>
      <c r="E910" s="246" t="s">
        <v>21</v>
      </c>
      <c r="F910" s="247" t="s">
        <v>1172</v>
      </c>
      <c r="G910" s="245"/>
      <c r="H910" s="248">
        <v>8</v>
      </c>
      <c r="I910" s="249"/>
      <c r="J910" s="245"/>
      <c r="K910" s="245"/>
      <c r="L910" s="250"/>
      <c r="M910" s="251"/>
      <c r="N910" s="252"/>
      <c r="O910" s="252"/>
      <c r="P910" s="252"/>
      <c r="Q910" s="252"/>
      <c r="R910" s="252"/>
      <c r="S910" s="252"/>
      <c r="T910" s="253"/>
      <c r="AT910" s="254" t="s">
        <v>159</v>
      </c>
      <c r="AU910" s="254" t="s">
        <v>81</v>
      </c>
      <c r="AV910" s="12" t="s">
        <v>81</v>
      </c>
      <c r="AW910" s="12" t="s">
        <v>35</v>
      </c>
      <c r="AX910" s="12" t="s">
        <v>71</v>
      </c>
      <c r="AY910" s="254" t="s">
        <v>152</v>
      </c>
    </row>
    <row r="911" s="12" customFormat="1">
      <c r="B911" s="244"/>
      <c r="C911" s="245"/>
      <c r="D911" s="235" t="s">
        <v>159</v>
      </c>
      <c r="E911" s="246" t="s">
        <v>21</v>
      </c>
      <c r="F911" s="247" t="s">
        <v>1173</v>
      </c>
      <c r="G911" s="245"/>
      <c r="H911" s="248">
        <v>24</v>
      </c>
      <c r="I911" s="249"/>
      <c r="J911" s="245"/>
      <c r="K911" s="245"/>
      <c r="L911" s="250"/>
      <c r="M911" s="251"/>
      <c r="N911" s="252"/>
      <c r="O911" s="252"/>
      <c r="P911" s="252"/>
      <c r="Q911" s="252"/>
      <c r="R911" s="252"/>
      <c r="S911" s="252"/>
      <c r="T911" s="253"/>
      <c r="AT911" s="254" t="s">
        <v>159</v>
      </c>
      <c r="AU911" s="254" t="s">
        <v>81</v>
      </c>
      <c r="AV911" s="12" t="s">
        <v>81</v>
      </c>
      <c r="AW911" s="12" t="s">
        <v>35</v>
      </c>
      <c r="AX911" s="12" t="s">
        <v>71</v>
      </c>
      <c r="AY911" s="254" t="s">
        <v>152</v>
      </c>
    </row>
    <row r="912" s="13" customFormat="1">
      <c r="B912" s="255"/>
      <c r="C912" s="256"/>
      <c r="D912" s="235" t="s">
        <v>159</v>
      </c>
      <c r="E912" s="257" t="s">
        <v>21</v>
      </c>
      <c r="F912" s="258" t="s">
        <v>164</v>
      </c>
      <c r="G912" s="256"/>
      <c r="H912" s="259">
        <v>32</v>
      </c>
      <c r="I912" s="260"/>
      <c r="J912" s="256"/>
      <c r="K912" s="256"/>
      <c r="L912" s="261"/>
      <c r="M912" s="262"/>
      <c r="N912" s="263"/>
      <c r="O912" s="263"/>
      <c r="P912" s="263"/>
      <c r="Q912" s="263"/>
      <c r="R912" s="263"/>
      <c r="S912" s="263"/>
      <c r="T912" s="264"/>
      <c r="AT912" s="265" t="s">
        <v>159</v>
      </c>
      <c r="AU912" s="265" t="s">
        <v>81</v>
      </c>
      <c r="AV912" s="13" t="s">
        <v>158</v>
      </c>
      <c r="AW912" s="13" t="s">
        <v>35</v>
      </c>
      <c r="AX912" s="13" t="s">
        <v>79</v>
      </c>
      <c r="AY912" s="265" t="s">
        <v>152</v>
      </c>
    </row>
    <row r="913" s="1" customFormat="1" ht="16.5" customHeight="1">
      <c r="B913" s="46"/>
      <c r="C913" s="221" t="s">
        <v>792</v>
      </c>
      <c r="D913" s="221" t="s">
        <v>154</v>
      </c>
      <c r="E913" s="222" t="s">
        <v>1174</v>
      </c>
      <c r="F913" s="223" t="s">
        <v>1175</v>
      </c>
      <c r="G913" s="224" t="s">
        <v>220</v>
      </c>
      <c r="H913" s="225">
        <v>0.45700000000000002</v>
      </c>
      <c r="I913" s="226"/>
      <c r="J913" s="227">
        <f>ROUND(I913*H913,2)</f>
        <v>0</v>
      </c>
      <c r="K913" s="223" t="s">
        <v>21</v>
      </c>
      <c r="L913" s="72"/>
      <c r="M913" s="228" t="s">
        <v>21</v>
      </c>
      <c r="N913" s="229" t="s">
        <v>42</v>
      </c>
      <c r="O913" s="47"/>
      <c r="P913" s="230">
        <f>O913*H913</f>
        <v>0</v>
      </c>
      <c r="Q913" s="230">
        <v>0</v>
      </c>
      <c r="R913" s="230">
        <f>Q913*H913</f>
        <v>0</v>
      </c>
      <c r="S913" s="230">
        <v>0</v>
      </c>
      <c r="T913" s="231">
        <f>S913*H913</f>
        <v>0</v>
      </c>
      <c r="AR913" s="24" t="s">
        <v>200</v>
      </c>
      <c r="AT913" s="24" t="s">
        <v>154</v>
      </c>
      <c r="AU913" s="24" t="s">
        <v>81</v>
      </c>
      <c r="AY913" s="24" t="s">
        <v>152</v>
      </c>
      <c r="BE913" s="232">
        <f>IF(N913="základní",J913,0)</f>
        <v>0</v>
      </c>
      <c r="BF913" s="232">
        <f>IF(N913="snížená",J913,0)</f>
        <v>0</v>
      </c>
      <c r="BG913" s="232">
        <f>IF(N913="zákl. přenesená",J913,0)</f>
        <v>0</v>
      </c>
      <c r="BH913" s="232">
        <f>IF(N913="sníž. přenesená",J913,0)</f>
        <v>0</v>
      </c>
      <c r="BI913" s="232">
        <f>IF(N913="nulová",J913,0)</f>
        <v>0</v>
      </c>
      <c r="BJ913" s="24" t="s">
        <v>79</v>
      </c>
      <c r="BK913" s="232">
        <f>ROUND(I913*H913,2)</f>
        <v>0</v>
      </c>
      <c r="BL913" s="24" t="s">
        <v>200</v>
      </c>
      <c r="BM913" s="24" t="s">
        <v>1176</v>
      </c>
    </row>
    <row r="914" s="10" customFormat="1" ht="29.88" customHeight="1">
      <c r="B914" s="205"/>
      <c r="C914" s="206"/>
      <c r="D914" s="207" t="s">
        <v>70</v>
      </c>
      <c r="E914" s="219" t="s">
        <v>1177</v>
      </c>
      <c r="F914" s="219" t="s">
        <v>1178</v>
      </c>
      <c r="G914" s="206"/>
      <c r="H914" s="206"/>
      <c r="I914" s="209"/>
      <c r="J914" s="220">
        <f>BK914</f>
        <v>0</v>
      </c>
      <c r="K914" s="206"/>
      <c r="L914" s="211"/>
      <c r="M914" s="212"/>
      <c r="N914" s="213"/>
      <c r="O914" s="213"/>
      <c r="P914" s="214">
        <f>SUM(P915:P940)</f>
        <v>0</v>
      </c>
      <c r="Q914" s="213"/>
      <c r="R914" s="214">
        <f>SUM(R915:R940)</f>
        <v>0.30293743749999996</v>
      </c>
      <c r="S914" s="213"/>
      <c r="T914" s="215">
        <f>SUM(T915:T940)</f>
        <v>0</v>
      </c>
      <c r="AR914" s="216" t="s">
        <v>81</v>
      </c>
      <c r="AT914" s="217" t="s">
        <v>70</v>
      </c>
      <c r="AU914" s="217" t="s">
        <v>79</v>
      </c>
      <c r="AY914" s="216" t="s">
        <v>152</v>
      </c>
      <c r="BK914" s="218">
        <f>SUM(BK915:BK940)</f>
        <v>0</v>
      </c>
    </row>
    <row r="915" s="1" customFormat="1" ht="25.5" customHeight="1">
      <c r="B915" s="46"/>
      <c r="C915" s="221" t="s">
        <v>1179</v>
      </c>
      <c r="D915" s="221" t="s">
        <v>154</v>
      </c>
      <c r="E915" s="222" t="s">
        <v>1180</v>
      </c>
      <c r="F915" s="223" t="s">
        <v>1181</v>
      </c>
      <c r="G915" s="224" t="s">
        <v>376</v>
      </c>
      <c r="H915" s="225">
        <v>2</v>
      </c>
      <c r="I915" s="226"/>
      <c r="J915" s="227">
        <f>ROUND(I915*H915,2)</f>
        <v>0</v>
      </c>
      <c r="K915" s="223" t="s">
        <v>242</v>
      </c>
      <c r="L915" s="72"/>
      <c r="M915" s="228" t="s">
        <v>21</v>
      </c>
      <c r="N915" s="229" t="s">
        <v>42</v>
      </c>
      <c r="O915" s="47"/>
      <c r="P915" s="230">
        <f>O915*H915</f>
        <v>0</v>
      </c>
      <c r="Q915" s="230">
        <v>0</v>
      </c>
      <c r="R915" s="230">
        <f>Q915*H915</f>
        <v>0</v>
      </c>
      <c r="S915" s="230">
        <v>0</v>
      </c>
      <c r="T915" s="231">
        <f>S915*H915</f>
        <v>0</v>
      </c>
      <c r="AR915" s="24" t="s">
        <v>200</v>
      </c>
      <c r="AT915" s="24" t="s">
        <v>154</v>
      </c>
      <c r="AU915" s="24" t="s">
        <v>81</v>
      </c>
      <c r="AY915" s="24" t="s">
        <v>152</v>
      </c>
      <c r="BE915" s="232">
        <f>IF(N915="základní",J915,0)</f>
        <v>0</v>
      </c>
      <c r="BF915" s="232">
        <f>IF(N915="snížená",J915,0)</f>
        <v>0</v>
      </c>
      <c r="BG915" s="232">
        <f>IF(N915="zákl. přenesená",J915,0)</f>
        <v>0</v>
      </c>
      <c r="BH915" s="232">
        <f>IF(N915="sníž. přenesená",J915,0)</f>
        <v>0</v>
      </c>
      <c r="BI915" s="232">
        <f>IF(N915="nulová",J915,0)</f>
        <v>0</v>
      </c>
      <c r="BJ915" s="24" t="s">
        <v>79</v>
      </c>
      <c r="BK915" s="232">
        <f>ROUND(I915*H915,2)</f>
        <v>0</v>
      </c>
      <c r="BL915" s="24" t="s">
        <v>200</v>
      </c>
      <c r="BM915" s="24" t="s">
        <v>1182</v>
      </c>
    </row>
    <row r="916" s="1" customFormat="1">
      <c r="B916" s="46"/>
      <c r="C916" s="74"/>
      <c r="D916" s="235" t="s">
        <v>244</v>
      </c>
      <c r="E916" s="74"/>
      <c r="F916" s="266" t="s">
        <v>1183</v>
      </c>
      <c r="G916" s="74"/>
      <c r="H916" s="74"/>
      <c r="I916" s="191"/>
      <c r="J916" s="74"/>
      <c r="K916" s="74"/>
      <c r="L916" s="72"/>
      <c r="M916" s="267"/>
      <c r="N916" s="47"/>
      <c r="O916" s="47"/>
      <c r="P916" s="47"/>
      <c r="Q916" s="47"/>
      <c r="R916" s="47"/>
      <c r="S916" s="47"/>
      <c r="T916" s="95"/>
      <c r="AT916" s="24" t="s">
        <v>244</v>
      </c>
      <c r="AU916" s="24" t="s">
        <v>81</v>
      </c>
    </row>
    <row r="917" s="12" customFormat="1">
      <c r="B917" s="244"/>
      <c r="C917" s="245"/>
      <c r="D917" s="235" t="s">
        <v>159</v>
      </c>
      <c r="E917" s="246" t="s">
        <v>21</v>
      </c>
      <c r="F917" s="247" t="s">
        <v>1184</v>
      </c>
      <c r="G917" s="245"/>
      <c r="H917" s="248">
        <v>2</v>
      </c>
      <c r="I917" s="249"/>
      <c r="J917" s="245"/>
      <c r="K917" s="245"/>
      <c r="L917" s="250"/>
      <c r="M917" s="251"/>
      <c r="N917" s="252"/>
      <c r="O917" s="252"/>
      <c r="P917" s="252"/>
      <c r="Q917" s="252"/>
      <c r="R917" s="252"/>
      <c r="S917" s="252"/>
      <c r="T917" s="253"/>
      <c r="AT917" s="254" t="s">
        <v>159</v>
      </c>
      <c r="AU917" s="254" t="s">
        <v>81</v>
      </c>
      <c r="AV917" s="12" t="s">
        <v>81</v>
      </c>
      <c r="AW917" s="12" t="s">
        <v>35</v>
      </c>
      <c r="AX917" s="12" t="s">
        <v>79</v>
      </c>
      <c r="AY917" s="254" t="s">
        <v>152</v>
      </c>
    </row>
    <row r="918" s="1" customFormat="1" ht="16.5" customHeight="1">
      <c r="B918" s="46"/>
      <c r="C918" s="268" t="s">
        <v>797</v>
      </c>
      <c r="D918" s="268" t="s">
        <v>331</v>
      </c>
      <c r="E918" s="269" t="s">
        <v>1185</v>
      </c>
      <c r="F918" s="270" t="s">
        <v>1186</v>
      </c>
      <c r="G918" s="271" t="s">
        <v>376</v>
      </c>
      <c r="H918" s="272">
        <v>1</v>
      </c>
      <c r="I918" s="273"/>
      <c r="J918" s="274">
        <f>ROUND(I918*H918,2)</f>
        <v>0</v>
      </c>
      <c r="K918" s="270" t="s">
        <v>21</v>
      </c>
      <c r="L918" s="275"/>
      <c r="M918" s="276" t="s">
        <v>21</v>
      </c>
      <c r="N918" s="277" t="s">
        <v>42</v>
      </c>
      <c r="O918" s="47"/>
      <c r="P918" s="230">
        <f>O918*H918</f>
        <v>0</v>
      </c>
      <c r="Q918" s="230">
        <v>0.1176</v>
      </c>
      <c r="R918" s="230">
        <f>Q918*H918</f>
        <v>0.1176</v>
      </c>
      <c r="S918" s="230">
        <v>0</v>
      </c>
      <c r="T918" s="231">
        <f>S918*H918</f>
        <v>0</v>
      </c>
      <c r="AR918" s="24" t="s">
        <v>263</v>
      </c>
      <c r="AT918" s="24" t="s">
        <v>331</v>
      </c>
      <c r="AU918" s="24" t="s">
        <v>81</v>
      </c>
      <c r="AY918" s="24" t="s">
        <v>152</v>
      </c>
      <c r="BE918" s="232">
        <f>IF(N918="základní",J918,0)</f>
        <v>0</v>
      </c>
      <c r="BF918" s="232">
        <f>IF(N918="snížená",J918,0)</f>
        <v>0</v>
      </c>
      <c r="BG918" s="232">
        <f>IF(N918="zákl. přenesená",J918,0)</f>
        <v>0</v>
      </c>
      <c r="BH918" s="232">
        <f>IF(N918="sníž. přenesená",J918,0)</f>
        <v>0</v>
      </c>
      <c r="BI918" s="232">
        <f>IF(N918="nulová",J918,0)</f>
        <v>0</v>
      </c>
      <c r="BJ918" s="24" t="s">
        <v>79</v>
      </c>
      <c r="BK918" s="232">
        <f>ROUND(I918*H918,2)</f>
        <v>0</v>
      </c>
      <c r="BL918" s="24" t="s">
        <v>200</v>
      </c>
      <c r="BM918" s="24" t="s">
        <v>1187</v>
      </c>
    </row>
    <row r="919" s="12" customFormat="1">
      <c r="B919" s="244"/>
      <c r="C919" s="245"/>
      <c r="D919" s="235" t="s">
        <v>159</v>
      </c>
      <c r="E919" s="246" t="s">
        <v>21</v>
      </c>
      <c r="F919" s="247" t="s">
        <v>79</v>
      </c>
      <c r="G919" s="245"/>
      <c r="H919" s="248">
        <v>1</v>
      </c>
      <c r="I919" s="249"/>
      <c r="J919" s="245"/>
      <c r="K919" s="245"/>
      <c r="L919" s="250"/>
      <c r="M919" s="251"/>
      <c r="N919" s="252"/>
      <c r="O919" s="252"/>
      <c r="P919" s="252"/>
      <c r="Q919" s="252"/>
      <c r="R919" s="252"/>
      <c r="S919" s="252"/>
      <c r="T919" s="253"/>
      <c r="AT919" s="254" t="s">
        <v>159</v>
      </c>
      <c r="AU919" s="254" t="s">
        <v>81</v>
      </c>
      <c r="AV919" s="12" t="s">
        <v>81</v>
      </c>
      <c r="AW919" s="12" t="s">
        <v>35</v>
      </c>
      <c r="AX919" s="12" t="s">
        <v>79</v>
      </c>
      <c r="AY919" s="254" t="s">
        <v>152</v>
      </c>
    </row>
    <row r="920" s="1" customFormat="1" ht="16.5" customHeight="1">
      <c r="B920" s="46"/>
      <c r="C920" s="268" t="s">
        <v>1188</v>
      </c>
      <c r="D920" s="268" t="s">
        <v>331</v>
      </c>
      <c r="E920" s="269" t="s">
        <v>1189</v>
      </c>
      <c r="F920" s="270" t="s">
        <v>1190</v>
      </c>
      <c r="G920" s="271" t="s">
        <v>376</v>
      </c>
      <c r="H920" s="272">
        <v>1</v>
      </c>
      <c r="I920" s="273"/>
      <c r="J920" s="274">
        <f>ROUND(I920*H920,2)</f>
        <v>0</v>
      </c>
      <c r="K920" s="270" t="s">
        <v>242</v>
      </c>
      <c r="L920" s="275"/>
      <c r="M920" s="276" t="s">
        <v>21</v>
      </c>
      <c r="N920" s="277" t="s">
        <v>42</v>
      </c>
      <c r="O920" s="47"/>
      <c r="P920" s="230">
        <f>O920*H920</f>
        <v>0</v>
      </c>
      <c r="Q920" s="230">
        <v>0.18099999999999999</v>
      </c>
      <c r="R920" s="230">
        <f>Q920*H920</f>
        <v>0.18099999999999999</v>
      </c>
      <c r="S920" s="230">
        <v>0</v>
      </c>
      <c r="T920" s="231">
        <f>S920*H920</f>
        <v>0</v>
      </c>
      <c r="AR920" s="24" t="s">
        <v>263</v>
      </c>
      <c r="AT920" s="24" t="s">
        <v>331</v>
      </c>
      <c r="AU920" s="24" t="s">
        <v>81</v>
      </c>
      <c r="AY920" s="24" t="s">
        <v>152</v>
      </c>
      <c r="BE920" s="232">
        <f>IF(N920="základní",J920,0)</f>
        <v>0</v>
      </c>
      <c r="BF920" s="232">
        <f>IF(N920="snížená",J920,0)</f>
        <v>0</v>
      </c>
      <c r="BG920" s="232">
        <f>IF(N920="zákl. přenesená",J920,0)</f>
        <v>0</v>
      </c>
      <c r="BH920" s="232">
        <f>IF(N920="sníž. přenesená",J920,0)</f>
        <v>0</v>
      </c>
      <c r="BI920" s="232">
        <f>IF(N920="nulová",J920,0)</f>
        <v>0</v>
      </c>
      <c r="BJ920" s="24" t="s">
        <v>79</v>
      </c>
      <c r="BK920" s="232">
        <f>ROUND(I920*H920,2)</f>
        <v>0</v>
      </c>
      <c r="BL920" s="24" t="s">
        <v>200</v>
      </c>
      <c r="BM920" s="24" t="s">
        <v>1191</v>
      </c>
    </row>
    <row r="921" s="12" customFormat="1">
      <c r="B921" s="244"/>
      <c r="C921" s="245"/>
      <c r="D921" s="235" t="s">
        <v>159</v>
      </c>
      <c r="E921" s="246" t="s">
        <v>21</v>
      </c>
      <c r="F921" s="247" t="s">
        <v>79</v>
      </c>
      <c r="G921" s="245"/>
      <c r="H921" s="248">
        <v>1</v>
      </c>
      <c r="I921" s="249"/>
      <c r="J921" s="245"/>
      <c r="K921" s="245"/>
      <c r="L921" s="250"/>
      <c r="M921" s="251"/>
      <c r="N921" s="252"/>
      <c r="O921" s="252"/>
      <c r="P921" s="252"/>
      <c r="Q921" s="252"/>
      <c r="R921" s="252"/>
      <c r="S921" s="252"/>
      <c r="T921" s="253"/>
      <c r="AT921" s="254" t="s">
        <v>159</v>
      </c>
      <c r="AU921" s="254" t="s">
        <v>81</v>
      </c>
      <c r="AV921" s="12" t="s">
        <v>81</v>
      </c>
      <c r="AW921" s="12" t="s">
        <v>35</v>
      </c>
      <c r="AX921" s="12" t="s">
        <v>79</v>
      </c>
      <c r="AY921" s="254" t="s">
        <v>152</v>
      </c>
    </row>
    <row r="922" s="1" customFormat="1" ht="16.5" customHeight="1">
      <c r="B922" s="46"/>
      <c r="C922" s="221" t="s">
        <v>801</v>
      </c>
      <c r="D922" s="221" t="s">
        <v>154</v>
      </c>
      <c r="E922" s="222" t="s">
        <v>1192</v>
      </c>
      <c r="F922" s="223" t="s">
        <v>1193</v>
      </c>
      <c r="G922" s="224" t="s">
        <v>376</v>
      </c>
      <c r="H922" s="225">
        <v>2</v>
      </c>
      <c r="I922" s="226"/>
      <c r="J922" s="227">
        <f>ROUND(I922*H922,2)</f>
        <v>0</v>
      </c>
      <c r="K922" s="223" t="s">
        <v>21</v>
      </c>
      <c r="L922" s="72"/>
      <c r="M922" s="228" t="s">
        <v>21</v>
      </c>
      <c r="N922" s="229" t="s">
        <v>42</v>
      </c>
      <c r="O922" s="47"/>
      <c r="P922" s="230">
        <f>O922*H922</f>
        <v>0</v>
      </c>
      <c r="Q922" s="230">
        <v>0</v>
      </c>
      <c r="R922" s="230">
        <f>Q922*H922</f>
        <v>0</v>
      </c>
      <c r="S922" s="230">
        <v>0</v>
      </c>
      <c r="T922" s="231">
        <f>S922*H922</f>
        <v>0</v>
      </c>
      <c r="AR922" s="24" t="s">
        <v>200</v>
      </c>
      <c r="AT922" s="24" t="s">
        <v>154</v>
      </c>
      <c r="AU922" s="24" t="s">
        <v>81</v>
      </c>
      <c r="AY922" s="24" t="s">
        <v>152</v>
      </c>
      <c r="BE922" s="232">
        <f>IF(N922="základní",J922,0)</f>
        <v>0</v>
      </c>
      <c r="BF922" s="232">
        <f>IF(N922="snížená",J922,0)</f>
        <v>0</v>
      </c>
      <c r="BG922" s="232">
        <f>IF(N922="zákl. přenesená",J922,0)</f>
        <v>0</v>
      </c>
      <c r="BH922" s="232">
        <f>IF(N922="sníž. přenesená",J922,0)</f>
        <v>0</v>
      </c>
      <c r="BI922" s="232">
        <f>IF(N922="nulová",J922,0)</f>
        <v>0</v>
      </c>
      <c r="BJ922" s="24" t="s">
        <v>79</v>
      </c>
      <c r="BK922" s="232">
        <f>ROUND(I922*H922,2)</f>
        <v>0</v>
      </c>
      <c r="BL922" s="24" t="s">
        <v>200</v>
      </c>
      <c r="BM922" s="24" t="s">
        <v>1194</v>
      </c>
    </row>
    <row r="923" s="12" customFormat="1">
      <c r="B923" s="244"/>
      <c r="C923" s="245"/>
      <c r="D923" s="235" t="s">
        <v>159</v>
      </c>
      <c r="E923" s="246" t="s">
        <v>21</v>
      </c>
      <c r="F923" s="247" t="s">
        <v>1045</v>
      </c>
      <c r="G923" s="245"/>
      <c r="H923" s="248">
        <v>2</v>
      </c>
      <c r="I923" s="249"/>
      <c r="J923" s="245"/>
      <c r="K923" s="245"/>
      <c r="L923" s="250"/>
      <c r="M923" s="251"/>
      <c r="N923" s="252"/>
      <c r="O923" s="252"/>
      <c r="P923" s="252"/>
      <c r="Q923" s="252"/>
      <c r="R923" s="252"/>
      <c r="S923" s="252"/>
      <c r="T923" s="253"/>
      <c r="AT923" s="254" t="s">
        <v>159</v>
      </c>
      <c r="AU923" s="254" t="s">
        <v>81</v>
      </c>
      <c r="AV923" s="12" t="s">
        <v>81</v>
      </c>
      <c r="AW923" s="12" t="s">
        <v>35</v>
      </c>
      <c r="AX923" s="12" t="s">
        <v>79</v>
      </c>
      <c r="AY923" s="254" t="s">
        <v>152</v>
      </c>
    </row>
    <row r="924" s="1" customFormat="1" ht="16.5" customHeight="1">
      <c r="B924" s="46"/>
      <c r="C924" s="268" t="s">
        <v>1195</v>
      </c>
      <c r="D924" s="268" t="s">
        <v>331</v>
      </c>
      <c r="E924" s="269" t="s">
        <v>1196</v>
      </c>
      <c r="F924" s="270" t="s">
        <v>1197</v>
      </c>
      <c r="G924" s="271" t="s">
        <v>376</v>
      </c>
      <c r="H924" s="272">
        <v>2</v>
      </c>
      <c r="I924" s="273"/>
      <c r="J924" s="274">
        <f>ROUND(I924*H924,2)</f>
        <v>0</v>
      </c>
      <c r="K924" s="270" t="s">
        <v>242</v>
      </c>
      <c r="L924" s="275"/>
      <c r="M924" s="276" t="s">
        <v>21</v>
      </c>
      <c r="N924" s="277" t="s">
        <v>42</v>
      </c>
      <c r="O924" s="47"/>
      <c r="P924" s="230">
        <f>O924*H924</f>
        <v>0</v>
      </c>
      <c r="Q924" s="230">
        <v>0.002</v>
      </c>
      <c r="R924" s="230">
        <f>Q924*H924</f>
        <v>0.0040000000000000001</v>
      </c>
      <c r="S924" s="230">
        <v>0</v>
      </c>
      <c r="T924" s="231">
        <f>S924*H924</f>
        <v>0</v>
      </c>
      <c r="AR924" s="24" t="s">
        <v>263</v>
      </c>
      <c r="AT924" s="24" t="s">
        <v>331</v>
      </c>
      <c r="AU924" s="24" t="s">
        <v>81</v>
      </c>
      <c r="AY924" s="24" t="s">
        <v>152</v>
      </c>
      <c r="BE924" s="232">
        <f>IF(N924="základní",J924,0)</f>
        <v>0</v>
      </c>
      <c r="BF924" s="232">
        <f>IF(N924="snížená",J924,0)</f>
        <v>0</v>
      </c>
      <c r="BG924" s="232">
        <f>IF(N924="zákl. přenesená",J924,0)</f>
        <v>0</v>
      </c>
      <c r="BH924" s="232">
        <f>IF(N924="sníž. přenesená",J924,0)</f>
        <v>0</v>
      </c>
      <c r="BI924" s="232">
        <f>IF(N924="nulová",J924,0)</f>
        <v>0</v>
      </c>
      <c r="BJ924" s="24" t="s">
        <v>79</v>
      </c>
      <c r="BK924" s="232">
        <f>ROUND(I924*H924,2)</f>
        <v>0</v>
      </c>
      <c r="BL924" s="24" t="s">
        <v>200</v>
      </c>
      <c r="BM924" s="24" t="s">
        <v>1198</v>
      </c>
    </row>
    <row r="925" s="12" customFormat="1">
      <c r="B925" s="244"/>
      <c r="C925" s="245"/>
      <c r="D925" s="235" t="s">
        <v>159</v>
      </c>
      <c r="E925" s="246" t="s">
        <v>21</v>
      </c>
      <c r="F925" s="247" t="s">
        <v>1045</v>
      </c>
      <c r="G925" s="245"/>
      <c r="H925" s="248">
        <v>2</v>
      </c>
      <c r="I925" s="249"/>
      <c r="J925" s="245"/>
      <c r="K925" s="245"/>
      <c r="L925" s="250"/>
      <c r="M925" s="251"/>
      <c r="N925" s="252"/>
      <c r="O925" s="252"/>
      <c r="P925" s="252"/>
      <c r="Q925" s="252"/>
      <c r="R925" s="252"/>
      <c r="S925" s="252"/>
      <c r="T925" s="253"/>
      <c r="AT925" s="254" t="s">
        <v>159</v>
      </c>
      <c r="AU925" s="254" t="s">
        <v>81</v>
      </c>
      <c r="AV925" s="12" t="s">
        <v>81</v>
      </c>
      <c r="AW925" s="12" t="s">
        <v>35</v>
      </c>
      <c r="AX925" s="12" t="s">
        <v>79</v>
      </c>
      <c r="AY925" s="254" t="s">
        <v>152</v>
      </c>
    </row>
    <row r="926" s="1" customFormat="1" ht="16.5" customHeight="1">
      <c r="B926" s="46"/>
      <c r="C926" s="268" t="s">
        <v>805</v>
      </c>
      <c r="D926" s="268" t="s">
        <v>331</v>
      </c>
      <c r="E926" s="269" t="s">
        <v>1199</v>
      </c>
      <c r="F926" s="270" t="s">
        <v>1200</v>
      </c>
      <c r="G926" s="271" t="s">
        <v>376</v>
      </c>
      <c r="H926" s="272">
        <v>6</v>
      </c>
      <c r="I926" s="273"/>
      <c r="J926" s="274">
        <f>ROUND(I926*H926,2)</f>
        <v>0</v>
      </c>
      <c r="K926" s="270" t="s">
        <v>21</v>
      </c>
      <c r="L926" s="275"/>
      <c r="M926" s="276" t="s">
        <v>21</v>
      </c>
      <c r="N926" s="277" t="s">
        <v>42</v>
      </c>
      <c r="O926" s="47"/>
      <c r="P926" s="230">
        <f>O926*H926</f>
        <v>0</v>
      </c>
      <c r="Q926" s="230">
        <v>0</v>
      </c>
      <c r="R926" s="230">
        <f>Q926*H926</f>
        <v>0</v>
      </c>
      <c r="S926" s="230">
        <v>0</v>
      </c>
      <c r="T926" s="231">
        <f>S926*H926</f>
        <v>0</v>
      </c>
      <c r="AR926" s="24" t="s">
        <v>263</v>
      </c>
      <c r="AT926" s="24" t="s">
        <v>331</v>
      </c>
      <c r="AU926" s="24" t="s">
        <v>81</v>
      </c>
      <c r="AY926" s="24" t="s">
        <v>152</v>
      </c>
      <c r="BE926" s="232">
        <f>IF(N926="základní",J926,0)</f>
        <v>0</v>
      </c>
      <c r="BF926" s="232">
        <f>IF(N926="snížená",J926,0)</f>
        <v>0</v>
      </c>
      <c r="BG926" s="232">
        <f>IF(N926="zákl. přenesená",J926,0)</f>
        <v>0</v>
      </c>
      <c r="BH926" s="232">
        <f>IF(N926="sníž. přenesená",J926,0)</f>
        <v>0</v>
      </c>
      <c r="BI926" s="232">
        <f>IF(N926="nulová",J926,0)</f>
        <v>0</v>
      </c>
      <c r="BJ926" s="24" t="s">
        <v>79</v>
      </c>
      <c r="BK926" s="232">
        <f>ROUND(I926*H926,2)</f>
        <v>0</v>
      </c>
      <c r="BL926" s="24" t="s">
        <v>200</v>
      </c>
      <c r="BM926" s="24" t="s">
        <v>1201</v>
      </c>
    </row>
    <row r="927" s="12" customFormat="1">
      <c r="B927" s="244"/>
      <c r="C927" s="245"/>
      <c r="D927" s="235" t="s">
        <v>159</v>
      </c>
      <c r="E927" s="246" t="s">
        <v>21</v>
      </c>
      <c r="F927" s="247" t="s">
        <v>172</v>
      </c>
      <c r="G927" s="245"/>
      <c r="H927" s="248">
        <v>6</v>
      </c>
      <c r="I927" s="249"/>
      <c r="J927" s="245"/>
      <c r="K927" s="245"/>
      <c r="L927" s="250"/>
      <c r="M927" s="251"/>
      <c r="N927" s="252"/>
      <c r="O927" s="252"/>
      <c r="P927" s="252"/>
      <c r="Q927" s="252"/>
      <c r="R927" s="252"/>
      <c r="S927" s="252"/>
      <c r="T927" s="253"/>
      <c r="AT927" s="254" t="s">
        <v>159</v>
      </c>
      <c r="AU927" s="254" t="s">
        <v>81</v>
      </c>
      <c r="AV927" s="12" t="s">
        <v>81</v>
      </c>
      <c r="AW927" s="12" t="s">
        <v>35</v>
      </c>
      <c r="AX927" s="12" t="s">
        <v>79</v>
      </c>
      <c r="AY927" s="254" t="s">
        <v>152</v>
      </c>
    </row>
    <row r="928" s="1" customFormat="1" ht="16.5" customHeight="1">
      <c r="B928" s="46"/>
      <c r="C928" s="221" t="s">
        <v>1202</v>
      </c>
      <c r="D928" s="221" t="s">
        <v>154</v>
      </c>
      <c r="E928" s="222" t="s">
        <v>1203</v>
      </c>
      <c r="F928" s="223" t="s">
        <v>1204</v>
      </c>
      <c r="G928" s="224" t="s">
        <v>376</v>
      </c>
      <c r="H928" s="225">
        <v>2</v>
      </c>
      <c r="I928" s="226"/>
      <c r="J928" s="227">
        <f>ROUND(I928*H928,2)</f>
        <v>0</v>
      </c>
      <c r="K928" s="223" t="s">
        <v>21</v>
      </c>
      <c r="L928" s="72"/>
      <c r="M928" s="228" t="s">
        <v>21</v>
      </c>
      <c r="N928" s="229" t="s">
        <v>42</v>
      </c>
      <c r="O928" s="47"/>
      <c r="P928" s="230">
        <f>O928*H928</f>
        <v>0</v>
      </c>
      <c r="Q928" s="230">
        <v>0</v>
      </c>
      <c r="R928" s="230">
        <f>Q928*H928</f>
        <v>0</v>
      </c>
      <c r="S928" s="230">
        <v>0</v>
      </c>
      <c r="T928" s="231">
        <f>S928*H928</f>
        <v>0</v>
      </c>
      <c r="AR928" s="24" t="s">
        <v>200</v>
      </c>
      <c r="AT928" s="24" t="s">
        <v>154</v>
      </c>
      <c r="AU928" s="24" t="s">
        <v>81</v>
      </c>
      <c r="AY928" s="24" t="s">
        <v>152</v>
      </c>
      <c r="BE928" s="232">
        <f>IF(N928="základní",J928,0)</f>
        <v>0</v>
      </c>
      <c r="BF928" s="232">
        <f>IF(N928="snížená",J928,0)</f>
        <v>0</v>
      </c>
      <c r="BG928" s="232">
        <f>IF(N928="zákl. přenesená",J928,0)</f>
        <v>0</v>
      </c>
      <c r="BH928" s="232">
        <f>IF(N928="sníž. přenesená",J928,0)</f>
        <v>0</v>
      </c>
      <c r="BI928" s="232">
        <f>IF(N928="nulová",J928,0)</f>
        <v>0</v>
      </c>
      <c r="BJ928" s="24" t="s">
        <v>79</v>
      </c>
      <c r="BK928" s="232">
        <f>ROUND(I928*H928,2)</f>
        <v>0</v>
      </c>
      <c r="BL928" s="24" t="s">
        <v>200</v>
      </c>
      <c r="BM928" s="24" t="s">
        <v>1205</v>
      </c>
    </row>
    <row r="929" s="12" customFormat="1">
      <c r="B929" s="244"/>
      <c r="C929" s="245"/>
      <c r="D929" s="235" t="s">
        <v>159</v>
      </c>
      <c r="E929" s="246" t="s">
        <v>21</v>
      </c>
      <c r="F929" s="247" t="s">
        <v>81</v>
      </c>
      <c r="G929" s="245"/>
      <c r="H929" s="248">
        <v>2</v>
      </c>
      <c r="I929" s="249"/>
      <c r="J929" s="245"/>
      <c r="K929" s="245"/>
      <c r="L929" s="250"/>
      <c r="M929" s="251"/>
      <c r="N929" s="252"/>
      <c r="O929" s="252"/>
      <c r="P929" s="252"/>
      <c r="Q929" s="252"/>
      <c r="R929" s="252"/>
      <c r="S929" s="252"/>
      <c r="T929" s="253"/>
      <c r="AT929" s="254" t="s">
        <v>159</v>
      </c>
      <c r="AU929" s="254" t="s">
        <v>81</v>
      </c>
      <c r="AV929" s="12" t="s">
        <v>81</v>
      </c>
      <c r="AW929" s="12" t="s">
        <v>35</v>
      </c>
      <c r="AX929" s="12" t="s">
        <v>79</v>
      </c>
      <c r="AY929" s="254" t="s">
        <v>152</v>
      </c>
    </row>
    <row r="930" s="1" customFormat="1" ht="25.5" customHeight="1">
      <c r="B930" s="46"/>
      <c r="C930" s="268" t="s">
        <v>809</v>
      </c>
      <c r="D930" s="268" t="s">
        <v>331</v>
      </c>
      <c r="E930" s="269" t="s">
        <v>1206</v>
      </c>
      <c r="F930" s="270" t="s">
        <v>1207</v>
      </c>
      <c r="G930" s="271" t="s">
        <v>376</v>
      </c>
      <c r="H930" s="272">
        <v>2</v>
      </c>
      <c r="I930" s="273"/>
      <c r="J930" s="274">
        <f>ROUND(I930*H930,2)</f>
        <v>0</v>
      </c>
      <c r="K930" s="270" t="s">
        <v>21</v>
      </c>
      <c r="L930" s="275"/>
      <c r="M930" s="276" t="s">
        <v>21</v>
      </c>
      <c r="N930" s="277" t="s">
        <v>42</v>
      </c>
      <c r="O930" s="47"/>
      <c r="P930" s="230">
        <f>O930*H930</f>
        <v>0</v>
      </c>
      <c r="Q930" s="230">
        <v>0</v>
      </c>
      <c r="R930" s="230">
        <f>Q930*H930</f>
        <v>0</v>
      </c>
      <c r="S930" s="230">
        <v>0</v>
      </c>
      <c r="T930" s="231">
        <f>S930*H930</f>
        <v>0</v>
      </c>
      <c r="AR930" s="24" t="s">
        <v>263</v>
      </c>
      <c r="AT930" s="24" t="s">
        <v>331</v>
      </c>
      <c r="AU930" s="24" t="s">
        <v>81</v>
      </c>
      <c r="AY930" s="24" t="s">
        <v>152</v>
      </c>
      <c r="BE930" s="232">
        <f>IF(N930="základní",J930,0)</f>
        <v>0</v>
      </c>
      <c r="BF930" s="232">
        <f>IF(N930="snížená",J930,0)</f>
        <v>0</v>
      </c>
      <c r="BG930" s="232">
        <f>IF(N930="zákl. přenesená",J930,0)</f>
        <v>0</v>
      </c>
      <c r="BH930" s="232">
        <f>IF(N930="sníž. přenesená",J930,0)</f>
        <v>0</v>
      </c>
      <c r="BI930" s="232">
        <f>IF(N930="nulová",J930,0)</f>
        <v>0</v>
      </c>
      <c r="BJ930" s="24" t="s">
        <v>79</v>
      </c>
      <c r="BK930" s="232">
        <f>ROUND(I930*H930,2)</f>
        <v>0</v>
      </c>
      <c r="BL930" s="24" t="s">
        <v>200</v>
      </c>
      <c r="BM930" s="24" t="s">
        <v>1208</v>
      </c>
    </row>
    <row r="931" s="12" customFormat="1">
      <c r="B931" s="244"/>
      <c r="C931" s="245"/>
      <c r="D931" s="235" t="s">
        <v>159</v>
      </c>
      <c r="E931" s="246" t="s">
        <v>21</v>
      </c>
      <c r="F931" s="247" t="s">
        <v>81</v>
      </c>
      <c r="G931" s="245"/>
      <c r="H931" s="248">
        <v>2</v>
      </c>
      <c r="I931" s="249"/>
      <c r="J931" s="245"/>
      <c r="K931" s="245"/>
      <c r="L931" s="250"/>
      <c r="M931" s="251"/>
      <c r="N931" s="252"/>
      <c r="O931" s="252"/>
      <c r="P931" s="252"/>
      <c r="Q931" s="252"/>
      <c r="R931" s="252"/>
      <c r="S931" s="252"/>
      <c r="T931" s="253"/>
      <c r="AT931" s="254" t="s">
        <v>159</v>
      </c>
      <c r="AU931" s="254" t="s">
        <v>81</v>
      </c>
      <c r="AV931" s="12" t="s">
        <v>81</v>
      </c>
      <c r="AW931" s="12" t="s">
        <v>35</v>
      </c>
      <c r="AX931" s="12" t="s">
        <v>79</v>
      </c>
      <c r="AY931" s="254" t="s">
        <v>152</v>
      </c>
    </row>
    <row r="932" s="1" customFormat="1" ht="16.5" customHeight="1">
      <c r="B932" s="46"/>
      <c r="C932" s="221" t="s">
        <v>1209</v>
      </c>
      <c r="D932" s="221" t="s">
        <v>154</v>
      </c>
      <c r="E932" s="222" t="s">
        <v>1210</v>
      </c>
      <c r="F932" s="223" t="s">
        <v>1211</v>
      </c>
      <c r="G932" s="224" t="s">
        <v>1212</v>
      </c>
      <c r="H932" s="225">
        <v>5</v>
      </c>
      <c r="I932" s="226"/>
      <c r="J932" s="227">
        <f>ROUND(I932*H932,2)</f>
        <v>0</v>
      </c>
      <c r="K932" s="223" t="s">
        <v>21</v>
      </c>
      <c r="L932" s="72"/>
      <c r="M932" s="228" t="s">
        <v>21</v>
      </c>
      <c r="N932" s="229" t="s">
        <v>42</v>
      </c>
      <c r="O932" s="47"/>
      <c r="P932" s="230">
        <f>O932*H932</f>
        <v>0</v>
      </c>
      <c r="Q932" s="230">
        <v>6.7487499999999994E-05</v>
      </c>
      <c r="R932" s="230">
        <f>Q932*H932</f>
        <v>0.00033743749999999996</v>
      </c>
      <c r="S932" s="230">
        <v>0</v>
      </c>
      <c r="T932" s="231">
        <f>S932*H932</f>
        <v>0</v>
      </c>
      <c r="AR932" s="24" t="s">
        <v>200</v>
      </c>
      <c r="AT932" s="24" t="s">
        <v>154</v>
      </c>
      <c r="AU932" s="24" t="s">
        <v>81</v>
      </c>
      <c r="AY932" s="24" t="s">
        <v>152</v>
      </c>
      <c r="BE932" s="232">
        <f>IF(N932="základní",J932,0)</f>
        <v>0</v>
      </c>
      <c r="BF932" s="232">
        <f>IF(N932="snížená",J932,0)</f>
        <v>0</v>
      </c>
      <c r="BG932" s="232">
        <f>IF(N932="zákl. přenesená",J932,0)</f>
        <v>0</v>
      </c>
      <c r="BH932" s="232">
        <f>IF(N932="sníž. přenesená",J932,0)</f>
        <v>0</v>
      </c>
      <c r="BI932" s="232">
        <f>IF(N932="nulová",J932,0)</f>
        <v>0</v>
      </c>
      <c r="BJ932" s="24" t="s">
        <v>79</v>
      </c>
      <c r="BK932" s="232">
        <f>ROUND(I932*H932,2)</f>
        <v>0</v>
      </c>
      <c r="BL932" s="24" t="s">
        <v>200</v>
      </c>
      <c r="BM932" s="24" t="s">
        <v>1213</v>
      </c>
    </row>
    <row r="933" s="11" customFormat="1">
      <c r="B933" s="233"/>
      <c r="C933" s="234"/>
      <c r="D933" s="235" t="s">
        <v>159</v>
      </c>
      <c r="E933" s="236" t="s">
        <v>21</v>
      </c>
      <c r="F933" s="237" t="s">
        <v>1214</v>
      </c>
      <c r="G933" s="234"/>
      <c r="H933" s="236" t="s">
        <v>21</v>
      </c>
      <c r="I933" s="238"/>
      <c r="J933" s="234"/>
      <c r="K933" s="234"/>
      <c r="L933" s="239"/>
      <c r="M933" s="240"/>
      <c r="N933" s="241"/>
      <c r="O933" s="241"/>
      <c r="P933" s="241"/>
      <c r="Q933" s="241"/>
      <c r="R933" s="241"/>
      <c r="S933" s="241"/>
      <c r="T933" s="242"/>
      <c r="AT933" s="243" t="s">
        <v>159</v>
      </c>
      <c r="AU933" s="243" t="s">
        <v>81</v>
      </c>
      <c r="AV933" s="11" t="s">
        <v>79</v>
      </c>
      <c r="AW933" s="11" t="s">
        <v>35</v>
      </c>
      <c r="AX933" s="11" t="s">
        <v>71</v>
      </c>
      <c r="AY933" s="243" t="s">
        <v>152</v>
      </c>
    </row>
    <row r="934" s="12" customFormat="1">
      <c r="B934" s="244"/>
      <c r="C934" s="245"/>
      <c r="D934" s="235" t="s">
        <v>159</v>
      </c>
      <c r="E934" s="246" t="s">
        <v>21</v>
      </c>
      <c r="F934" s="247" t="s">
        <v>178</v>
      </c>
      <c r="G934" s="245"/>
      <c r="H934" s="248">
        <v>5</v>
      </c>
      <c r="I934" s="249"/>
      <c r="J934" s="245"/>
      <c r="K934" s="245"/>
      <c r="L934" s="250"/>
      <c r="M934" s="251"/>
      <c r="N934" s="252"/>
      <c r="O934" s="252"/>
      <c r="P934" s="252"/>
      <c r="Q934" s="252"/>
      <c r="R934" s="252"/>
      <c r="S934" s="252"/>
      <c r="T934" s="253"/>
      <c r="AT934" s="254" t="s">
        <v>159</v>
      </c>
      <c r="AU934" s="254" t="s">
        <v>81</v>
      </c>
      <c r="AV934" s="12" t="s">
        <v>81</v>
      </c>
      <c r="AW934" s="12" t="s">
        <v>35</v>
      </c>
      <c r="AX934" s="12" t="s">
        <v>71</v>
      </c>
      <c r="AY934" s="254" t="s">
        <v>152</v>
      </c>
    </row>
    <row r="935" s="13" customFormat="1">
      <c r="B935" s="255"/>
      <c r="C935" s="256"/>
      <c r="D935" s="235" t="s">
        <v>159</v>
      </c>
      <c r="E935" s="257" t="s">
        <v>21</v>
      </c>
      <c r="F935" s="258" t="s">
        <v>164</v>
      </c>
      <c r="G935" s="256"/>
      <c r="H935" s="259">
        <v>5</v>
      </c>
      <c r="I935" s="260"/>
      <c r="J935" s="256"/>
      <c r="K935" s="256"/>
      <c r="L935" s="261"/>
      <c r="M935" s="262"/>
      <c r="N935" s="263"/>
      <c r="O935" s="263"/>
      <c r="P935" s="263"/>
      <c r="Q935" s="263"/>
      <c r="R935" s="263"/>
      <c r="S935" s="263"/>
      <c r="T935" s="264"/>
      <c r="AT935" s="265" t="s">
        <v>159</v>
      </c>
      <c r="AU935" s="265" t="s">
        <v>81</v>
      </c>
      <c r="AV935" s="13" t="s">
        <v>158</v>
      </c>
      <c r="AW935" s="13" t="s">
        <v>35</v>
      </c>
      <c r="AX935" s="13" t="s">
        <v>79</v>
      </c>
      <c r="AY935" s="265" t="s">
        <v>152</v>
      </c>
    </row>
    <row r="936" s="1" customFormat="1" ht="16.5" customHeight="1">
      <c r="B936" s="46"/>
      <c r="C936" s="268" t="s">
        <v>813</v>
      </c>
      <c r="D936" s="268" t="s">
        <v>331</v>
      </c>
      <c r="E936" s="269" t="s">
        <v>1215</v>
      </c>
      <c r="F936" s="270" t="s">
        <v>1216</v>
      </c>
      <c r="G936" s="271" t="s">
        <v>376</v>
      </c>
      <c r="H936" s="272">
        <v>5</v>
      </c>
      <c r="I936" s="273"/>
      <c r="J936" s="274">
        <f>ROUND(I936*H936,2)</f>
        <v>0</v>
      </c>
      <c r="K936" s="270" t="s">
        <v>21</v>
      </c>
      <c r="L936" s="275"/>
      <c r="M936" s="276" t="s">
        <v>21</v>
      </c>
      <c r="N936" s="277" t="s">
        <v>42</v>
      </c>
      <c r="O936" s="47"/>
      <c r="P936" s="230">
        <f>O936*H936</f>
        <v>0</v>
      </c>
      <c r="Q936" s="230">
        <v>0</v>
      </c>
      <c r="R936" s="230">
        <f>Q936*H936</f>
        <v>0</v>
      </c>
      <c r="S936" s="230">
        <v>0</v>
      </c>
      <c r="T936" s="231">
        <f>S936*H936</f>
        <v>0</v>
      </c>
      <c r="AR936" s="24" t="s">
        <v>263</v>
      </c>
      <c r="AT936" s="24" t="s">
        <v>331</v>
      </c>
      <c r="AU936" s="24" t="s">
        <v>81</v>
      </c>
      <c r="AY936" s="24" t="s">
        <v>152</v>
      </c>
      <c r="BE936" s="232">
        <f>IF(N936="základní",J936,0)</f>
        <v>0</v>
      </c>
      <c r="BF936" s="232">
        <f>IF(N936="snížená",J936,0)</f>
        <v>0</v>
      </c>
      <c r="BG936" s="232">
        <f>IF(N936="zákl. přenesená",J936,0)</f>
        <v>0</v>
      </c>
      <c r="BH936" s="232">
        <f>IF(N936="sníž. přenesená",J936,0)</f>
        <v>0</v>
      </c>
      <c r="BI936" s="232">
        <f>IF(N936="nulová",J936,0)</f>
        <v>0</v>
      </c>
      <c r="BJ936" s="24" t="s">
        <v>79</v>
      </c>
      <c r="BK936" s="232">
        <f>ROUND(I936*H936,2)</f>
        <v>0</v>
      </c>
      <c r="BL936" s="24" t="s">
        <v>200</v>
      </c>
      <c r="BM936" s="24" t="s">
        <v>1217</v>
      </c>
    </row>
    <row r="937" s="12" customFormat="1">
      <c r="B937" s="244"/>
      <c r="C937" s="245"/>
      <c r="D937" s="235" t="s">
        <v>159</v>
      </c>
      <c r="E937" s="246" t="s">
        <v>21</v>
      </c>
      <c r="F937" s="247" t="s">
        <v>1218</v>
      </c>
      <c r="G937" s="245"/>
      <c r="H937" s="248">
        <v>5</v>
      </c>
      <c r="I937" s="249"/>
      <c r="J937" s="245"/>
      <c r="K937" s="245"/>
      <c r="L937" s="250"/>
      <c r="M937" s="251"/>
      <c r="N937" s="252"/>
      <c r="O937" s="252"/>
      <c r="P937" s="252"/>
      <c r="Q937" s="252"/>
      <c r="R937" s="252"/>
      <c r="S937" s="252"/>
      <c r="T937" s="253"/>
      <c r="AT937" s="254" t="s">
        <v>159</v>
      </c>
      <c r="AU937" s="254" t="s">
        <v>81</v>
      </c>
      <c r="AV937" s="12" t="s">
        <v>81</v>
      </c>
      <c r="AW937" s="12" t="s">
        <v>35</v>
      </c>
      <c r="AX937" s="12" t="s">
        <v>79</v>
      </c>
      <c r="AY937" s="254" t="s">
        <v>152</v>
      </c>
    </row>
    <row r="938" s="1" customFormat="1" ht="16.5" customHeight="1">
      <c r="B938" s="46"/>
      <c r="C938" s="221" t="s">
        <v>1219</v>
      </c>
      <c r="D938" s="221" t="s">
        <v>154</v>
      </c>
      <c r="E938" s="222" t="s">
        <v>1220</v>
      </c>
      <c r="F938" s="223" t="s">
        <v>1221</v>
      </c>
      <c r="G938" s="224" t="s">
        <v>1222</v>
      </c>
      <c r="H938" s="225">
        <v>1</v>
      </c>
      <c r="I938" s="226"/>
      <c r="J938" s="227">
        <f>ROUND(I938*H938,2)</f>
        <v>0</v>
      </c>
      <c r="K938" s="223" t="s">
        <v>21</v>
      </c>
      <c r="L938" s="72"/>
      <c r="M938" s="228" t="s">
        <v>21</v>
      </c>
      <c r="N938" s="229" t="s">
        <v>42</v>
      </c>
      <c r="O938" s="47"/>
      <c r="P938" s="230">
        <f>O938*H938</f>
        <v>0</v>
      </c>
      <c r="Q938" s="230">
        <v>0</v>
      </c>
      <c r="R938" s="230">
        <f>Q938*H938</f>
        <v>0</v>
      </c>
      <c r="S938" s="230">
        <v>0</v>
      </c>
      <c r="T938" s="231">
        <f>S938*H938</f>
        <v>0</v>
      </c>
      <c r="AR938" s="24" t="s">
        <v>200</v>
      </c>
      <c r="AT938" s="24" t="s">
        <v>154</v>
      </c>
      <c r="AU938" s="24" t="s">
        <v>81</v>
      </c>
      <c r="AY938" s="24" t="s">
        <v>152</v>
      </c>
      <c r="BE938" s="232">
        <f>IF(N938="základní",J938,0)</f>
        <v>0</v>
      </c>
      <c r="BF938" s="232">
        <f>IF(N938="snížená",J938,0)</f>
        <v>0</v>
      </c>
      <c r="BG938" s="232">
        <f>IF(N938="zákl. přenesená",J938,0)</f>
        <v>0</v>
      </c>
      <c r="BH938" s="232">
        <f>IF(N938="sníž. přenesená",J938,0)</f>
        <v>0</v>
      </c>
      <c r="BI938" s="232">
        <f>IF(N938="nulová",J938,0)</f>
        <v>0</v>
      </c>
      <c r="BJ938" s="24" t="s">
        <v>79</v>
      </c>
      <c r="BK938" s="232">
        <f>ROUND(I938*H938,2)</f>
        <v>0</v>
      </c>
      <c r="BL938" s="24" t="s">
        <v>200</v>
      </c>
      <c r="BM938" s="24" t="s">
        <v>1223</v>
      </c>
    </row>
    <row r="939" s="12" customFormat="1">
      <c r="B939" s="244"/>
      <c r="C939" s="245"/>
      <c r="D939" s="235" t="s">
        <v>159</v>
      </c>
      <c r="E939" s="246" t="s">
        <v>21</v>
      </c>
      <c r="F939" s="247" t="s">
        <v>1224</v>
      </c>
      <c r="G939" s="245"/>
      <c r="H939" s="248">
        <v>1</v>
      </c>
      <c r="I939" s="249"/>
      <c r="J939" s="245"/>
      <c r="K939" s="245"/>
      <c r="L939" s="250"/>
      <c r="M939" s="251"/>
      <c r="N939" s="252"/>
      <c r="O939" s="252"/>
      <c r="P939" s="252"/>
      <c r="Q939" s="252"/>
      <c r="R939" s="252"/>
      <c r="S939" s="252"/>
      <c r="T939" s="253"/>
      <c r="AT939" s="254" t="s">
        <v>159</v>
      </c>
      <c r="AU939" s="254" t="s">
        <v>81</v>
      </c>
      <c r="AV939" s="12" t="s">
        <v>81</v>
      </c>
      <c r="AW939" s="12" t="s">
        <v>35</v>
      </c>
      <c r="AX939" s="12" t="s">
        <v>79</v>
      </c>
      <c r="AY939" s="254" t="s">
        <v>152</v>
      </c>
    </row>
    <row r="940" s="1" customFormat="1" ht="16.5" customHeight="1">
      <c r="B940" s="46"/>
      <c r="C940" s="221" t="s">
        <v>817</v>
      </c>
      <c r="D940" s="221" t="s">
        <v>154</v>
      </c>
      <c r="E940" s="222" t="s">
        <v>1225</v>
      </c>
      <c r="F940" s="223" t="s">
        <v>1226</v>
      </c>
      <c r="G940" s="224" t="s">
        <v>220</v>
      </c>
      <c r="H940" s="225">
        <v>0.30299999999999999</v>
      </c>
      <c r="I940" s="226"/>
      <c r="J940" s="227">
        <f>ROUND(I940*H940,2)</f>
        <v>0</v>
      </c>
      <c r="K940" s="223" t="s">
        <v>21</v>
      </c>
      <c r="L940" s="72"/>
      <c r="M940" s="228" t="s">
        <v>21</v>
      </c>
      <c r="N940" s="229" t="s">
        <v>42</v>
      </c>
      <c r="O940" s="47"/>
      <c r="P940" s="230">
        <f>O940*H940</f>
        <v>0</v>
      </c>
      <c r="Q940" s="230">
        <v>0</v>
      </c>
      <c r="R940" s="230">
        <f>Q940*H940</f>
        <v>0</v>
      </c>
      <c r="S940" s="230">
        <v>0</v>
      </c>
      <c r="T940" s="231">
        <f>S940*H940</f>
        <v>0</v>
      </c>
      <c r="AR940" s="24" t="s">
        <v>200</v>
      </c>
      <c r="AT940" s="24" t="s">
        <v>154</v>
      </c>
      <c r="AU940" s="24" t="s">
        <v>81</v>
      </c>
      <c r="AY940" s="24" t="s">
        <v>152</v>
      </c>
      <c r="BE940" s="232">
        <f>IF(N940="základní",J940,0)</f>
        <v>0</v>
      </c>
      <c r="BF940" s="232">
        <f>IF(N940="snížená",J940,0)</f>
        <v>0</v>
      </c>
      <c r="BG940" s="232">
        <f>IF(N940="zákl. přenesená",J940,0)</f>
        <v>0</v>
      </c>
      <c r="BH940" s="232">
        <f>IF(N940="sníž. přenesená",J940,0)</f>
        <v>0</v>
      </c>
      <c r="BI940" s="232">
        <f>IF(N940="nulová",J940,0)</f>
        <v>0</v>
      </c>
      <c r="BJ940" s="24" t="s">
        <v>79</v>
      </c>
      <c r="BK940" s="232">
        <f>ROUND(I940*H940,2)</f>
        <v>0</v>
      </c>
      <c r="BL940" s="24" t="s">
        <v>200</v>
      </c>
      <c r="BM940" s="24" t="s">
        <v>1227</v>
      </c>
    </row>
    <row r="941" s="10" customFormat="1" ht="29.88" customHeight="1">
      <c r="B941" s="205"/>
      <c r="C941" s="206"/>
      <c r="D941" s="207" t="s">
        <v>70</v>
      </c>
      <c r="E941" s="219" t="s">
        <v>1228</v>
      </c>
      <c r="F941" s="219" t="s">
        <v>1229</v>
      </c>
      <c r="G941" s="206"/>
      <c r="H941" s="206"/>
      <c r="I941" s="209"/>
      <c r="J941" s="220">
        <f>BK941</f>
        <v>0</v>
      </c>
      <c r="K941" s="206"/>
      <c r="L941" s="211"/>
      <c r="M941" s="212"/>
      <c r="N941" s="213"/>
      <c r="O941" s="213"/>
      <c r="P941" s="214">
        <f>SUM(P942:P976)</f>
        <v>0</v>
      </c>
      <c r="Q941" s="213"/>
      <c r="R941" s="214">
        <f>SUM(R942:R976)</f>
        <v>0.076964630000000006</v>
      </c>
      <c r="S941" s="213"/>
      <c r="T941" s="215">
        <f>SUM(T942:T976)</f>
        <v>0</v>
      </c>
      <c r="AR941" s="216" t="s">
        <v>81</v>
      </c>
      <c r="AT941" s="217" t="s">
        <v>70</v>
      </c>
      <c r="AU941" s="217" t="s">
        <v>79</v>
      </c>
      <c r="AY941" s="216" t="s">
        <v>152</v>
      </c>
      <c r="BK941" s="218">
        <f>SUM(BK942:BK976)</f>
        <v>0</v>
      </c>
    </row>
    <row r="942" s="1" customFormat="1" ht="25.5" customHeight="1">
      <c r="B942" s="46"/>
      <c r="C942" s="221" t="s">
        <v>1230</v>
      </c>
      <c r="D942" s="221" t="s">
        <v>154</v>
      </c>
      <c r="E942" s="222" t="s">
        <v>1231</v>
      </c>
      <c r="F942" s="223" t="s">
        <v>1232</v>
      </c>
      <c r="G942" s="224" t="s">
        <v>326</v>
      </c>
      <c r="H942" s="225">
        <v>4.0999999999999996</v>
      </c>
      <c r="I942" s="226"/>
      <c r="J942" s="227">
        <f>ROUND(I942*H942,2)</f>
        <v>0</v>
      </c>
      <c r="K942" s="223" t="s">
        <v>242</v>
      </c>
      <c r="L942" s="72"/>
      <c r="M942" s="228" t="s">
        <v>21</v>
      </c>
      <c r="N942" s="229" t="s">
        <v>42</v>
      </c>
      <c r="O942" s="47"/>
      <c r="P942" s="230">
        <f>O942*H942</f>
        <v>0</v>
      </c>
      <c r="Q942" s="230">
        <v>0.00027999999999999998</v>
      </c>
      <c r="R942" s="230">
        <f>Q942*H942</f>
        <v>0.0011479999999999997</v>
      </c>
      <c r="S942" s="230">
        <v>0</v>
      </c>
      <c r="T942" s="231">
        <f>S942*H942</f>
        <v>0</v>
      </c>
      <c r="AR942" s="24" t="s">
        <v>200</v>
      </c>
      <c r="AT942" s="24" t="s">
        <v>154</v>
      </c>
      <c r="AU942" s="24" t="s">
        <v>81</v>
      </c>
      <c r="AY942" s="24" t="s">
        <v>152</v>
      </c>
      <c r="BE942" s="232">
        <f>IF(N942="základní",J942,0)</f>
        <v>0</v>
      </c>
      <c r="BF942" s="232">
        <f>IF(N942="snížená",J942,0)</f>
        <v>0</v>
      </c>
      <c r="BG942" s="232">
        <f>IF(N942="zákl. přenesená",J942,0)</f>
        <v>0</v>
      </c>
      <c r="BH942" s="232">
        <f>IF(N942="sníž. přenesená",J942,0)</f>
        <v>0</v>
      </c>
      <c r="BI942" s="232">
        <f>IF(N942="nulová",J942,0)</f>
        <v>0</v>
      </c>
      <c r="BJ942" s="24" t="s">
        <v>79</v>
      </c>
      <c r="BK942" s="232">
        <f>ROUND(I942*H942,2)</f>
        <v>0</v>
      </c>
      <c r="BL942" s="24" t="s">
        <v>200</v>
      </c>
      <c r="BM942" s="24" t="s">
        <v>1233</v>
      </c>
    </row>
    <row r="943" s="12" customFormat="1">
      <c r="B943" s="244"/>
      <c r="C943" s="245"/>
      <c r="D943" s="235" t="s">
        <v>159</v>
      </c>
      <c r="E943" s="246" t="s">
        <v>21</v>
      </c>
      <c r="F943" s="247" t="s">
        <v>1234</v>
      </c>
      <c r="G943" s="245"/>
      <c r="H943" s="248">
        <v>4.0999999999999996</v>
      </c>
      <c r="I943" s="249"/>
      <c r="J943" s="245"/>
      <c r="K943" s="245"/>
      <c r="L943" s="250"/>
      <c r="M943" s="251"/>
      <c r="N943" s="252"/>
      <c r="O943" s="252"/>
      <c r="P943" s="252"/>
      <c r="Q943" s="252"/>
      <c r="R943" s="252"/>
      <c r="S943" s="252"/>
      <c r="T943" s="253"/>
      <c r="AT943" s="254" t="s">
        <v>159</v>
      </c>
      <c r="AU943" s="254" t="s">
        <v>81</v>
      </c>
      <c r="AV943" s="12" t="s">
        <v>81</v>
      </c>
      <c r="AW943" s="12" t="s">
        <v>35</v>
      </c>
      <c r="AX943" s="12" t="s">
        <v>79</v>
      </c>
      <c r="AY943" s="254" t="s">
        <v>152</v>
      </c>
    </row>
    <row r="944" s="1" customFormat="1" ht="16.5" customHeight="1">
      <c r="B944" s="46"/>
      <c r="C944" s="268" t="s">
        <v>819</v>
      </c>
      <c r="D944" s="268" t="s">
        <v>331</v>
      </c>
      <c r="E944" s="269" t="s">
        <v>1235</v>
      </c>
      <c r="F944" s="270" t="s">
        <v>1236</v>
      </c>
      <c r="G944" s="271" t="s">
        <v>376</v>
      </c>
      <c r="H944" s="272">
        <v>14.882999999999999</v>
      </c>
      <c r="I944" s="273"/>
      <c r="J944" s="274">
        <f>ROUND(I944*H944,2)</f>
        <v>0</v>
      </c>
      <c r="K944" s="270" t="s">
        <v>242</v>
      </c>
      <c r="L944" s="275"/>
      <c r="M944" s="276" t="s">
        <v>21</v>
      </c>
      <c r="N944" s="277" t="s">
        <v>42</v>
      </c>
      <c r="O944" s="47"/>
      <c r="P944" s="230">
        <f>O944*H944</f>
        <v>0</v>
      </c>
      <c r="Q944" s="230">
        <v>0.00036000000000000002</v>
      </c>
      <c r="R944" s="230">
        <f>Q944*H944</f>
        <v>0.0053578799999999998</v>
      </c>
      <c r="S944" s="230">
        <v>0</v>
      </c>
      <c r="T944" s="231">
        <f>S944*H944</f>
        <v>0</v>
      </c>
      <c r="AR944" s="24" t="s">
        <v>263</v>
      </c>
      <c r="AT944" s="24" t="s">
        <v>331</v>
      </c>
      <c r="AU944" s="24" t="s">
        <v>81</v>
      </c>
      <c r="AY944" s="24" t="s">
        <v>152</v>
      </c>
      <c r="BE944" s="232">
        <f>IF(N944="základní",J944,0)</f>
        <v>0</v>
      </c>
      <c r="BF944" s="232">
        <f>IF(N944="snížená",J944,0)</f>
        <v>0</v>
      </c>
      <c r="BG944" s="232">
        <f>IF(N944="zákl. přenesená",J944,0)</f>
        <v>0</v>
      </c>
      <c r="BH944" s="232">
        <f>IF(N944="sníž. přenesená",J944,0)</f>
        <v>0</v>
      </c>
      <c r="BI944" s="232">
        <f>IF(N944="nulová",J944,0)</f>
        <v>0</v>
      </c>
      <c r="BJ944" s="24" t="s">
        <v>79</v>
      </c>
      <c r="BK944" s="232">
        <f>ROUND(I944*H944,2)</f>
        <v>0</v>
      </c>
      <c r="BL944" s="24" t="s">
        <v>200</v>
      </c>
      <c r="BM944" s="24" t="s">
        <v>1237</v>
      </c>
    </row>
    <row r="945" s="12" customFormat="1">
      <c r="B945" s="244"/>
      <c r="C945" s="245"/>
      <c r="D945" s="235" t="s">
        <v>159</v>
      </c>
      <c r="E945" s="246" t="s">
        <v>21</v>
      </c>
      <c r="F945" s="247" t="s">
        <v>1238</v>
      </c>
      <c r="G945" s="245"/>
      <c r="H945" s="248">
        <v>14.882999999999999</v>
      </c>
      <c r="I945" s="249"/>
      <c r="J945" s="245"/>
      <c r="K945" s="245"/>
      <c r="L945" s="250"/>
      <c r="M945" s="251"/>
      <c r="N945" s="252"/>
      <c r="O945" s="252"/>
      <c r="P945" s="252"/>
      <c r="Q945" s="252"/>
      <c r="R945" s="252"/>
      <c r="S945" s="252"/>
      <c r="T945" s="253"/>
      <c r="AT945" s="254" t="s">
        <v>159</v>
      </c>
      <c r="AU945" s="254" t="s">
        <v>81</v>
      </c>
      <c r="AV945" s="12" t="s">
        <v>81</v>
      </c>
      <c r="AW945" s="12" t="s">
        <v>35</v>
      </c>
      <c r="AX945" s="12" t="s">
        <v>79</v>
      </c>
      <c r="AY945" s="254" t="s">
        <v>152</v>
      </c>
    </row>
    <row r="946" s="1" customFormat="1" ht="25.5" customHeight="1">
      <c r="B946" s="46"/>
      <c r="C946" s="221" t="s">
        <v>1239</v>
      </c>
      <c r="D946" s="221" t="s">
        <v>154</v>
      </c>
      <c r="E946" s="222" t="s">
        <v>1240</v>
      </c>
      <c r="F946" s="223" t="s">
        <v>1241</v>
      </c>
      <c r="G946" s="224" t="s">
        <v>235</v>
      </c>
      <c r="H946" s="225">
        <v>17.774999999999999</v>
      </c>
      <c r="I946" s="226"/>
      <c r="J946" s="227">
        <f>ROUND(I946*H946,2)</f>
        <v>0</v>
      </c>
      <c r="K946" s="223" t="s">
        <v>21</v>
      </c>
      <c r="L946" s="72"/>
      <c r="M946" s="228" t="s">
        <v>21</v>
      </c>
      <c r="N946" s="229" t="s">
        <v>42</v>
      </c>
      <c r="O946" s="47"/>
      <c r="P946" s="230">
        <f>O946*H946</f>
        <v>0</v>
      </c>
      <c r="Q946" s="230">
        <v>0.0034499999999999999</v>
      </c>
      <c r="R946" s="230">
        <f>Q946*H946</f>
        <v>0.061323749999999996</v>
      </c>
      <c r="S946" s="230">
        <v>0</v>
      </c>
      <c r="T946" s="231">
        <f>S946*H946</f>
        <v>0</v>
      </c>
      <c r="AR946" s="24" t="s">
        <v>200</v>
      </c>
      <c r="AT946" s="24" t="s">
        <v>154</v>
      </c>
      <c r="AU946" s="24" t="s">
        <v>81</v>
      </c>
      <c r="AY946" s="24" t="s">
        <v>152</v>
      </c>
      <c r="BE946" s="232">
        <f>IF(N946="základní",J946,0)</f>
        <v>0</v>
      </c>
      <c r="BF946" s="232">
        <f>IF(N946="snížená",J946,0)</f>
        <v>0</v>
      </c>
      <c r="BG946" s="232">
        <f>IF(N946="zákl. přenesená",J946,0)</f>
        <v>0</v>
      </c>
      <c r="BH946" s="232">
        <f>IF(N946="sníž. přenesená",J946,0)</f>
        <v>0</v>
      </c>
      <c r="BI946" s="232">
        <f>IF(N946="nulová",J946,0)</f>
        <v>0</v>
      </c>
      <c r="BJ946" s="24" t="s">
        <v>79</v>
      </c>
      <c r="BK946" s="232">
        <f>ROUND(I946*H946,2)</f>
        <v>0</v>
      </c>
      <c r="BL946" s="24" t="s">
        <v>200</v>
      </c>
      <c r="BM946" s="24" t="s">
        <v>1242</v>
      </c>
    </row>
    <row r="947" s="11" customFormat="1">
      <c r="B947" s="233"/>
      <c r="C947" s="234"/>
      <c r="D947" s="235" t="s">
        <v>159</v>
      </c>
      <c r="E947" s="236" t="s">
        <v>21</v>
      </c>
      <c r="F947" s="237" t="s">
        <v>360</v>
      </c>
      <c r="G947" s="234"/>
      <c r="H947" s="236" t="s">
        <v>21</v>
      </c>
      <c r="I947" s="238"/>
      <c r="J947" s="234"/>
      <c r="K947" s="234"/>
      <c r="L947" s="239"/>
      <c r="M947" s="240"/>
      <c r="N947" s="241"/>
      <c r="O947" s="241"/>
      <c r="P947" s="241"/>
      <c r="Q947" s="241"/>
      <c r="R947" s="241"/>
      <c r="S947" s="241"/>
      <c r="T947" s="242"/>
      <c r="AT947" s="243" t="s">
        <v>159</v>
      </c>
      <c r="AU947" s="243" t="s">
        <v>81</v>
      </c>
      <c r="AV947" s="11" t="s">
        <v>79</v>
      </c>
      <c r="AW947" s="11" t="s">
        <v>35</v>
      </c>
      <c r="AX947" s="11" t="s">
        <v>71</v>
      </c>
      <c r="AY947" s="243" t="s">
        <v>152</v>
      </c>
    </row>
    <row r="948" s="12" customFormat="1">
      <c r="B948" s="244"/>
      <c r="C948" s="245"/>
      <c r="D948" s="235" t="s">
        <v>159</v>
      </c>
      <c r="E948" s="246" t="s">
        <v>21</v>
      </c>
      <c r="F948" s="247" t="s">
        <v>1243</v>
      </c>
      <c r="G948" s="245"/>
      <c r="H948" s="248">
        <v>1.98</v>
      </c>
      <c r="I948" s="249"/>
      <c r="J948" s="245"/>
      <c r="K948" s="245"/>
      <c r="L948" s="250"/>
      <c r="M948" s="251"/>
      <c r="N948" s="252"/>
      <c r="O948" s="252"/>
      <c r="P948" s="252"/>
      <c r="Q948" s="252"/>
      <c r="R948" s="252"/>
      <c r="S948" s="252"/>
      <c r="T948" s="253"/>
      <c r="AT948" s="254" t="s">
        <v>159</v>
      </c>
      <c r="AU948" s="254" t="s">
        <v>81</v>
      </c>
      <c r="AV948" s="12" t="s">
        <v>81</v>
      </c>
      <c r="AW948" s="12" t="s">
        <v>35</v>
      </c>
      <c r="AX948" s="12" t="s">
        <v>71</v>
      </c>
      <c r="AY948" s="254" t="s">
        <v>152</v>
      </c>
    </row>
    <row r="949" s="11" customFormat="1">
      <c r="B949" s="233"/>
      <c r="C949" s="234"/>
      <c r="D949" s="235" t="s">
        <v>159</v>
      </c>
      <c r="E949" s="236" t="s">
        <v>21</v>
      </c>
      <c r="F949" s="237" t="s">
        <v>363</v>
      </c>
      <c r="G949" s="234"/>
      <c r="H949" s="236" t="s">
        <v>21</v>
      </c>
      <c r="I949" s="238"/>
      <c r="J949" s="234"/>
      <c r="K949" s="234"/>
      <c r="L949" s="239"/>
      <c r="M949" s="240"/>
      <c r="N949" s="241"/>
      <c r="O949" s="241"/>
      <c r="P949" s="241"/>
      <c r="Q949" s="241"/>
      <c r="R949" s="241"/>
      <c r="S949" s="241"/>
      <c r="T949" s="242"/>
      <c r="AT949" s="243" t="s">
        <v>159</v>
      </c>
      <c r="AU949" s="243" t="s">
        <v>81</v>
      </c>
      <c r="AV949" s="11" t="s">
        <v>79</v>
      </c>
      <c r="AW949" s="11" t="s">
        <v>35</v>
      </c>
      <c r="AX949" s="11" t="s">
        <v>71</v>
      </c>
      <c r="AY949" s="243" t="s">
        <v>152</v>
      </c>
    </row>
    <row r="950" s="12" customFormat="1">
      <c r="B950" s="244"/>
      <c r="C950" s="245"/>
      <c r="D950" s="235" t="s">
        <v>159</v>
      </c>
      <c r="E950" s="246" t="s">
        <v>21</v>
      </c>
      <c r="F950" s="247" t="s">
        <v>608</v>
      </c>
      <c r="G950" s="245"/>
      <c r="H950" s="248">
        <v>8.4000000000000004</v>
      </c>
      <c r="I950" s="249"/>
      <c r="J950" s="245"/>
      <c r="K950" s="245"/>
      <c r="L950" s="250"/>
      <c r="M950" s="251"/>
      <c r="N950" s="252"/>
      <c r="O950" s="252"/>
      <c r="P950" s="252"/>
      <c r="Q950" s="252"/>
      <c r="R950" s="252"/>
      <c r="S950" s="252"/>
      <c r="T950" s="253"/>
      <c r="AT950" s="254" t="s">
        <v>159</v>
      </c>
      <c r="AU950" s="254" t="s">
        <v>81</v>
      </c>
      <c r="AV950" s="12" t="s">
        <v>81</v>
      </c>
      <c r="AW950" s="12" t="s">
        <v>35</v>
      </c>
      <c r="AX950" s="12" t="s">
        <v>71</v>
      </c>
      <c r="AY950" s="254" t="s">
        <v>152</v>
      </c>
    </row>
    <row r="951" s="12" customFormat="1">
      <c r="B951" s="244"/>
      <c r="C951" s="245"/>
      <c r="D951" s="235" t="s">
        <v>159</v>
      </c>
      <c r="E951" s="246" t="s">
        <v>21</v>
      </c>
      <c r="F951" s="247" t="s">
        <v>825</v>
      </c>
      <c r="G951" s="245"/>
      <c r="H951" s="248">
        <v>4.0949999999999998</v>
      </c>
      <c r="I951" s="249"/>
      <c r="J951" s="245"/>
      <c r="K951" s="245"/>
      <c r="L951" s="250"/>
      <c r="M951" s="251"/>
      <c r="N951" s="252"/>
      <c r="O951" s="252"/>
      <c r="P951" s="252"/>
      <c r="Q951" s="252"/>
      <c r="R951" s="252"/>
      <c r="S951" s="252"/>
      <c r="T951" s="253"/>
      <c r="AT951" s="254" t="s">
        <v>159</v>
      </c>
      <c r="AU951" s="254" t="s">
        <v>81</v>
      </c>
      <c r="AV951" s="12" t="s">
        <v>81</v>
      </c>
      <c r="AW951" s="12" t="s">
        <v>35</v>
      </c>
      <c r="AX951" s="12" t="s">
        <v>71</v>
      </c>
      <c r="AY951" s="254" t="s">
        <v>152</v>
      </c>
    </row>
    <row r="952" s="12" customFormat="1">
      <c r="B952" s="244"/>
      <c r="C952" s="245"/>
      <c r="D952" s="235" t="s">
        <v>159</v>
      </c>
      <c r="E952" s="246" t="s">
        <v>21</v>
      </c>
      <c r="F952" s="247" t="s">
        <v>1244</v>
      </c>
      <c r="G952" s="245"/>
      <c r="H952" s="248">
        <v>1.6499999999999999</v>
      </c>
      <c r="I952" s="249"/>
      <c r="J952" s="245"/>
      <c r="K952" s="245"/>
      <c r="L952" s="250"/>
      <c r="M952" s="251"/>
      <c r="N952" s="252"/>
      <c r="O952" s="252"/>
      <c r="P952" s="252"/>
      <c r="Q952" s="252"/>
      <c r="R952" s="252"/>
      <c r="S952" s="252"/>
      <c r="T952" s="253"/>
      <c r="AT952" s="254" t="s">
        <v>159</v>
      </c>
      <c r="AU952" s="254" t="s">
        <v>81</v>
      </c>
      <c r="AV952" s="12" t="s">
        <v>81</v>
      </c>
      <c r="AW952" s="12" t="s">
        <v>35</v>
      </c>
      <c r="AX952" s="12" t="s">
        <v>71</v>
      </c>
      <c r="AY952" s="254" t="s">
        <v>152</v>
      </c>
    </row>
    <row r="953" s="12" customFormat="1">
      <c r="B953" s="244"/>
      <c r="C953" s="245"/>
      <c r="D953" s="235" t="s">
        <v>159</v>
      </c>
      <c r="E953" s="246" t="s">
        <v>21</v>
      </c>
      <c r="F953" s="247" t="s">
        <v>827</v>
      </c>
      <c r="G953" s="245"/>
      <c r="H953" s="248">
        <v>1.6499999999999999</v>
      </c>
      <c r="I953" s="249"/>
      <c r="J953" s="245"/>
      <c r="K953" s="245"/>
      <c r="L953" s="250"/>
      <c r="M953" s="251"/>
      <c r="N953" s="252"/>
      <c r="O953" s="252"/>
      <c r="P953" s="252"/>
      <c r="Q953" s="252"/>
      <c r="R953" s="252"/>
      <c r="S953" s="252"/>
      <c r="T953" s="253"/>
      <c r="AT953" s="254" t="s">
        <v>159</v>
      </c>
      <c r="AU953" s="254" t="s">
        <v>81</v>
      </c>
      <c r="AV953" s="12" t="s">
        <v>81</v>
      </c>
      <c r="AW953" s="12" t="s">
        <v>35</v>
      </c>
      <c r="AX953" s="12" t="s">
        <v>71</v>
      </c>
      <c r="AY953" s="254" t="s">
        <v>152</v>
      </c>
    </row>
    <row r="954" s="13" customFormat="1">
      <c r="B954" s="255"/>
      <c r="C954" s="256"/>
      <c r="D954" s="235" t="s">
        <v>159</v>
      </c>
      <c r="E954" s="257" t="s">
        <v>21</v>
      </c>
      <c r="F954" s="258" t="s">
        <v>164</v>
      </c>
      <c r="G954" s="256"/>
      <c r="H954" s="259">
        <v>17.774999999999999</v>
      </c>
      <c r="I954" s="260"/>
      <c r="J954" s="256"/>
      <c r="K954" s="256"/>
      <c r="L954" s="261"/>
      <c r="M954" s="262"/>
      <c r="N954" s="263"/>
      <c r="O954" s="263"/>
      <c r="P954" s="263"/>
      <c r="Q954" s="263"/>
      <c r="R954" s="263"/>
      <c r="S954" s="263"/>
      <c r="T954" s="264"/>
      <c r="AT954" s="265" t="s">
        <v>159</v>
      </c>
      <c r="AU954" s="265" t="s">
        <v>81</v>
      </c>
      <c r="AV954" s="13" t="s">
        <v>158</v>
      </c>
      <c r="AW954" s="13" t="s">
        <v>35</v>
      </c>
      <c r="AX954" s="13" t="s">
        <v>79</v>
      </c>
      <c r="AY954" s="265" t="s">
        <v>152</v>
      </c>
    </row>
    <row r="955" s="1" customFormat="1" ht="25.5" customHeight="1">
      <c r="B955" s="46"/>
      <c r="C955" s="268" t="s">
        <v>823</v>
      </c>
      <c r="D955" s="268" t="s">
        <v>331</v>
      </c>
      <c r="E955" s="269" t="s">
        <v>1245</v>
      </c>
      <c r="F955" s="270" t="s">
        <v>1246</v>
      </c>
      <c r="G955" s="271" t="s">
        <v>235</v>
      </c>
      <c r="H955" s="272">
        <v>19.553000000000001</v>
      </c>
      <c r="I955" s="273"/>
      <c r="J955" s="274">
        <f>ROUND(I955*H955,2)</f>
        <v>0</v>
      </c>
      <c r="K955" s="270" t="s">
        <v>21</v>
      </c>
      <c r="L955" s="275"/>
      <c r="M955" s="276" t="s">
        <v>21</v>
      </c>
      <c r="N955" s="277" t="s">
        <v>42</v>
      </c>
      <c r="O955" s="47"/>
      <c r="P955" s="230">
        <f>O955*H955</f>
        <v>0</v>
      </c>
      <c r="Q955" s="230">
        <v>0</v>
      </c>
      <c r="R955" s="230">
        <f>Q955*H955</f>
        <v>0</v>
      </c>
      <c r="S955" s="230">
        <v>0</v>
      </c>
      <c r="T955" s="231">
        <f>S955*H955</f>
        <v>0</v>
      </c>
      <c r="AR955" s="24" t="s">
        <v>263</v>
      </c>
      <c r="AT955" s="24" t="s">
        <v>331</v>
      </c>
      <c r="AU955" s="24" t="s">
        <v>81</v>
      </c>
      <c r="AY955" s="24" t="s">
        <v>152</v>
      </c>
      <c r="BE955" s="232">
        <f>IF(N955="základní",J955,0)</f>
        <v>0</v>
      </c>
      <c r="BF955" s="232">
        <f>IF(N955="snížená",J955,0)</f>
        <v>0</v>
      </c>
      <c r="BG955" s="232">
        <f>IF(N955="zákl. přenesená",J955,0)</f>
        <v>0</v>
      </c>
      <c r="BH955" s="232">
        <f>IF(N955="sníž. přenesená",J955,0)</f>
        <v>0</v>
      </c>
      <c r="BI955" s="232">
        <f>IF(N955="nulová",J955,0)</f>
        <v>0</v>
      </c>
      <c r="BJ955" s="24" t="s">
        <v>79</v>
      </c>
      <c r="BK955" s="232">
        <f>ROUND(I955*H955,2)</f>
        <v>0</v>
      </c>
      <c r="BL955" s="24" t="s">
        <v>200</v>
      </c>
      <c r="BM955" s="24" t="s">
        <v>1247</v>
      </c>
    </row>
    <row r="956" s="11" customFormat="1">
      <c r="B956" s="233"/>
      <c r="C956" s="234"/>
      <c r="D956" s="235" t="s">
        <v>159</v>
      </c>
      <c r="E956" s="236" t="s">
        <v>21</v>
      </c>
      <c r="F956" s="237" t="s">
        <v>1248</v>
      </c>
      <c r="G956" s="234"/>
      <c r="H956" s="236" t="s">
        <v>21</v>
      </c>
      <c r="I956" s="238"/>
      <c r="J956" s="234"/>
      <c r="K956" s="234"/>
      <c r="L956" s="239"/>
      <c r="M956" s="240"/>
      <c r="N956" s="241"/>
      <c r="O956" s="241"/>
      <c r="P956" s="241"/>
      <c r="Q956" s="241"/>
      <c r="R956" s="241"/>
      <c r="S956" s="241"/>
      <c r="T956" s="242"/>
      <c r="AT956" s="243" t="s">
        <v>159</v>
      </c>
      <c r="AU956" s="243" t="s">
        <v>81</v>
      </c>
      <c r="AV956" s="11" t="s">
        <v>79</v>
      </c>
      <c r="AW956" s="11" t="s">
        <v>35</v>
      </c>
      <c r="AX956" s="11" t="s">
        <v>71</v>
      </c>
      <c r="AY956" s="243" t="s">
        <v>152</v>
      </c>
    </row>
    <row r="957" s="12" customFormat="1">
      <c r="B957" s="244"/>
      <c r="C957" s="245"/>
      <c r="D957" s="235" t="s">
        <v>159</v>
      </c>
      <c r="E957" s="246" t="s">
        <v>21</v>
      </c>
      <c r="F957" s="247" t="s">
        <v>1249</v>
      </c>
      <c r="G957" s="245"/>
      <c r="H957" s="248">
        <v>19.553000000000001</v>
      </c>
      <c r="I957" s="249"/>
      <c r="J957" s="245"/>
      <c r="K957" s="245"/>
      <c r="L957" s="250"/>
      <c r="M957" s="251"/>
      <c r="N957" s="252"/>
      <c r="O957" s="252"/>
      <c r="P957" s="252"/>
      <c r="Q957" s="252"/>
      <c r="R957" s="252"/>
      <c r="S957" s="252"/>
      <c r="T957" s="253"/>
      <c r="AT957" s="254" t="s">
        <v>159</v>
      </c>
      <c r="AU957" s="254" t="s">
        <v>81</v>
      </c>
      <c r="AV957" s="12" t="s">
        <v>81</v>
      </c>
      <c r="AW957" s="12" t="s">
        <v>35</v>
      </c>
      <c r="AX957" s="12" t="s">
        <v>79</v>
      </c>
      <c r="AY957" s="254" t="s">
        <v>152</v>
      </c>
    </row>
    <row r="958" s="1" customFormat="1" ht="16.5" customHeight="1">
      <c r="B958" s="46"/>
      <c r="C958" s="221" t="s">
        <v>1250</v>
      </c>
      <c r="D958" s="221" t="s">
        <v>154</v>
      </c>
      <c r="E958" s="222" t="s">
        <v>1251</v>
      </c>
      <c r="F958" s="223" t="s">
        <v>1252</v>
      </c>
      <c r="G958" s="224" t="s">
        <v>235</v>
      </c>
      <c r="H958" s="225">
        <v>17.57</v>
      </c>
      <c r="I958" s="226"/>
      <c r="J958" s="227">
        <f>ROUND(I958*H958,2)</f>
        <v>0</v>
      </c>
      <c r="K958" s="223" t="s">
        <v>21</v>
      </c>
      <c r="L958" s="72"/>
      <c r="M958" s="228" t="s">
        <v>21</v>
      </c>
      <c r="N958" s="229" t="s">
        <v>42</v>
      </c>
      <c r="O958" s="47"/>
      <c r="P958" s="230">
        <f>O958*H958</f>
        <v>0</v>
      </c>
      <c r="Q958" s="230">
        <v>0.00029999999999999997</v>
      </c>
      <c r="R958" s="230">
        <f>Q958*H958</f>
        <v>0.0052709999999999996</v>
      </c>
      <c r="S958" s="230">
        <v>0</v>
      </c>
      <c r="T958" s="231">
        <f>S958*H958</f>
        <v>0</v>
      </c>
      <c r="AR958" s="24" t="s">
        <v>200</v>
      </c>
      <c r="AT958" s="24" t="s">
        <v>154</v>
      </c>
      <c r="AU958" s="24" t="s">
        <v>81</v>
      </c>
      <c r="AY958" s="24" t="s">
        <v>152</v>
      </c>
      <c r="BE958" s="232">
        <f>IF(N958="základní",J958,0)</f>
        <v>0</v>
      </c>
      <c r="BF958" s="232">
        <f>IF(N958="snížená",J958,0)</f>
        <v>0</v>
      </c>
      <c r="BG958" s="232">
        <f>IF(N958="zákl. přenesená",J958,0)</f>
        <v>0</v>
      </c>
      <c r="BH958" s="232">
        <f>IF(N958="sníž. přenesená",J958,0)</f>
        <v>0</v>
      </c>
      <c r="BI958" s="232">
        <f>IF(N958="nulová",J958,0)</f>
        <v>0</v>
      </c>
      <c r="BJ958" s="24" t="s">
        <v>79</v>
      </c>
      <c r="BK958" s="232">
        <f>ROUND(I958*H958,2)</f>
        <v>0</v>
      </c>
      <c r="BL958" s="24" t="s">
        <v>200</v>
      </c>
      <c r="BM958" s="24" t="s">
        <v>1253</v>
      </c>
    </row>
    <row r="959" s="11" customFormat="1">
      <c r="B959" s="233"/>
      <c r="C959" s="234"/>
      <c r="D959" s="235" t="s">
        <v>159</v>
      </c>
      <c r="E959" s="236" t="s">
        <v>21</v>
      </c>
      <c r="F959" s="237" t="s">
        <v>360</v>
      </c>
      <c r="G959" s="234"/>
      <c r="H959" s="236" t="s">
        <v>21</v>
      </c>
      <c r="I959" s="238"/>
      <c r="J959" s="234"/>
      <c r="K959" s="234"/>
      <c r="L959" s="239"/>
      <c r="M959" s="240"/>
      <c r="N959" s="241"/>
      <c r="O959" s="241"/>
      <c r="P959" s="241"/>
      <c r="Q959" s="241"/>
      <c r="R959" s="241"/>
      <c r="S959" s="241"/>
      <c r="T959" s="242"/>
      <c r="AT959" s="243" t="s">
        <v>159</v>
      </c>
      <c r="AU959" s="243" t="s">
        <v>81</v>
      </c>
      <c r="AV959" s="11" t="s">
        <v>79</v>
      </c>
      <c r="AW959" s="11" t="s">
        <v>35</v>
      </c>
      <c r="AX959" s="11" t="s">
        <v>71</v>
      </c>
      <c r="AY959" s="243" t="s">
        <v>152</v>
      </c>
    </row>
    <row r="960" s="12" customFormat="1">
      <c r="B960" s="244"/>
      <c r="C960" s="245"/>
      <c r="D960" s="235" t="s">
        <v>159</v>
      </c>
      <c r="E960" s="246" t="s">
        <v>21</v>
      </c>
      <c r="F960" s="247" t="s">
        <v>1243</v>
      </c>
      <c r="G960" s="245"/>
      <c r="H960" s="248">
        <v>1.98</v>
      </c>
      <c r="I960" s="249"/>
      <c r="J960" s="245"/>
      <c r="K960" s="245"/>
      <c r="L960" s="250"/>
      <c r="M960" s="251"/>
      <c r="N960" s="252"/>
      <c r="O960" s="252"/>
      <c r="P960" s="252"/>
      <c r="Q960" s="252"/>
      <c r="R960" s="252"/>
      <c r="S960" s="252"/>
      <c r="T960" s="253"/>
      <c r="AT960" s="254" t="s">
        <v>159</v>
      </c>
      <c r="AU960" s="254" t="s">
        <v>81</v>
      </c>
      <c r="AV960" s="12" t="s">
        <v>81</v>
      </c>
      <c r="AW960" s="12" t="s">
        <v>35</v>
      </c>
      <c r="AX960" s="12" t="s">
        <v>71</v>
      </c>
      <c r="AY960" s="254" t="s">
        <v>152</v>
      </c>
    </row>
    <row r="961" s="11" customFormat="1">
      <c r="B961" s="233"/>
      <c r="C961" s="234"/>
      <c r="D961" s="235" t="s">
        <v>159</v>
      </c>
      <c r="E961" s="236" t="s">
        <v>21</v>
      </c>
      <c r="F961" s="237" t="s">
        <v>363</v>
      </c>
      <c r="G961" s="234"/>
      <c r="H961" s="236" t="s">
        <v>21</v>
      </c>
      <c r="I961" s="238"/>
      <c r="J961" s="234"/>
      <c r="K961" s="234"/>
      <c r="L961" s="239"/>
      <c r="M961" s="240"/>
      <c r="N961" s="241"/>
      <c r="O961" s="241"/>
      <c r="P961" s="241"/>
      <c r="Q961" s="241"/>
      <c r="R961" s="241"/>
      <c r="S961" s="241"/>
      <c r="T961" s="242"/>
      <c r="AT961" s="243" t="s">
        <v>159</v>
      </c>
      <c r="AU961" s="243" t="s">
        <v>81</v>
      </c>
      <c r="AV961" s="11" t="s">
        <v>79</v>
      </c>
      <c r="AW961" s="11" t="s">
        <v>35</v>
      </c>
      <c r="AX961" s="11" t="s">
        <v>71</v>
      </c>
      <c r="AY961" s="243" t="s">
        <v>152</v>
      </c>
    </row>
    <row r="962" s="12" customFormat="1">
      <c r="B962" s="244"/>
      <c r="C962" s="245"/>
      <c r="D962" s="235" t="s">
        <v>159</v>
      </c>
      <c r="E962" s="246" t="s">
        <v>21</v>
      </c>
      <c r="F962" s="247" t="s">
        <v>1254</v>
      </c>
      <c r="G962" s="245"/>
      <c r="H962" s="248">
        <v>8.4000000000000004</v>
      </c>
      <c r="I962" s="249"/>
      <c r="J962" s="245"/>
      <c r="K962" s="245"/>
      <c r="L962" s="250"/>
      <c r="M962" s="251"/>
      <c r="N962" s="252"/>
      <c r="O962" s="252"/>
      <c r="P962" s="252"/>
      <c r="Q962" s="252"/>
      <c r="R962" s="252"/>
      <c r="S962" s="252"/>
      <c r="T962" s="253"/>
      <c r="AT962" s="254" t="s">
        <v>159</v>
      </c>
      <c r="AU962" s="254" t="s">
        <v>81</v>
      </c>
      <c r="AV962" s="12" t="s">
        <v>81</v>
      </c>
      <c r="AW962" s="12" t="s">
        <v>35</v>
      </c>
      <c r="AX962" s="12" t="s">
        <v>71</v>
      </c>
      <c r="AY962" s="254" t="s">
        <v>152</v>
      </c>
    </row>
    <row r="963" s="12" customFormat="1">
      <c r="B963" s="244"/>
      <c r="C963" s="245"/>
      <c r="D963" s="235" t="s">
        <v>159</v>
      </c>
      <c r="E963" s="246" t="s">
        <v>21</v>
      </c>
      <c r="F963" s="247" t="s">
        <v>1255</v>
      </c>
      <c r="G963" s="245"/>
      <c r="H963" s="248">
        <v>3.9900000000000002</v>
      </c>
      <c r="I963" s="249"/>
      <c r="J963" s="245"/>
      <c r="K963" s="245"/>
      <c r="L963" s="250"/>
      <c r="M963" s="251"/>
      <c r="N963" s="252"/>
      <c r="O963" s="252"/>
      <c r="P963" s="252"/>
      <c r="Q963" s="252"/>
      <c r="R963" s="252"/>
      <c r="S963" s="252"/>
      <c r="T963" s="253"/>
      <c r="AT963" s="254" t="s">
        <v>159</v>
      </c>
      <c r="AU963" s="254" t="s">
        <v>81</v>
      </c>
      <c r="AV963" s="12" t="s">
        <v>81</v>
      </c>
      <c r="AW963" s="12" t="s">
        <v>35</v>
      </c>
      <c r="AX963" s="12" t="s">
        <v>71</v>
      </c>
      <c r="AY963" s="254" t="s">
        <v>152</v>
      </c>
    </row>
    <row r="964" s="12" customFormat="1">
      <c r="B964" s="244"/>
      <c r="C964" s="245"/>
      <c r="D964" s="235" t="s">
        <v>159</v>
      </c>
      <c r="E964" s="246" t="s">
        <v>21</v>
      </c>
      <c r="F964" s="247" t="s">
        <v>1256</v>
      </c>
      <c r="G964" s="245"/>
      <c r="H964" s="248">
        <v>1.6000000000000001</v>
      </c>
      <c r="I964" s="249"/>
      <c r="J964" s="245"/>
      <c r="K964" s="245"/>
      <c r="L964" s="250"/>
      <c r="M964" s="251"/>
      <c r="N964" s="252"/>
      <c r="O964" s="252"/>
      <c r="P964" s="252"/>
      <c r="Q964" s="252"/>
      <c r="R964" s="252"/>
      <c r="S964" s="252"/>
      <c r="T964" s="253"/>
      <c r="AT964" s="254" t="s">
        <v>159</v>
      </c>
      <c r="AU964" s="254" t="s">
        <v>81</v>
      </c>
      <c r="AV964" s="12" t="s">
        <v>81</v>
      </c>
      <c r="AW964" s="12" t="s">
        <v>35</v>
      </c>
      <c r="AX964" s="12" t="s">
        <v>71</v>
      </c>
      <c r="AY964" s="254" t="s">
        <v>152</v>
      </c>
    </row>
    <row r="965" s="12" customFormat="1">
      <c r="B965" s="244"/>
      <c r="C965" s="245"/>
      <c r="D965" s="235" t="s">
        <v>159</v>
      </c>
      <c r="E965" s="246" t="s">
        <v>21</v>
      </c>
      <c r="F965" s="247" t="s">
        <v>1257</v>
      </c>
      <c r="G965" s="245"/>
      <c r="H965" s="248">
        <v>1.6000000000000001</v>
      </c>
      <c r="I965" s="249"/>
      <c r="J965" s="245"/>
      <c r="K965" s="245"/>
      <c r="L965" s="250"/>
      <c r="M965" s="251"/>
      <c r="N965" s="252"/>
      <c r="O965" s="252"/>
      <c r="P965" s="252"/>
      <c r="Q965" s="252"/>
      <c r="R965" s="252"/>
      <c r="S965" s="252"/>
      <c r="T965" s="253"/>
      <c r="AT965" s="254" t="s">
        <v>159</v>
      </c>
      <c r="AU965" s="254" t="s">
        <v>81</v>
      </c>
      <c r="AV965" s="12" t="s">
        <v>81</v>
      </c>
      <c r="AW965" s="12" t="s">
        <v>35</v>
      </c>
      <c r="AX965" s="12" t="s">
        <v>71</v>
      </c>
      <c r="AY965" s="254" t="s">
        <v>152</v>
      </c>
    </row>
    <row r="966" s="13" customFormat="1">
      <c r="B966" s="255"/>
      <c r="C966" s="256"/>
      <c r="D966" s="235" t="s">
        <v>159</v>
      </c>
      <c r="E966" s="257" t="s">
        <v>21</v>
      </c>
      <c r="F966" s="258" t="s">
        <v>164</v>
      </c>
      <c r="G966" s="256"/>
      <c r="H966" s="259">
        <v>17.57</v>
      </c>
      <c r="I966" s="260"/>
      <c r="J966" s="256"/>
      <c r="K966" s="256"/>
      <c r="L966" s="261"/>
      <c r="M966" s="262"/>
      <c r="N966" s="263"/>
      <c r="O966" s="263"/>
      <c r="P966" s="263"/>
      <c r="Q966" s="263"/>
      <c r="R966" s="263"/>
      <c r="S966" s="263"/>
      <c r="T966" s="264"/>
      <c r="AT966" s="265" t="s">
        <v>159</v>
      </c>
      <c r="AU966" s="265" t="s">
        <v>81</v>
      </c>
      <c r="AV966" s="13" t="s">
        <v>158</v>
      </c>
      <c r="AW966" s="13" t="s">
        <v>35</v>
      </c>
      <c r="AX966" s="13" t="s">
        <v>79</v>
      </c>
      <c r="AY966" s="265" t="s">
        <v>152</v>
      </c>
    </row>
    <row r="967" s="1" customFormat="1" ht="16.5" customHeight="1">
      <c r="B967" s="46"/>
      <c r="C967" s="221" t="s">
        <v>832</v>
      </c>
      <c r="D967" s="221" t="s">
        <v>154</v>
      </c>
      <c r="E967" s="222" t="s">
        <v>1258</v>
      </c>
      <c r="F967" s="223" t="s">
        <v>1259</v>
      </c>
      <c r="G967" s="224" t="s">
        <v>326</v>
      </c>
      <c r="H967" s="225">
        <v>128.80000000000001</v>
      </c>
      <c r="I967" s="226"/>
      <c r="J967" s="227">
        <f>ROUND(I967*H967,2)</f>
        <v>0</v>
      </c>
      <c r="K967" s="223" t="s">
        <v>21</v>
      </c>
      <c r="L967" s="72"/>
      <c r="M967" s="228" t="s">
        <v>21</v>
      </c>
      <c r="N967" s="229" t="s">
        <v>42</v>
      </c>
      <c r="O967" s="47"/>
      <c r="P967" s="230">
        <f>O967*H967</f>
        <v>0</v>
      </c>
      <c r="Q967" s="230">
        <v>3.0000000000000001E-05</v>
      </c>
      <c r="R967" s="230">
        <f>Q967*H967</f>
        <v>0.0038640000000000002</v>
      </c>
      <c r="S967" s="230">
        <v>0</v>
      </c>
      <c r="T967" s="231">
        <f>S967*H967</f>
        <v>0</v>
      </c>
      <c r="AR967" s="24" t="s">
        <v>200</v>
      </c>
      <c r="AT967" s="24" t="s">
        <v>154</v>
      </c>
      <c r="AU967" s="24" t="s">
        <v>81</v>
      </c>
      <c r="AY967" s="24" t="s">
        <v>152</v>
      </c>
      <c r="BE967" s="232">
        <f>IF(N967="základní",J967,0)</f>
        <v>0</v>
      </c>
      <c r="BF967" s="232">
        <f>IF(N967="snížená",J967,0)</f>
        <v>0</v>
      </c>
      <c r="BG967" s="232">
        <f>IF(N967="zákl. přenesená",J967,0)</f>
        <v>0</v>
      </c>
      <c r="BH967" s="232">
        <f>IF(N967="sníž. přenesená",J967,0)</f>
        <v>0</v>
      </c>
      <c r="BI967" s="232">
        <f>IF(N967="nulová",J967,0)</f>
        <v>0</v>
      </c>
      <c r="BJ967" s="24" t="s">
        <v>79</v>
      </c>
      <c r="BK967" s="232">
        <f>ROUND(I967*H967,2)</f>
        <v>0</v>
      </c>
      <c r="BL967" s="24" t="s">
        <v>200</v>
      </c>
      <c r="BM967" s="24" t="s">
        <v>1260</v>
      </c>
    </row>
    <row r="968" s="11" customFormat="1">
      <c r="B968" s="233"/>
      <c r="C968" s="234"/>
      <c r="D968" s="235" t="s">
        <v>159</v>
      </c>
      <c r="E968" s="236" t="s">
        <v>21</v>
      </c>
      <c r="F968" s="237" t="s">
        <v>360</v>
      </c>
      <c r="G968" s="234"/>
      <c r="H968" s="236" t="s">
        <v>21</v>
      </c>
      <c r="I968" s="238"/>
      <c r="J968" s="234"/>
      <c r="K968" s="234"/>
      <c r="L968" s="239"/>
      <c r="M968" s="240"/>
      <c r="N968" s="241"/>
      <c r="O968" s="241"/>
      <c r="P968" s="241"/>
      <c r="Q968" s="241"/>
      <c r="R968" s="241"/>
      <c r="S968" s="241"/>
      <c r="T968" s="242"/>
      <c r="AT968" s="243" t="s">
        <v>159</v>
      </c>
      <c r="AU968" s="243" t="s">
        <v>81</v>
      </c>
      <c r="AV968" s="11" t="s">
        <v>79</v>
      </c>
      <c r="AW968" s="11" t="s">
        <v>35</v>
      </c>
      <c r="AX968" s="11" t="s">
        <v>71</v>
      </c>
      <c r="AY968" s="243" t="s">
        <v>152</v>
      </c>
    </row>
    <row r="969" s="12" customFormat="1">
      <c r="B969" s="244"/>
      <c r="C969" s="245"/>
      <c r="D969" s="235" t="s">
        <v>159</v>
      </c>
      <c r="E969" s="246" t="s">
        <v>21</v>
      </c>
      <c r="F969" s="247" t="s">
        <v>1261</v>
      </c>
      <c r="G969" s="245"/>
      <c r="H969" s="248">
        <v>13.800000000000001</v>
      </c>
      <c r="I969" s="249"/>
      <c r="J969" s="245"/>
      <c r="K969" s="245"/>
      <c r="L969" s="250"/>
      <c r="M969" s="251"/>
      <c r="N969" s="252"/>
      <c r="O969" s="252"/>
      <c r="P969" s="252"/>
      <c r="Q969" s="252"/>
      <c r="R969" s="252"/>
      <c r="S969" s="252"/>
      <c r="T969" s="253"/>
      <c r="AT969" s="254" t="s">
        <v>159</v>
      </c>
      <c r="AU969" s="254" t="s">
        <v>81</v>
      </c>
      <c r="AV969" s="12" t="s">
        <v>81</v>
      </c>
      <c r="AW969" s="12" t="s">
        <v>35</v>
      </c>
      <c r="AX969" s="12" t="s">
        <v>71</v>
      </c>
      <c r="AY969" s="254" t="s">
        <v>152</v>
      </c>
    </row>
    <row r="970" s="11" customFormat="1">
      <c r="B970" s="233"/>
      <c r="C970" s="234"/>
      <c r="D970" s="235" t="s">
        <v>159</v>
      </c>
      <c r="E970" s="236" t="s">
        <v>21</v>
      </c>
      <c r="F970" s="237" t="s">
        <v>363</v>
      </c>
      <c r="G970" s="234"/>
      <c r="H970" s="236" t="s">
        <v>21</v>
      </c>
      <c r="I970" s="238"/>
      <c r="J970" s="234"/>
      <c r="K970" s="234"/>
      <c r="L970" s="239"/>
      <c r="M970" s="240"/>
      <c r="N970" s="241"/>
      <c r="O970" s="241"/>
      <c r="P970" s="241"/>
      <c r="Q970" s="241"/>
      <c r="R970" s="241"/>
      <c r="S970" s="241"/>
      <c r="T970" s="242"/>
      <c r="AT970" s="243" t="s">
        <v>159</v>
      </c>
      <c r="AU970" s="243" t="s">
        <v>81</v>
      </c>
      <c r="AV970" s="11" t="s">
        <v>79</v>
      </c>
      <c r="AW970" s="11" t="s">
        <v>35</v>
      </c>
      <c r="AX970" s="11" t="s">
        <v>71</v>
      </c>
      <c r="AY970" s="243" t="s">
        <v>152</v>
      </c>
    </row>
    <row r="971" s="12" customFormat="1">
      <c r="B971" s="244"/>
      <c r="C971" s="245"/>
      <c r="D971" s="235" t="s">
        <v>159</v>
      </c>
      <c r="E971" s="246" t="s">
        <v>21</v>
      </c>
      <c r="F971" s="247" t="s">
        <v>1262</v>
      </c>
      <c r="G971" s="245"/>
      <c r="H971" s="248">
        <v>60.100000000000001</v>
      </c>
      <c r="I971" s="249"/>
      <c r="J971" s="245"/>
      <c r="K971" s="245"/>
      <c r="L971" s="250"/>
      <c r="M971" s="251"/>
      <c r="N971" s="252"/>
      <c r="O971" s="252"/>
      <c r="P971" s="252"/>
      <c r="Q971" s="252"/>
      <c r="R971" s="252"/>
      <c r="S971" s="252"/>
      <c r="T971" s="253"/>
      <c r="AT971" s="254" t="s">
        <v>159</v>
      </c>
      <c r="AU971" s="254" t="s">
        <v>81</v>
      </c>
      <c r="AV971" s="12" t="s">
        <v>81</v>
      </c>
      <c r="AW971" s="12" t="s">
        <v>35</v>
      </c>
      <c r="AX971" s="12" t="s">
        <v>71</v>
      </c>
      <c r="AY971" s="254" t="s">
        <v>152</v>
      </c>
    </row>
    <row r="972" s="12" customFormat="1">
      <c r="B972" s="244"/>
      <c r="C972" s="245"/>
      <c r="D972" s="235" t="s">
        <v>159</v>
      </c>
      <c r="E972" s="246" t="s">
        <v>21</v>
      </c>
      <c r="F972" s="247" t="s">
        <v>1263</v>
      </c>
      <c r="G972" s="245"/>
      <c r="H972" s="248">
        <v>30.100000000000001</v>
      </c>
      <c r="I972" s="249"/>
      <c r="J972" s="245"/>
      <c r="K972" s="245"/>
      <c r="L972" s="250"/>
      <c r="M972" s="251"/>
      <c r="N972" s="252"/>
      <c r="O972" s="252"/>
      <c r="P972" s="252"/>
      <c r="Q972" s="252"/>
      <c r="R972" s="252"/>
      <c r="S972" s="252"/>
      <c r="T972" s="253"/>
      <c r="AT972" s="254" t="s">
        <v>159</v>
      </c>
      <c r="AU972" s="254" t="s">
        <v>81</v>
      </c>
      <c r="AV972" s="12" t="s">
        <v>81</v>
      </c>
      <c r="AW972" s="12" t="s">
        <v>35</v>
      </c>
      <c r="AX972" s="12" t="s">
        <v>71</v>
      </c>
      <c r="AY972" s="254" t="s">
        <v>152</v>
      </c>
    </row>
    <row r="973" s="12" customFormat="1">
      <c r="B973" s="244"/>
      <c r="C973" s="245"/>
      <c r="D973" s="235" t="s">
        <v>159</v>
      </c>
      <c r="E973" s="246" t="s">
        <v>21</v>
      </c>
      <c r="F973" s="247" t="s">
        <v>1264</v>
      </c>
      <c r="G973" s="245"/>
      <c r="H973" s="248">
        <v>12.4</v>
      </c>
      <c r="I973" s="249"/>
      <c r="J973" s="245"/>
      <c r="K973" s="245"/>
      <c r="L973" s="250"/>
      <c r="M973" s="251"/>
      <c r="N973" s="252"/>
      <c r="O973" s="252"/>
      <c r="P973" s="252"/>
      <c r="Q973" s="252"/>
      <c r="R973" s="252"/>
      <c r="S973" s="252"/>
      <c r="T973" s="253"/>
      <c r="AT973" s="254" t="s">
        <v>159</v>
      </c>
      <c r="AU973" s="254" t="s">
        <v>81</v>
      </c>
      <c r="AV973" s="12" t="s">
        <v>81</v>
      </c>
      <c r="AW973" s="12" t="s">
        <v>35</v>
      </c>
      <c r="AX973" s="12" t="s">
        <v>71</v>
      </c>
      <c r="AY973" s="254" t="s">
        <v>152</v>
      </c>
    </row>
    <row r="974" s="12" customFormat="1">
      <c r="B974" s="244"/>
      <c r="C974" s="245"/>
      <c r="D974" s="235" t="s">
        <v>159</v>
      </c>
      <c r="E974" s="246" t="s">
        <v>21</v>
      </c>
      <c r="F974" s="247" t="s">
        <v>1265</v>
      </c>
      <c r="G974" s="245"/>
      <c r="H974" s="248">
        <v>12.4</v>
      </c>
      <c r="I974" s="249"/>
      <c r="J974" s="245"/>
      <c r="K974" s="245"/>
      <c r="L974" s="250"/>
      <c r="M974" s="251"/>
      <c r="N974" s="252"/>
      <c r="O974" s="252"/>
      <c r="P974" s="252"/>
      <c r="Q974" s="252"/>
      <c r="R974" s="252"/>
      <c r="S974" s="252"/>
      <c r="T974" s="253"/>
      <c r="AT974" s="254" t="s">
        <v>159</v>
      </c>
      <c r="AU974" s="254" t="s">
        <v>81</v>
      </c>
      <c r="AV974" s="12" t="s">
        <v>81</v>
      </c>
      <c r="AW974" s="12" t="s">
        <v>35</v>
      </c>
      <c r="AX974" s="12" t="s">
        <v>71</v>
      </c>
      <c r="AY974" s="254" t="s">
        <v>152</v>
      </c>
    </row>
    <row r="975" s="13" customFormat="1">
      <c r="B975" s="255"/>
      <c r="C975" s="256"/>
      <c r="D975" s="235" t="s">
        <v>159</v>
      </c>
      <c r="E975" s="257" t="s">
        <v>21</v>
      </c>
      <c r="F975" s="258" t="s">
        <v>164</v>
      </c>
      <c r="G975" s="256"/>
      <c r="H975" s="259">
        <v>128.80000000000001</v>
      </c>
      <c r="I975" s="260"/>
      <c r="J975" s="256"/>
      <c r="K975" s="256"/>
      <c r="L975" s="261"/>
      <c r="M975" s="262"/>
      <c r="N975" s="263"/>
      <c r="O975" s="263"/>
      <c r="P975" s="263"/>
      <c r="Q975" s="263"/>
      <c r="R975" s="263"/>
      <c r="S975" s="263"/>
      <c r="T975" s="264"/>
      <c r="AT975" s="265" t="s">
        <v>159</v>
      </c>
      <c r="AU975" s="265" t="s">
        <v>81</v>
      </c>
      <c r="AV975" s="13" t="s">
        <v>158</v>
      </c>
      <c r="AW975" s="13" t="s">
        <v>35</v>
      </c>
      <c r="AX975" s="13" t="s">
        <v>79</v>
      </c>
      <c r="AY975" s="265" t="s">
        <v>152</v>
      </c>
    </row>
    <row r="976" s="1" customFormat="1" ht="16.5" customHeight="1">
      <c r="B976" s="46"/>
      <c r="C976" s="221" t="s">
        <v>1266</v>
      </c>
      <c r="D976" s="221" t="s">
        <v>154</v>
      </c>
      <c r="E976" s="222" t="s">
        <v>1267</v>
      </c>
      <c r="F976" s="223" t="s">
        <v>1268</v>
      </c>
      <c r="G976" s="224" t="s">
        <v>220</v>
      </c>
      <c r="H976" s="225">
        <v>0.46300000000000002</v>
      </c>
      <c r="I976" s="226"/>
      <c r="J976" s="227">
        <f>ROUND(I976*H976,2)</f>
        <v>0</v>
      </c>
      <c r="K976" s="223" t="s">
        <v>21</v>
      </c>
      <c r="L976" s="72"/>
      <c r="M976" s="228" t="s">
        <v>21</v>
      </c>
      <c r="N976" s="229" t="s">
        <v>42</v>
      </c>
      <c r="O976" s="47"/>
      <c r="P976" s="230">
        <f>O976*H976</f>
        <v>0</v>
      </c>
      <c r="Q976" s="230">
        <v>0</v>
      </c>
      <c r="R976" s="230">
        <f>Q976*H976</f>
        <v>0</v>
      </c>
      <c r="S976" s="230">
        <v>0</v>
      </c>
      <c r="T976" s="231">
        <f>S976*H976</f>
        <v>0</v>
      </c>
      <c r="AR976" s="24" t="s">
        <v>200</v>
      </c>
      <c r="AT976" s="24" t="s">
        <v>154</v>
      </c>
      <c r="AU976" s="24" t="s">
        <v>81</v>
      </c>
      <c r="AY976" s="24" t="s">
        <v>152</v>
      </c>
      <c r="BE976" s="232">
        <f>IF(N976="základní",J976,0)</f>
        <v>0</v>
      </c>
      <c r="BF976" s="232">
        <f>IF(N976="snížená",J976,0)</f>
        <v>0</v>
      </c>
      <c r="BG976" s="232">
        <f>IF(N976="zákl. přenesená",J976,0)</f>
        <v>0</v>
      </c>
      <c r="BH976" s="232">
        <f>IF(N976="sníž. přenesená",J976,0)</f>
        <v>0</v>
      </c>
      <c r="BI976" s="232">
        <f>IF(N976="nulová",J976,0)</f>
        <v>0</v>
      </c>
      <c r="BJ976" s="24" t="s">
        <v>79</v>
      </c>
      <c r="BK976" s="232">
        <f>ROUND(I976*H976,2)</f>
        <v>0</v>
      </c>
      <c r="BL976" s="24" t="s">
        <v>200</v>
      </c>
      <c r="BM976" s="24" t="s">
        <v>1269</v>
      </c>
    </row>
    <row r="977" s="10" customFormat="1" ht="29.88" customHeight="1">
      <c r="B977" s="205"/>
      <c r="C977" s="206"/>
      <c r="D977" s="207" t="s">
        <v>70</v>
      </c>
      <c r="E977" s="219" t="s">
        <v>1270</v>
      </c>
      <c r="F977" s="219" t="s">
        <v>1271</v>
      </c>
      <c r="G977" s="206"/>
      <c r="H977" s="206"/>
      <c r="I977" s="209"/>
      <c r="J977" s="220">
        <f>BK977</f>
        <v>0</v>
      </c>
      <c r="K977" s="206"/>
      <c r="L977" s="211"/>
      <c r="M977" s="212"/>
      <c r="N977" s="213"/>
      <c r="O977" s="213"/>
      <c r="P977" s="214">
        <f>SUM(P978:P995)</f>
        <v>0</v>
      </c>
      <c r="Q977" s="213"/>
      <c r="R977" s="214">
        <f>SUM(R978:R995)</f>
        <v>0.024863120099999997</v>
      </c>
      <c r="S977" s="213"/>
      <c r="T977" s="215">
        <f>SUM(T978:T995)</f>
        <v>0</v>
      </c>
      <c r="AR977" s="216" t="s">
        <v>81</v>
      </c>
      <c r="AT977" s="217" t="s">
        <v>70</v>
      </c>
      <c r="AU977" s="217" t="s">
        <v>79</v>
      </c>
      <c r="AY977" s="216" t="s">
        <v>152</v>
      </c>
      <c r="BK977" s="218">
        <f>SUM(BK978:BK995)</f>
        <v>0</v>
      </c>
    </row>
    <row r="978" s="1" customFormat="1" ht="16.5" customHeight="1">
      <c r="B978" s="46"/>
      <c r="C978" s="221" t="s">
        <v>1272</v>
      </c>
      <c r="D978" s="221" t="s">
        <v>154</v>
      </c>
      <c r="E978" s="222" t="s">
        <v>1273</v>
      </c>
      <c r="F978" s="223" t="s">
        <v>1274</v>
      </c>
      <c r="G978" s="224" t="s">
        <v>235</v>
      </c>
      <c r="H978" s="225">
        <v>80.364999999999995</v>
      </c>
      <c r="I978" s="226"/>
      <c r="J978" s="227">
        <f>ROUND(I978*H978,2)</f>
        <v>0</v>
      </c>
      <c r="K978" s="223" t="s">
        <v>21</v>
      </c>
      <c r="L978" s="72"/>
      <c r="M978" s="228" t="s">
        <v>21</v>
      </c>
      <c r="N978" s="229" t="s">
        <v>42</v>
      </c>
      <c r="O978" s="47"/>
      <c r="P978" s="230">
        <f>O978*H978</f>
        <v>0</v>
      </c>
      <c r="Q978" s="230">
        <v>0.00029999999999999997</v>
      </c>
      <c r="R978" s="230">
        <f>Q978*H978</f>
        <v>0.024109499999999996</v>
      </c>
      <c r="S978" s="230">
        <v>0</v>
      </c>
      <c r="T978" s="231">
        <f>S978*H978</f>
        <v>0</v>
      </c>
      <c r="AR978" s="24" t="s">
        <v>200</v>
      </c>
      <c r="AT978" s="24" t="s">
        <v>154</v>
      </c>
      <c r="AU978" s="24" t="s">
        <v>81</v>
      </c>
      <c r="AY978" s="24" t="s">
        <v>152</v>
      </c>
      <c r="BE978" s="232">
        <f>IF(N978="základní",J978,0)</f>
        <v>0</v>
      </c>
      <c r="BF978" s="232">
        <f>IF(N978="snížená",J978,0)</f>
        <v>0</v>
      </c>
      <c r="BG978" s="232">
        <f>IF(N978="zákl. přenesená",J978,0)</f>
        <v>0</v>
      </c>
      <c r="BH978" s="232">
        <f>IF(N978="sníž. přenesená",J978,0)</f>
        <v>0</v>
      </c>
      <c r="BI978" s="232">
        <f>IF(N978="nulová",J978,0)</f>
        <v>0</v>
      </c>
      <c r="BJ978" s="24" t="s">
        <v>79</v>
      </c>
      <c r="BK978" s="232">
        <f>ROUND(I978*H978,2)</f>
        <v>0</v>
      </c>
      <c r="BL978" s="24" t="s">
        <v>200</v>
      </c>
      <c r="BM978" s="24" t="s">
        <v>1275</v>
      </c>
    </row>
    <row r="979" s="12" customFormat="1">
      <c r="B979" s="244"/>
      <c r="C979" s="245"/>
      <c r="D979" s="235" t="s">
        <v>159</v>
      </c>
      <c r="E979" s="246" t="s">
        <v>21</v>
      </c>
      <c r="F979" s="247" t="s">
        <v>1276</v>
      </c>
      <c r="G979" s="245"/>
      <c r="H979" s="248">
        <v>6.194</v>
      </c>
      <c r="I979" s="249"/>
      <c r="J979" s="245"/>
      <c r="K979" s="245"/>
      <c r="L979" s="250"/>
      <c r="M979" s="251"/>
      <c r="N979" s="252"/>
      <c r="O979" s="252"/>
      <c r="P979" s="252"/>
      <c r="Q979" s="252"/>
      <c r="R979" s="252"/>
      <c r="S979" s="252"/>
      <c r="T979" s="253"/>
      <c r="AT979" s="254" t="s">
        <v>159</v>
      </c>
      <c r="AU979" s="254" t="s">
        <v>81</v>
      </c>
      <c r="AV979" s="12" t="s">
        <v>81</v>
      </c>
      <c r="AW979" s="12" t="s">
        <v>35</v>
      </c>
      <c r="AX979" s="12" t="s">
        <v>71</v>
      </c>
      <c r="AY979" s="254" t="s">
        <v>152</v>
      </c>
    </row>
    <row r="980" s="12" customFormat="1">
      <c r="B980" s="244"/>
      <c r="C980" s="245"/>
      <c r="D980" s="235" t="s">
        <v>159</v>
      </c>
      <c r="E980" s="246" t="s">
        <v>21</v>
      </c>
      <c r="F980" s="247" t="s">
        <v>1277</v>
      </c>
      <c r="G980" s="245"/>
      <c r="H980" s="248">
        <v>10.368</v>
      </c>
      <c r="I980" s="249"/>
      <c r="J980" s="245"/>
      <c r="K980" s="245"/>
      <c r="L980" s="250"/>
      <c r="M980" s="251"/>
      <c r="N980" s="252"/>
      <c r="O980" s="252"/>
      <c r="P980" s="252"/>
      <c r="Q980" s="252"/>
      <c r="R980" s="252"/>
      <c r="S980" s="252"/>
      <c r="T980" s="253"/>
      <c r="AT980" s="254" t="s">
        <v>159</v>
      </c>
      <c r="AU980" s="254" t="s">
        <v>81</v>
      </c>
      <c r="AV980" s="12" t="s">
        <v>81</v>
      </c>
      <c r="AW980" s="12" t="s">
        <v>35</v>
      </c>
      <c r="AX980" s="12" t="s">
        <v>71</v>
      </c>
      <c r="AY980" s="254" t="s">
        <v>152</v>
      </c>
    </row>
    <row r="981" s="12" customFormat="1">
      <c r="B981" s="244"/>
      <c r="C981" s="245"/>
      <c r="D981" s="235" t="s">
        <v>159</v>
      </c>
      <c r="E981" s="246" t="s">
        <v>21</v>
      </c>
      <c r="F981" s="247" t="s">
        <v>1278</v>
      </c>
      <c r="G981" s="245"/>
      <c r="H981" s="248">
        <v>63.802999999999997</v>
      </c>
      <c r="I981" s="249"/>
      <c r="J981" s="245"/>
      <c r="K981" s="245"/>
      <c r="L981" s="250"/>
      <c r="M981" s="251"/>
      <c r="N981" s="252"/>
      <c r="O981" s="252"/>
      <c r="P981" s="252"/>
      <c r="Q981" s="252"/>
      <c r="R981" s="252"/>
      <c r="S981" s="252"/>
      <c r="T981" s="253"/>
      <c r="AT981" s="254" t="s">
        <v>159</v>
      </c>
      <c r="AU981" s="254" t="s">
        <v>81</v>
      </c>
      <c r="AV981" s="12" t="s">
        <v>81</v>
      </c>
      <c r="AW981" s="12" t="s">
        <v>35</v>
      </c>
      <c r="AX981" s="12" t="s">
        <v>71</v>
      </c>
      <c r="AY981" s="254" t="s">
        <v>152</v>
      </c>
    </row>
    <row r="982" s="13" customFormat="1">
      <c r="B982" s="255"/>
      <c r="C982" s="256"/>
      <c r="D982" s="235" t="s">
        <v>159</v>
      </c>
      <c r="E982" s="257" t="s">
        <v>21</v>
      </c>
      <c r="F982" s="258" t="s">
        <v>164</v>
      </c>
      <c r="G982" s="256"/>
      <c r="H982" s="259">
        <v>80.364999999999995</v>
      </c>
      <c r="I982" s="260"/>
      <c r="J982" s="256"/>
      <c r="K982" s="256"/>
      <c r="L982" s="261"/>
      <c r="M982" s="262"/>
      <c r="N982" s="263"/>
      <c r="O982" s="263"/>
      <c r="P982" s="263"/>
      <c r="Q982" s="263"/>
      <c r="R982" s="263"/>
      <c r="S982" s="263"/>
      <c r="T982" s="264"/>
      <c r="AT982" s="265" t="s">
        <v>159</v>
      </c>
      <c r="AU982" s="265" t="s">
        <v>81</v>
      </c>
      <c r="AV982" s="13" t="s">
        <v>158</v>
      </c>
      <c r="AW982" s="13" t="s">
        <v>35</v>
      </c>
      <c r="AX982" s="13" t="s">
        <v>79</v>
      </c>
      <c r="AY982" s="265" t="s">
        <v>152</v>
      </c>
    </row>
    <row r="983" s="1" customFormat="1" ht="25.5" customHeight="1">
      <c r="B983" s="46"/>
      <c r="C983" s="268" t="s">
        <v>1279</v>
      </c>
      <c r="D983" s="268" t="s">
        <v>331</v>
      </c>
      <c r="E983" s="269" t="s">
        <v>1280</v>
      </c>
      <c r="F983" s="270" t="s">
        <v>1281</v>
      </c>
      <c r="G983" s="271" t="s">
        <v>235</v>
      </c>
      <c r="H983" s="272">
        <v>88.400999999999996</v>
      </c>
      <c r="I983" s="273"/>
      <c r="J983" s="274">
        <f>ROUND(I983*H983,2)</f>
        <v>0</v>
      </c>
      <c r="K983" s="270" t="s">
        <v>21</v>
      </c>
      <c r="L983" s="275"/>
      <c r="M983" s="276" t="s">
        <v>21</v>
      </c>
      <c r="N983" s="277" t="s">
        <v>42</v>
      </c>
      <c r="O983" s="47"/>
      <c r="P983" s="230">
        <f>O983*H983</f>
        <v>0</v>
      </c>
      <c r="Q983" s="230">
        <v>0</v>
      </c>
      <c r="R983" s="230">
        <f>Q983*H983</f>
        <v>0</v>
      </c>
      <c r="S983" s="230">
        <v>0</v>
      </c>
      <c r="T983" s="231">
        <f>S983*H983</f>
        <v>0</v>
      </c>
      <c r="AR983" s="24" t="s">
        <v>263</v>
      </c>
      <c r="AT983" s="24" t="s">
        <v>331</v>
      </c>
      <c r="AU983" s="24" t="s">
        <v>81</v>
      </c>
      <c r="AY983" s="24" t="s">
        <v>152</v>
      </c>
      <c r="BE983" s="232">
        <f>IF(N983="základní",J983,0)</f>
        <v>0</v>
      </c>
      <c r="BF983" s="232">
        <f>IF(N983="snížená",J983,0)</f>
        <v>0</v>
      </c>
      <c r="BG983" s="232">
        <f>IF(N983="zákl. přenesená",J983,0)</f>
        <v>0</v>
      </c>
      <c r="BH983" s="232">
        <f>IF(N983="sníž. přenesená",J983,0)</f>
        <v>0</v>
      </c>
      <c r="BI983" s="232">
        <f>IF(N983="nulová",J983,0)</f>
        <v>0</v>
      </c>
      <c r="BJ983" s="24" t="s">
        <v>79</v>
      </c>
      <c r="BK983" s="232">
        <f>ROUND(I983*H983,2)</f>
        <v>0</v>
      </c>
      <c r="BL983" s="24" t="s">
        <v>200</v>
      </c>
      <c r="BM983" s="24" t="s">
        <v>1282</v>
      </c>
    </row>
    <row r="984" s="12" customFormat="1">
      <c r="B984" s="244"/>
      <c r="C984" s="245"/>
      <c r="D984" s="235" t="s">
        <v>159</v>
      </c>
      <c r="E984" s="246" t="s">
        <v>21</v>
      </c>
      <c r="F984" s="247" t="s">
        <v>1283</v>
      </c>
      <c r="G984" s="245"/>
      <c r="H984" s="248">
        <v>6.8129999999999997</v>
      </c>
      <c r="I984" s="249"/>
      <c r="J984" s="245"/>
      <c r="K984" s="245"/>
      <c r="L984" s="250"/>
      <c r="M984" s="251"/>
      <c r="N984" s="252"/>
      <c r="O984" s="252"/>
      <c r="P984" s="252"/>
      <c r="Q984" s="252"/>
      <c r="R984" s="252"/>
      <c r="S984" s="252"/>
      <c r="T984" s="253"/>
      <c r="AT984" s="254" t="s">
        <v>159</v>
      </c>
      <c r="AU984" s="254" t="s">
        <v>81</v>
      </c>
      <c r="AV984" s="12" t="s">
        <v>81</v>
      </c>
      <c r="AW984" s="12" t="s">
        <v>35</v>
      </c>
      <c r="AX984" s="12" t="s">
        <v>71</v>
      </c>
      <c r="AY984" s="254" t="s">
        <v>152</v>
      </c>
    </row>
    <row r="985" s="12" customFormat="1">
      <c r="B985" s="244"/>
      <c r="C985" s="245"/>
      <c r="D985" s="235" t="s">
        <v>159</v>
      </c>
      <c r="E985" s="246" t="s">
        <v>21</v>
      </c>
      <c r="F985" s="247" t="s">
        <v>1284</v>
      </c>
      <c r="G985" s="245"/>
      <c r="H985" s="248">
        <v>11.404999999999999</v>
      </c>
      <c r="I985" s="249"/>
      <c r="J985" s="245"/>
      <c r="K985" s="245"/>
      <c r="L985" s="250"/>
      <c r="M985" s="251"/>
      <c r="N985" s="252"/>
      <c r="O985" s="252"/>
      <c r="P985" s="252"/>
      <c r="Q985" s="252"/>
      <c r="R985" s="252"/>
      <c r="S985" s="252"/>
      <c r="T985" s="253"/>
      <c r="AT985" s="254" t="s">
        <v>159</v>
      </c>
      <c r="AU985" s="254" t="s">
        <v>81</v>
      </c>
      <c r="AV985" s="12" t="s">
        <v>81</v>
      </c>
      <c r="AW985" s="12" t="s">
        <v>35</v>
      </c>
      <c r="AX985" s="12" t="s">
        <v>71</v>
      </c>
      <c r="AY985" s="254" t="s">
        <v>152</v>
      </c>
    </row>
    <row r="986" s="12" customFormat="1">
      <c r="B986" s="244"/>
      <c r="C986" s="245"/>
      <c r="D986" s="235" t="s">
        <v>159</v>
      </c>
      <c r="E986" s="246" t="s">
        <v>21</v>
      </c>
      <c r="F986" s="247" t="s">
        <v>1285</v>
      </c>
      <c r="G986" s="245"/>
      <c r="H986" s="248">
        <v>70.183000000000007</v>
      </c>
      <c r="I986" s="249"/>
      <c r="J986" s="245"/>
      <c r="K986" s="245"/>
      <c r="L986" s="250"/>
      <c r="M986" s="251"/>
      <c r="N986" s="252"/>
      <c r="O986" s="252"/>
      <c r="P986" s="252"/>
      <c r="Q986" s="252"/>
      <c r="R986" s="252"/>
      <c r="S986" s="252"/>
      <c r="T986" s="253"/>
      <c r="AT986" s="254" t="s">
        <v>159</v>
      </c>
      <c r="AU986" s="254" t="s">
        <v>81</v>
      </c>
      <c r="AV986" s="12" t="s">
        <v>81</v>
      </c>
      <c r="AW986" s="12" t="s">
        <v>35</v>
      </c>
      <c r="AX986" s="12" t="s">
        <v>71</v>
      </c>
      <c r="AY986" s="254" t="s">
        <v>152</v>
      </c>
    </row>
    <row r="987" s="13" customFormat="1">
      <c r="B987" s="255"/>
      <c r="C987" s="256"/>
      <c r="D987" s="235" t="s">
        <v>159</v>
      </c>
      <c r="E987" s="257" t="s">
        <v>21</v>
      </c>
      <c r="F987" s="258" t="s">
        <v>164</v>
      </c>
      <c r="G987" s="256"/>
      <c r="H987" s="259">
        <v>88.400999999999996</v>
      </c>
      <c r="I987" s="260"/>
      <c r="J987" s="256"/>
      <c r="K987" s="256"/>
      <c r="L987" s="261"/>
      <c r="M987" s="262"/>
      <c r="N987" s="263"/>
      <c r="O987" s="263"/>
      <c r="P987" s="263"/>
      <c r="Q987" s="263"/>
      <c r="R987" s="263"/>
      <c r="S987" s="263"/>
      <c r="T987" s="264"/>
      <c r="AT987" s="265" t="s">
        <v>159</v>
      </c>
      <c r="AU987" s="265" t="s">
        <v>81</v>
      </c>
      <c r="AV987" s="13" t="s">
        <v>158</v>
      </c>
      <c r="AW987" s="13" t="s">
        <v>35</v>
      </c>
      <c r="AX987" s="13" t="s">
        <v>79</v>
      </c>
      <c r="AY987" s="265" t="s">
        <v>152</v>
      </c>
    </row>
    <row r="988" s="1" customFormat="1" ht="16.5" customHeight="1">
      <c r="B988" s="46"/>
      <c r="C988" s="221" t="s">
        <v>845</v>
      </c>
      <c r="D988" s="221" t="s">
        <v>154</v>
      </c>
      <c r="E988" s="222" t="s">
        <v>1286</v>
      </c>
      <c r="F988" s="223" t="s">
        <v>1287</v>
      </c>
      <c r="G988" s="224" t="s">
        <v>326</v>
      </c>
      <c r="H988" s="225">
        <v>50.460000000000001</v>
      </c>
      <c r="I988" s="226"/>
      <c r="J988" s="227">
        <f>ROUND(I988*H988,2)</f>
        <v>0</v>
      </c>
      <c r="K988" s="223" t="s">
        <v>21</v>
      </c>
      <c r="L988" s="72"/>
      <c r="M988" s="228" t="s">
        <v>21</v>
      </c>
      <c r="N988" s="229" t="s">
        <v>42</v>
      </c>
      <c r="O988" s="47"/>
      <c r="P988" s="230">
        <f>O988*H988</f>
        <v>0</v>
      </c>
      <c r="Q988" s="230">
        <v>1.4935E-05</v>
      </c>
      <c r="R988" s="230">
        <f>Q988*H988</f>
        <v>0.00075362010000000002</v>
      </c>
      <c r="S988" s="230">
        <v>0</v>
      </c>
      <c r="T988" s="231">
        <f>S988*H988</f>
        <v>0</v>
      </c>
      <c r="AR988" s="24" t="s">
        <v>200</v>
      </c>
      <c r="AT988" s="24" t="s">
        <v>154</v>
      </c>
      <c r="AU988" s="24" t="s">
        <v>81</v>
      </c>
      <c r="AY988" s="24" t="s">
        <v>152</v>
      </c>
      <c r="BE988" s="232">
        <f>IF(N988="základní",J988,0)</f>
        <v>0</v>
      </c>
      <c r="BF988" s="232">
        <f>IF(N988="snížená",J988,0)</f>
        <v>0</v>
      </c>
      <c r="BG988" s="232">
        <f>IF(N988="zákl. přenesená",J988,0)</f>
        <v>0</v>
      </c>
      <c r="BH988" s="232">
        <f>IF(N988="sníž. přenesená",J988,0)</f>
        <v>0</v>
      </c>
      <c r="BI988" s="232">
        <f>IF(N988="nulová",J988,0)</f>
        <v>0</v>
      </c>
      <c r="BJ988" s="24" t="s">
        <v>79</v>
      </c>
      <c r="BK988" s="232">
        <f>ROUND(I988*H988,2)</f>
        <v>0</v>
      </c>
      <c r="BL988" s="24" t="s">
        <v>200</v>
      </c>
      <c r="BM988" s="24" t="s">
        <v>1288</v>
      </c>
    </row>
    <row r="989" s="12" customFormat="1">
      <c r="B989" s="244"/>
      <c r="C989" s="245"/>
      <c r="D989" s="235" t="s">
        <v>159</v>
      </c>
      <c r="E989" s="246" t="s">
        <v>21</v>
      </c>
      <c r="F989" s="247" t="s">
        <v>1289</v>
      </c>
      <c r="G989" s="245"/>
      <c r="H989" s="248">
        <v>6.6600000000000001</v>
      </c>
      <c r="I989" s="249"/>
      <c r="J989" s="245"/>
      <c r="K989" s="245"/>
      <c r="L989" s="250"/>
      <c r="M989" s="251"/>
      <c r="N989" s="252"/>
      <c r="O989" s="252"/>
      <c r="P989" s="252"/>
      <c r="Q989" s="252"/>
      <c r="R989" s="252"/>
      <c r="S989" s="252"/>
      <c r="T989" s="253"/>
      <c r="AT989" s="254" t="s">
        <v>159</v>
      </c>
      <c r="AU989" s="254" t="s">
        <v>81</v>
      </c>
      <c r="AV989" s="12" t="s">
        <v>81</v>
      </c>
      <c r="AW989" s="12" t="s">
        <v>35</v>
      </c>
      <c r="AX989" s="12" t="s">
        <v>71</v>
      </c>
      <c r="AY989" s="254" t="s">
        <v>152</v>
      </c>
    </row>
    <row r="990" s="12" customFormat="1">
      <c r="B990" s="244"/>
      <c r="C990" s="245"/>
      <c r="D990" s="235" t="s">
        <v>159</v>
      </c>
      <c r="E990" s="246" t="s">
        <v>21</v>
      </c>
      <c r="F990" s="247" t="s">
        <v>1290</v>
      </c>
      <c r="G990" s="245"/>
      <c r="H990" s="248">
        <v>11.039999999999999</v>
      </c>
      <c r="I990" s="249"/>
      <c r="J990" s="245"/>
      <c r="K990" s="245"/>
      <c r="L990" s="250"/>
      <c r="M990" s="251"/>
      <c r="N990" s="252"/>
      <c r="O990" s="252"/>
      <c r="P990" s="252"/>
      <c r="Q990" s="252"/>
      <c r="R990" s="252"/>
      <c r="S990" s="252"/>
      <c r="T990" s="253"/>
      <c r="AT990" s="254" t="s">
        <v>159</v>
      </c>
      <c r="AU990" s="254" t="s">
        <v>81</v>
      </c>
      <c r="AV990" s="12" t="s">
        <v>81</v>
      </c>
      <c r="AW990" s="12" t="s">
        <v>35</v>
      </c>
      <c r="AX990" s="12" t="s">
        <v>71</v>
      </c>
      <c r="AY990" s="254" t="s">
        <v>152</v>
      </c>
    </row>
    <row r="991" s="12" customFormat="1">
      <c r="B991" s="244"/>
      <c r="C991" s="245"/>
      <c r="D991" s="235" t="s">
        <v>159</v>
      </c>
      <c r="E991" s="246" t="s">
        <v>21</v>
      </c>
      <c r="F991" s="247" t="s">
        <v>1291</v>
      </c>
      <c r="G991" s="245"/>
      <c r="H991" s="248">
        <v>32.759999999999998</v>
      </c>
      <c r="I991" s="249"/>
      <c r="J991" s="245"/>
      <c r="K991" s="245"/>
      <c r="L991" s="250"/>
      <c r="M991" s="251"/>
      <c r="N991" s="252"/>
      <c r="O991" s="252"/>
      <c r="P991" s="252"/>
      <c r="Q991" s="252"/>
      <c r="R991" s="252"/>
      <c r="S991" s="252"/>
      <c r="T991" s="253"/>
      <c r="AT991" s="254" t="s">
        <v>159</v>
      </c>
      <c r="AU991" s="254" t="s">
        <v>81</v>
      </c>
      <c r="AV991" s="12" t="s">
        <v>81</v>
      </c>
      <c r="AW991" s="12" t="s">
        <v>35</v>
      </c>
      <c r="AX991" s="12" t="s">
        <v>71</v>
      </c>
      <c r="AY991" s="254" t="s">
        <v>152</v>
      </c>
    </row>
    <row r="992" s="13" customFormat="1">
      <c r="B992" s="255"/>
      <c r="C992" s="256"/>
      <c r="D992" s="235" t="s">
        <v>159</v>
      </c>
      <c r="E992" s="257" t="s">
        <v>21</v>
      </c>
      <c r="F992" s="258" t="s">
        <v>164</v>
      </c>
      <c r="G992" s="256"/>
      <c r="H992" s="259">
        <v>50.460000000000001</v>
      </c>
      <c r="I992" s="260"/>
      <c r="J992" s="256"/>
      <c r="K992" s="256"/>
      <c r="L992" s="261"/>
      <c r="M992" s="262"/>
      <c r="N992" s="263"/>
      <c r="O992" s="263"/>
      <c r="P992" s="263"/>
      <c r="Q992" s="263"/>
      <c r="R992" s="263"/>
      <c r="S992" s="263"/>
      <c r="T992" s="264"/>
      <c r="AT992" s="265" t="s">
        <v>159</v>
      </c>
      <c r="AU992" s="265" t="s">
        <v>81</v>
      </c>
      <c r="AV992" s="13" t="s">
        <v>158</v>
      </c>
      <c r="AW992" s="13" t="s">
        <v>35</v>
      </c>
      <c r="AX992" s="13" t="s">
        <v>79</v>
      </c>
      <c r="AY992" s="265" t="s">
        <v>152</v>
      </c>
    </row>
    <row r="993" s="1" customFormat="1" ht="16.5" customHeight="1">
      <c r="B993" s="46"/>
      <c r="C993" s="268" t="s">
        <v>1292</v>
      </c>
      <c r="D993" s="268" t="s">
        <v>331</v>
      </c>
      <c r="E993" s="269" t="s">
        <v>1293</v>
      </c>
      <c r="F993" s="270" t="s">
        <v>1294</v>
      </c>
      <c r="G993" s="271" t="s">
        <v>326</v>
      </c>
      <c r="H993" s="272">
        <v>55.506</v>
      </c>
      <c r="I993" s="273"/>
      <c r="J993" s="274">
        <f>ROUND(I993*H993,2)</f>
        <v>0</v>
      </c>
      <c r="K993" s="270" t="s">
        <v>21</v>
      </c>
      <c r="L993" s="275"/>
      <c r="M993" s="276" t="s">
        <v>21</v>
      </c>
      <c r="N993" s="277" t="s">
        <v>42</v>
      </c>
      <c r="O993" s="47"/>
      <c r="P993" s="230">
        <f>O993*H993</f>
        <v>0</v>
      </c>
      <c r="Q993" s="230">
        <v>0</v>
      </c>
      <c r="R993" s="230">
        <f>Q993*H993</f>
        <v>0</v>
      </c>
      <c r="S993" s="230">
        <v>0</v>
      </c>
      <c r="T993" s="231">
        <f>S993*H993</f>
        <v>0</v>
      </c>
      <c r="AR993" s="24" t="s">
        <v>263</v>
      </c>
      <c r="AT993" s="24" t="s">
        <v>331</v>
      </c>
      <c r="AU993" s="24" t="s">
        <v>81</v>
      </c>
      <c r="AY993" s="24" t="s">
        <v>152</v>
      </c>
      <c r="BE993" s="232">
        <f>IF(N993="základní",J993,0)</f>
        <v>0</v>
      </c>
      <c r="BF993" s="232">
        <f>IF(N993="snížená",J993,0)</f>
        <v>0</v>
      </c>
      <c r="BG993" s="232">
        <f>IF(N993="zákl. přenesená",J993,0)</f>
        <v>0</v>
      </c>
      <c r="BH993" s="232">
        <f>IF(N993="sníž. přenesená",J993,0)</f>
        <v>0</v>
      </c>
      <c r="BI993" s="232">
        <f>IF(N993="nulová",J993,0)</f>
        <v>0</v>
      </c>
      <c r="BJ993" s="24" t="s">
        <v>79</v>
      </c>
      <c r="BK993" s="232">
        <f>ROUND(I993*H993,2)</f>
        <v>0</v>
      </c>
      <c r="BL993" s="24" t="s">
        <v>200</v>
      </c>
      <c r="BM993" s="24" t="s">
        <v>1295</v>
      </c>
    </row>
    <row r="994" s="12" customFormat="1">
      <c r="B994" s="244"/>
      <c r="C994" s="245"/>
      <c r="D994" s="235" t="s">
        <v>159</v>
      </c>
      <c r="E994" s="246" t="s">
        <v>21</v>
      </c>
      <c r="F994" s="247" t="s">
        <v>1296</v>
      </c>
      <c r="G994" s="245"/>
      <c r="H994" s="248">
        <v>55.506</v>
      </c>
      <c r="I994" s="249"/>
      <c r="J994" s="245"/>
      <c r="K994" s="245"/>
      <c r="L994" s="250"/>
      <c r="M994" s="251"/>
      <c r="N994" s="252"/>
      <c r="O994" s="252"/>
      <c r="P994" s="252"/>
      <c r="Q994" s="252"/>
      <c r="R994" s="252"/>
      <c r="S994" s="252"/>
      <c r="T994" s="253"/>
      <c r="AT994" s="254" t="s">
        <v>159</v>
      </c>
      <c r="AU994" s="254" t="s">
        <v>81</v>
      </c>
      <c r="AV994" s="12" t="s">
        <v>81</v>
      </c>
      <c r="AW994" s="12" t="s">
        <v>35</v>
      </c>
      <c r="AX994" s="12" t="s">
        <v>79</v>
      </c>
      <c r="AY994" s="254" t="s">
        <v>152</v>
      </c>
    </row>
    <row r="995" s="1" customFormat="1" ht="16.5" customHeight="1">
      <c r="B995" s="46"/>
      <c r="C995" s="221" t="s">
        <v>849</v>
      </c>
      <c r="D995" s="221" t="s">
        <v>154</v>
      </c>
      <c r="E995" s="222" t="s">
        <v>1297</v>
      </c>
      <c r="F995" s="223" t="s">
        <v>1298</v>
      </c>
      <c r="G995" s="224" t="s">
        <v>220</v>
      </c>
      <c r="H995" s="225">
        <v>0.025000000000000001</v>
      </c>
      <c r="I995" s="226"/>
      <c r="J995" s="227">
        <f>ROUND(I995*H995,2)</f>
        <v>0</v>
      </c>
      <c r="K995" s="223" t="s">
        <v>21</v>
      </c>
      <c r="L995" s="72"/>
      <c r="M995" s="228" t="s">
        <v>21</v>
      </c>
      <c r="N995" s="229" t="s">
        <v>42</v>
      </c>
      <c r="O995" s="47"/>
      <c r="P995" s="230">
        <f>O995*H995</f>
        <v>0</v>
      </c>
      <c r="Q995" s="230">
        <v>0</v>
      </c>
      <c r="R995" s="230">
        <f>Q995*H995</f>
        <v>0</v>
      </c>
      <c r="S995" s="230">
        <v>0</v>
      </c>
      <c r="T995" s="231">
        <f>S995*H995</f>
        <v>0</v>
      </c>
      <c r="AR995" s="24" t="s">
        <v>200</v>
      </c>
      <c r="AT995" s="24" t="s">
        <v>154</v>
      </c>
      <c r="AU995" s="24" t="s">
        <v>81</v>
      </c>
      <c r="AY995" s="24" t="s">
        <v>152</v>
      </c>
      <c r="BE995" s="232">
        <f>IF(N995="základní",J995,0)</f>
        <v>0</v>
      </c>
      <c r="BF995" s="232">
        <f>IF(N995="snížená",J995,0)</f>
        <v>0</v>
      </c>
      <c r="BG995" s="232">
        <f>IF(N995="zákl. přenesená",J995,0)</f>
        <v>0</v>
      </c>
      <c r="BH995" s="232">
        <f>IF(N995="sníž. přenesená",J995,0)</f>
        <v>0</v>
      </c>
      <c r="BI995" s="232">
        <f>IF(N995="nulová",J995,0)</f>
        <v>0</v>
      </c>
      <c r="BJ995" s="24" t="s">
        <v>79</v>
      </c>
      <c r="BK995" s="232">
        <f>ROUND(I995*H995,2)</f>
        <v>0</v>
      </c>
      <c r="BL995" s="24" t="s">
        <v>200</v>
      </c>
      <c r="BM995" s="24" t="s">
        <v>1299</v>
      </c>
    </row>
    <row r="996" s="10" customFormat="1" ht="29.88" customHeight="1">
      <c r="B996" s="205"/>
      <c r="C996" s="206"/>
      <c r="D996" s="207" t="s">
        <v>70</v>
      </c>
      <c r="E996" s="219" t="s">
        <v>1300</v>
      </c>
      <c r="F996" s="219" t="s">
        <v>1301</v>
      </c>
      <c r="G996" s="206"/>
      <c r="H996" s="206"/>
      <c r="I996" s="209"/>
      <c r="J996" s="220">
        <f>BK996</f>
        <v>0</v>
      </c>
      <c r="K996" s="206"/>
      <c r="L996" s="211"/>
      <c r="M996" s="212"/>
      <c r="N996" s="213"/>
      <c r="O996" s="213"/>
      <c r="P996" s="214">
        <f>SUM(P997:P1005)</f>
        <v>0</v>
      </c>
      <c r="Q996" s="213"/>
      <c r="R996" s="214">
        <f>SUM(R997:R1005)</f>
        <v>0.3649214898</v>
      </c>
      <c r="S996" s="213"/>
      <c r="T996" s="215">
        <f>SUM(T997:T1005)</f>
        <v>0</v>
      </c>
      <c r="AR996" s="216" t="s">
        <v>81</v>
      </c>
      <c r="AT996" s="217" t="s">
        <v>70</v>
      </c>
      <c r="AU996" s="217" t="s">
        <v>79</v>
      </c>
      <c r="AY996" s="216" t="s">
        <v>152</v>
      </c>
      <c r="BK996" s="218">
        <f>SUM(BK997:BK1005)</f>
        <v>0</v>
      </c>
    </row>
    <row r="997" s="1" customFormat="1" ht="16.5" customHeight="1">
      <c r="B997" s="46"/>
      <c r="C997" s="221" t="s">
        <v>1302</v>
      </c>
      <c r="D997" s="221" t="s">
        <v>154</v>
      </c>
      <c r="E997" s="222" t="s">
        <v>1303</v>
      </c>
      <c r="F997" s="223" t="s">
        <v>1304</v>
      </c>
      <c r="G997" s="224" t="s">
        <v>235</v>
      </c>
      <c r="H997" s="225">
        <v>105.34</v>
      </c>
      <c r="I997" s="226"/>
      <c r="J997" s="227">
        <f>ROUND(I997*H997,2)</f>
        <v>0</v>
      </c>
      <c r="K997" s="223" t="s">
        <v>21</v>
      </c>
      <c r="L997" s="72"/>
      <c r="M997" s="228" t="s">
        <v>21</v>
      </c>
      <c r="N997" s="229" t="s">
        <v>42</v>
      </c>
      <c r="O997" s="47"/>
      <c r="P997" s="230">
        <f>O997*H997</f>
        <v>0</v>
      </c>
      <c r="Q997" s="230">
        <v>0.0015</v>
      </c>
      <c r="R997" s="230">
        <f>Q997*H997</f>
        <v>0.15801000000000001</v>
      </c>
      <c r="S997" s="230">
        <v>0</v>
      </c>
      <c r="T997" s="231">
        <f>S997*H997</f>
        <v>0</v>
      </c>
      <c r="AR997" s="24" t="s">
        <v>200</v>
      </c>
      <c r="AT997" s="24" t="s">
        <v>154</v>
      </c>
      <c r="AU997" s="24" t="s">
        <v>81</v>
      </c>
      <c r="AY997" s="24" t="s">
        <v>152</v>
      </c>
      <c r="BE997" s="232">
        <f>IF(N997="základní",J997,0)</f>
        <v>0</v>
      </c>
      <c r="BF997" s="232">
        <f>IF(N997="snížená",J997,0)</f>
        <v>0</v>
      </c>
      <c r="BG997" s="232">
        <f>IF(N997="zákl. přenesená",J997,0)</f>
        <v>0</v>
      </c>
      <c r="BH997" s="232">
        <f>IF(N997="sníž. přenesená",J997,0)</f>
        <v>0</v>
      </c>
      <c r="BI997" s="232">
        <f>IF(N997="nulová",J997,0)</f>
        <v>0</v>
      </c>
      <c r="BJ997" s="24" t="s">
        <v>79</v>
      </c>
      <c r="BK997" s="232">
        <f>ROUND(I997*H997,2)</f>
        <v>0</v>
      </c>
      <c r="BL997" s="24" t="s">
        <v>200</v>
      </c>
      <c r="BM997" s="24" t="s">
        <v>1305</v>
      </c>
    </row>
    <row r="998" s="12" customFormat="1">
      <c r="B998" s="244"/>
      <c r="C998" s="245"/>
      <c r="D998" s="235" t="s">
        <v>159</v>
      </c>
      <c r="E998" s="246" t="s">
        <v>21</v>
      </c>
      <c r="F998" s="247" t="s">
        <v>1306</v>
      </c>
      <c r="G998" s="245"/>
      <c r="H998" s="248">
        <v>105.34</v>
      </c>
      <c r="I998" s="249"/>
      <c r="J998" s="245"/>
      <c r="K998" s="245"/>
      <c r="L998" s="250"/>
      <c r="M998" s="251"/>
      <c r="N998" s="252"/>
      <c r="O998" s="252"/>
      <c r="P998" s="252"/>
      <c r="Q998" s="252"/>
      <c r="R998" s="252"/>
      <c r="S998" s="252"/>
      <c r="T998" s="253"/>
      <c r="AT998" s="254" t="s">
        <v>159</v>
      </c>
      <c r="AU998" s="254" t="s">
        <v>81</v>
      </c>
      <c r="AV998" s="12" t="s">
        <v>81</v>
      </c>
      <c r="AW998" s="12" t="s">
        <v>35</v>
      </c>
      <c r="AX998" s="12" t="s">
        <v>79</v>
      </c>
      <c r="AY998" s="254" t="s">
        <v>152</v>
      </c>
    </row>
    <row r="999" s="1" customFormat="1" ht="16.5" customHeight="1">
      <c r="B999" s="46"/>
      <c r="C999" s="221" t="s">
        <v>854</v>
      </c>
      <c r="D999" s="221" t="s">
        <v>154</v>
      </c>
      <c r="E999" s="222" t="s">
        <v>1307</v>
      </c>
      <c r="F999" s="223" t="s">
        <v>1308</v>
      </c>
      <c r="G999" s="224" t="s">
        <v>235</v>
      </c>
      <c r="H999" s="225">
        <v>105.34</v>
      </c>
      <c r="I999" s="226"/>
      <c r="J999" s="227">
        <f>ROUND(I999*H999,2)</f>
        <v>0</v>
      </c>
      <c r="K999" s="223" t="s">
        <v>21</v>
      </c>
      <c r="L999" s="72"/>
      <c r="M999" s="228" t="s">
        <v>21</v>
      </c>
      <c r="N999" s="229" t="s">
        <v>42</v>
      </c>
      <c r="O999" s="47"/>
      <c r="P999" s="230">
        <f>O999*H999</f>
        <v>0</v>
      </c>
      <c r="Q999" s="230">
        <v>0.00024000000000000001</v>
      </c>
      <c r="R999" s="230">
        <f>Q999*H999</f>
        <v>0.025281600000000001</v>
      </c>
      <c r="S999" s="230">
        <v>0</v>
      </c>
      <c r="T999" s="231">
        <f>S999*H999</f>
        <v>0</v>
      </c>
      <c r="AR999" s="24" t="s">
        <v>200</v>
      </c>
      <c r="AT999" s="24" t="s">
        <v>154</v>
      </c>
      <c r="AU999" s="24" t="s">
        <v>81</v>
      </c>
      <c r="AY999" s="24" t="s">
        <v>152</v>
      </c>
      <c r="BE999" s="232">
        <f>IF(N999="základní",J999,0)</f>
        <v>0</v>
      </c>
      <c r="BF999" s="232">
        <f>IF(N999="snížená",J999,0)</f>
        <v>0</v>
      </c>
      <c r="BG999" s="232">
        <f>IF(N999="zákl. přenesená",J999,0)</f>
        <v>0</v>
      </c>
      <c r="BH999" s="232">
        <f>IF(N999="sníž. přenesená",J999,0)</f>
        <v>0</v>
      </c>
      <c r="BI999" s="232">
        <f>IF(N999="nulová",J999,0)</f>
        <v>0</v>
      </c>
      <c r="BJ999" s="24" t="s">
        <v>79</v>
      </c>
      <c r="BK999" s="232">
        <f>ROUND(I999*H999,2)</f>
        <v>0</v>
      </c>
      <c r="BL999" s="24" t="s">
        <v>200</v>
      </c>
      <c r="BM999" s="24" t="s">
        <v>1309</v>
      </c>
    </row>
    <row r="1000" s="12" customFormat="1">
      <c r="B1000" s="244"/>
      <c r="C1000" s="245"/>
      <c r="D1000" s="235" t="s">
        <v>159</v>
      </c>
      <c r="E1000" s="246" t="s">
        <v>21</v>
      </c>
      <c r="F1000" s="247" t="s">
        <v>1306</v>
      </c>
      <c r="G1000" s="245"/>
      <c r="H1000" s="248">
        <v>105.34</v>
      </c>
      <c r="I1000" s="249"/>
      <c r="J1000" s="245"/>
      <c r="K1000" s="245"/>
      <c r="L1000" s="250"/>
      <c r="M1000" s="251"/>
      <c r="N1000" s="252"/>
      <c r="O1000" s="252"/>
      <c r="P1000" s="252"/>
      <c r="Q1000" s="252"/>
      <c r="R1000" s="252"/>
      <c r="S1000" s="252"/>
      <c r="T1000" s="253"/>
      <c r="AT1000" s="254" t="s">
        <v>159</v>
      </c>
      <c r="AU1000" s="254" t="s">
        <v>81</v>
      </c>
      <c r="AV1000" s="12" t="s">
        <v>81</v>
      </c>
      <c r="AW1000" s="12" t="s">
        <v>35</v>
      </c>
      <c r="AX1000" s="12" t="s">
        <v>79</v>
      </c>
      <c r="AY1000" s="254" t="s">
        <v>152</v>
      </c>
    </row>
    <row r="1001" s="1" customFormat="1" ht="16.5" customHeight="1">
      <c r="B1001" s="46"/>
      <c r="C1001" s="221" t="s">
        <v>1310</v>
      </c>
      <c r="D1001" s="221" t="s">
        <v>154</v>
      </c>
      <c r="E1001" s="222" t="s">
        <v>1311</v>
      </c>
      <c r="F1001" s="223" t="s">
        <v>1312</v>
      </c>
      <c r="G1001" s="224" t="s">
        <v>235</v>
      </c>
      <c r="H1001" s="225">
        <v>105.34</v>
      </c>
      <c r="I1001" s="226"/>
      <c r="J1001" s="227">
        <f>ROUND(I1001*H1001,2)</f>
        <v>0</v>
      </c>
      <c r="K1001" s="223" t="s">
        <v>21</v>
      </c>
      <c r="L1001" s="72"/>
      <c r="M1001" s="228" t="s">
        <v>21</v>
      </c>
      <c r="N1001" s="229" t="s">
        <v>42</v>
      </c>
      <c r="O1001" s="47"/>
      <c r="P1001" s="230">
        <f>O1001*H1001</f>
        <v>0</v>
      </c>
      <c r="Q1001" s="230">
        <v>0.00020000000000000001</v>
      </c>
      <c r="R1001" s="230">
        <f>Q1001*H1001</f>
        <v>0.021068000000000003</v>
      </c>
      <c r="S1001" s="230">
        <v>0</v>
      </c>
      <c r="T1001" s="231">
        <f>S1001*H1001</f>
        <v>0</v>
      </c>
      <c r="AR1001" s="24" t="s">
        <v>200</v>
      </c>
      <c r="AT1001" s="24" t="s">
        <v>154</v>
      </c>
      <c r="AU1001" s="24" t="s">
        <v>81</v>
      </c>
      <c r="AY1001" s="24" t="s">
        <v>152</v>
      </c>
      <c r="BE1001" s="232">
        <f>IF(N1001="základní",J1001,0)</f>
        <v>0</v>
      </c>
      <c r="BF1001" s="232">
        <f>IF(N1001="snížená",J1001,0)</f>
        <v>0</v>
      </c>
      <c r="BG1001" s="232">
        <f>IF(N1001="zákl. přenesená",J1001,0)</f>
        <v>0</v>
      </c>
      <c r="BH1001" s="232">
        <f>IF(N1001="sníž. přenesená",J1001,0)</f>
        <v>0</v>
      </c>
      <c r="BI1001" s="232">
        <f>IF(N1001="nulová",J1001,0)</f>
        <v>0</v>
      </c>
      <c r="BJ1001" s="24" t="s">
        <v>79</v>
      </c>
      <c r="BK1001" s="232">
        <f>ROUND(I1001*H1001,2)</f>
        <v>0</v>
      </c>
      <c r="BL1001" s="24" t="s">
        <v>200</v>
      </c>
      <c r="BM1001" s="24" t="s">
        <v>1313</v>
      </c>
    </row>
    <row r="1002" s="12" customFormat="1">
      <c r="B1002" s="244"/>
      <c r="C1002" s="245"/>
      <c r="D1002" s="235" t="s">
        <v>159</v>
      </c>
      <c r="E1002" s="246" t="s">
        <v>21</v>
      </c>
      <c r="F1002" s="247" t="s">
        <v>1306</v>
      </c>
      <c r="G1002" s="245"/>
      <c r="H1002" s="248">
        <v>105.34</v>
      </c>
      <c r="I1002" s="249"/>
      <c r="J1002" s="245"/>
      <c r="K1002" s="245"/>
      <c r="L1002" s="250"/>
      <c r="M1002" s="251"/>
      <c r="N1002" s="252"/>
      <c r="O1002" s="252"/>
      <c r="P1002" s="252"/>
      <c r="Q1002" s="252"/>
      <c r="R1002" s="252"/>
      <c r="S1002" s="252"/>
      <c r="T1002" s="253"/>
      <c r="AT1002" s="254" t="s">
        <v>159</v>
      </c>
      <c r="AU1002" s="254" t="s">
        <v>81</v>
      </c>
      <c r="AV1002" s="12" t="s">
        <v>81</v>
      </c>
      <c r="AW1002" s="12" t="s">
        <v>35</v>
      </c>
      <c r="AX1002" s="12" t="s">
        <v>79</v>
      </c>
      <c r="AY1002" s="254" t="s">
        <v>152</v>
      </c>
    </row>
    <row r="1003" s="1" customFormat="1" ht="16.5" customHeight="1">
      <c r="B1003" s="46"/>
      <c r="C1003" s="221" t="s">
        <v>861</v>
      </c>
      <c r="D1003" s="221" t="s">
        <v>154</v>
      </c>
      <c r="E1003" s="222" t="s">
        <v>1314</v>
      </c>
      <c r="F1003" s="223" t="s">
        <v>1315</v>
      </c>
      <c r="G1003" s="224" t="s">
        <v>326</v>
      </c>
      <c r="H1003" s="225">
        <v>51.460000000000001</v>
      </c>
      <c r="I1003" s="226"/>
      <c r="J1003" s="227">
        <f>ROUND(I1003*H1003,2)</f>
        <v>0</v>
      </c>
      <c r="K1003" s="223" t="s">
        <v>21</v>
      </c>
      <c r="L1003" s="72"/>
      <c r="M1003" s="228" t="s">
        <v>21</v>
      </c>
      <c r="N1003" s="229" t="s">
        <v>42</v>
      </c>
      <c r="O1003" s="47"/>
      <c r="P1003" s="230">
        <f>O1003*H1003</f>
        <v>0</v>
      </c>
      <c r="Q1003" s="230">
        <v>0.00312013</v>
      </c>
      <c r="R1003" s="230">
        <f>Q1003*H1003</f>
        <v>0.1605618898</v>
      </c>
      <c r="S1003" s="230">
        <v>0</v>
      </c>
      <c r="T1003" s="231">
        <f>S1003*H1003</f>
        <v>0</v>
      </c>
      <c r="AR1003" s="24" t="s">
        <v>200</v>
      </c>
      <c r="AT1003" s="24" t="s">
        <v>154</v>
      </c>
      <c r="AU1003" s="24" t="s">
        <v>81</v>
      </c>
      <c r="AY1003" s="24" t="s">
        <v>152</v>
      </c>
      <c r="BE1003" s="232">
        <f>IF(N1003="základní",J1003,0)</f>
        <v>0</v>
      </c>
      <c r="BF1003" s="232">
        <f>IF(N1003="snížená",J1003,0)</f>
        <v>0</v>
      </c>
      <c r="BG1003" s="232">
        <f>IF(N1003="zákl. přenesená",J1003,0)</f>
        <v>0</v>
      </c>
      <c r="BH1003" s="232">
        <f>IF(N1003="sníž. přenesená",J1003,0)</f>
        <v>0</v>
      </c>
      <c r="BI1003" s="232">
        <f>IF(N1003="nulová",J1003,0)</f>
        <v>0</v>
      </c>
      <c r="BJ1003" s="24" t="s">
        <v>79</v>
      </c>
      <c r="BK1003" s="232">
        <f>ROUND(I1003*H1003,2)</f>
        <v>0</v>
      </c>
      <c r="BL1003" s="24" t="s">
        <v>200</v>
      </c>
      <c r="BM1003" s="24" t="s">
        <v>1316</v>
      </c>
    </row>
    <row r="1004" s="12" customFormat="1">
      <c r="B1004" s="244"/>
      <c r="C1004" s="245"/>
      <c r="D1004" s="235" t="s">
        <v>159</v>
      </c>
      <c r="E1004" s="246" t="s">
        <v>21</v>
      </c>
      <c r="F1004" s="247" t="s">
        <v>1317</v>
      </c>
      <c r="G1004" s="245"/>
      <c r="H1004" s="248">
        <v>51.460000000000001</v>
      </c>
      <c r="I1004" s="249"/>
      <c r="J1004" s="245"/>
      <c r="K1004" s="245"/>
      <c r="L1004" s="250"/>
      <c r="M1004" s="251"/>
      <c r="N1004" s="252"/>
      <c r="O1004" s="252"/>
      <c r="P1004" s="252"/>
      <c r="Q1004" s="252"/>
      <c r="R1004" s="252"/>
      <c r="S1004" s="252"/>
      <c r="T1004" s="253"/>
      <c r="AT1004" s="254" t="s">
        <v>159</v>
      </c>
      <c r="AU1004" s="254" t="s">
        <v>81</v>
      </c>
      <c r="AV1004" s="12" t="s">
        <v>81</v>
      </c>
      <c r="AW1004" s="12" t="s">
        <v>35</v>
      </c>
      <c r="AX1004" s="12" t="s">
        <v>79</v>
      </c>
      <c r="AY1004" s="254" t="s">
        <v>152</v>
      </c>
    </row>
    <row r="1005" s="1" customFormat="1" ht="16.5" customHeight="1">
      <c r="B1005" s="46"/>
      <c r="C1005" s="221" t="s">
        <v>1318</v>
      </c>
      <c r="D1005" s="221" t="s">
        <v>154</v>
      </c>
      <c r="E1005" s="222" t="s">
        <v>1319</v>
      </c>
      <c r="F1005" s="223" t="s">
        <v>1320</v>
      </c>
      <c r="G1005" s="224" t="s">
        <v>220</v>
      </c>
      <c r="H1005" s="225">
        <v>0.36499999999999999</v>
      </c>
      <c r="I1005" s="226"/>
      <c r="J1005" s="227">
        <f>ROUND(I1005*H1005,2)</f>
        <v>0</v>
      </c>
      <c r="K1005" s="223" t="s">
        <v>21</v>
      </c>
      <c r="L1005" s="72"/>
      <c r="M1005" s="228" t="s">
        <v>21</v>
      </c>
      <c r="N1005" s="229" t="s">
        <v>42</v>
      </c>
      <c r="O1005" s="47"/>
      <c r="P1005" s="230">
        <f>O1005*H1005</f>
        <v>0</v>
      </c>
      <c r="Q1005" s="230">
        <v>0</v>
      </c>
      <c r="R1005" s="230">
        <f>Q1005*H1005</f>
        <v>0</v>
      </c>
      <c r="S1005" s="230">
        <v>0</v>
      </c>
      <c r="T1005" s="231">
        <f>S1005*H1005</f>
        <v>0</v>
      </c>
      <c r="AR1005" s="24" t="s">
        <v>200</v>
      </c>
      <c r="AT1005" s="24" t="s">
        <v>154</v>
      </c>
      <c r="AU1005" s="24" t="s">
        <v>81</v>
      </c>
      <c r="AY1005" s="24" t="s">
        <v>152</v>
      </c>
      <c r="BE1005" s="232">
        <f>IF(N1005="základní",J1005,0)</f>
        <v>0</v>
      </c>
      <c r="BF1005" s="232">
        <f>IF(N1005="snížená",J1005,0)</f>
        <v>0</v>
      </c>
      <c r="BG1005" s="232">
        <f>IF(N1005="zákl. přenesená",J1005,0)</f>
        <v>0</v>
      </c>
      <c r="BH1005" s="232">
        <f>IF(N1005="sníž. přenesená",J1005,0)</f>
        <v>0</v>
      </c>
      <c r="BI1005" s="232">
        <f>IF(N1005="nulová",J1005,0)</f>
        <v>0</v>
      </c>
      <c r="BJ1005" s="24" t="s">
        <v>79</v>
      </c>
      <c r="BK1005" s="232">
        <f>ROUND(I1005*H1005,2)</f>
        <v>0</v>
      </c>
      <c r="BL1005" s="24" t="s">
        <v>200</v>
      </c>
      <c r="BM1005" s="24" t="s">
        <v>1321</v>
      </c>
    </row>
    <row r="1006" s="10" customFormat="1" ht="29.88" customHeight="1">
      <c r="B1006" s="205"/>
      <c r="C1006" s="206"/>
      <c r="D1006" s="207" t="s">
        <v>70</v>
      </c>
      <c r="E1006" s="219" t="s">
        <v>1322</v>
      </c>
      <c r="F1006" s="219" t="s">
        <v>1323</v>
      </c>
      <c r="G1006" s="206"/>
      <c r="H1006" s="206"/>
      <c r="I1006" s="209"/>
      <c r="J1006" s="220">
        <f>BK1006</f>
        <v>0</v>
      </c>
      <c r="K1006" s="206"/>
      <c r="L1006" s="211"/>
      <c r="M1006" s="212"/>
      <c r="N1006" s="213"/>
      <c r="O1006" s="213"/>
      <c r="P1006" s="214">
        <f>SUM(P1007:P1028)</f>
        <v>0</v>
      </c>
      <c r="Q1006" s="213"/>
      <c r="R1006" s="214">
        <f>SUM(R1007:R1028)</f>
        <v>1.0451844000000001</v>
      </c>
      <c r="S1006" s="213"/>
      <c r="T1006" s="215">
        <f>SUM(T1007:T1028)</f>
        <v>0</v>
      </c>
      <c r="AR1006" s="216" t="s">
        <v>81</v>
      </c>
      <c r="AT1006" s="217" t="s">
        <v>70</v>
      </c>
      <c r="AU1006" s="217" t="s">
        <v>79</v>
      </c>
      <c r="AY1006" s="216" t="s">
        <v>152</v>
      </c>
      <c r="BK1006" s="218">
        <f>SUM(BK1007:BK1028)</f>
        <v>0</v>
      </c>
    </row>
    <row r="1007" s="1" customFormat="1" ht="25.5" customHeight="1">
      <c r="B1007" s="46"/>
      <c r="C1007" s="221" t="s">
        <v>1324</v>
      </c>
      <c r="D1007" s="221" t="s">
        <v>154</v>
      </c>
      <c r="E1007" s="222" t="s">
        <v>1325</v>
      </c>
      <c r="F1007" s="223" t="s">
        <v>1326</v>
      </c>
      <c r="G1007" s="224" t="s">
        <v>235</v>
      </c>
      <c r="H1007" s="225">
        <v>59.799999999999997</v>
      </c>
      <c r="I1007" s="226"/>
      <c r="J1007" s="227">
        <f>ROUND(I1007*H1007,2)</f>
        <v>0</v>
      </c>
      <c r="K1007" s="223" t="s">
        <v>242</v>
      </c>
      <c r="L1007" s="72"/>
      <c r="M1007" s="228" t="s">
        <v>21</v>
      </c>
      <c r="N1007" s="229" t="s">
        <v>42</v>
      </c>
      <c r="O1007" s="47"/>
      <c r="P1007" s="230">
        <f>O1007*H1007</f>
        <v>0</v>
      </c>
      <c r="Q1007" s="230">
        <v>0.0028999999999999998</v>
      </c>
      <c r="R1007" s="230">
        <f>Q1007*H1007</f>
        <v>0.17341999999999999</v>
      </c>
      <c r="S1007" s="230">
        <v>0</v>
      </c>
      <c r="T1007" s="231">
        <f>S1007*H1007</f>
        <v>0</v>
      </c>
      <c r="AR1007" s="24" t="s">
        <v>200</v>
      </c>
      <c r="AT1007" s="24" t="s">
        <v>154</v>
      </c>
      <c r="AU1007" s="24" t="s">
        <v>81</v>
      </c>
      <c r="AY1007" s="24" t="s">
        <v>152</v>
      </c>
      <c r="BE1007" s="232">
        <f>IF(N1007="základní",J1007,0)</f>
        <v>0</v>
      </c>
      <c r="BF1007" s="232">
        <f>IF(N1007="snížená",J1007,0)</f>
        <v>0</v>
      </c>
      <c r="BG1007" s="232">
        <f>IF(N1007="zákl. přenesená",J1007,0)</f>
        <v>0</v>
      </c>
      <c r="BH1007" s="232">
        <f>IF(N1007="sníž. přenesená",J1007,0)</f>
        <v>0</v>
      </c>
      <c r="BI1007" s="232">
        <f>IF(N1007="nulová",J1007,0)</f>
        <v>0</v>
      </c>
      <c r="BJ1007" s="24" t="s">
        <v>79</v>
      </c>
      <c r="BK1007" s="232">
        <f>ROUND(I1007*H1007,2)</f>
        <v>0</v>
      </c>
      <c r="BL1007" s="24" t="s">
        <v>200</v>
      </c>
      <c r="BM1007" s="24" t="s">
        <v>1327</v>
      </c>
    </row>
    <row r="1008" s="11" customFormat="1">
      <c r="B1008" s="233"/>
      <c r="C1008" s="234"/>
      <c r="D1008" s="235" t="s">
        <v>159</v>
      </c>
      <c r="E1008" s="236" t="s">
        <v>21</v>
      </c>
      <c r="F1008" s="237" t="s">
        <v>360</v>
      </c>
      <c r="G1008" s="234"/>
      <c r="H1008" s="236" t="s">
        <v>21</v>
      </c>
      <c r="I1008" s="238"/>
      <c r="J1008" s="234"/>
      <c r="K1008" s="234"/>
      <c r="L1008" s="239"/>
      <c r="M1008" s="240"/>
      <c r="N1008" s="241"/>
      <c r="O1008" s="241"/>
      <c r="P1008" s="241"/>
      <c r="Q1008" s="241"/>
      <c r="R1008" s="241"/>
      <c r="S1008" s="241"/>
      <c r="T1008" s="242"/>
      <c r="AT1008" s="243" t="s">
        <v>159</v>
      </c>
      <c r="AU1008" s="243" t="s">
        <v>81</v>
      </c>
      <c r="AV1008" s="11" t="s">
        <v>79</v>
      </c>
      <c r="AW1008" s="11" t="s">
        <v>35</v>
      </c>
      <c r="AX1008" s="11" t="s">
        <v>71</v>
      </c>
      <c r="AY1008" s="243" t="s">
        <v>152</v>
      </c>
    </row>
    <row r="1009" s="12" customFormat="1">
      <c r="B1009" s="244"/>
      <c r="C1009" s="245"/>
      <c r="D1009" s="235" t="s">
        <v>159</v>
      </c>
      <c r="E1009" s="246" t="s">
        <v>21</v>
      </c>
      <c r="F1009" s="247" t="s">
        <v>1328</v>
      </c>
      <c r="G1009" s="245"/>
      <c r="H1009" s="248">
        <v>10.199999999999999</v>
      </c>
      <c r="I1009" s="249"/>
      <c r="J1009" s="245"/>
      <c r="K1009" s="245"/>
      <c r="L1009" s="250"/>
      <c r="M1009" s="251"/>
      <c r="N1009" s="252"/>
      <c r="O1009" s="252"/>
      <c r="P1009" s="252"/>
      <c r="Q1009" s="252"/>
      <c r="R1009" s="252"/>
      <c r="S1009" s="252"/>
      <c r="T1009" s="253"/>
      <c r="AT1009" s="254" t="s">
        <v>159</v>
      </c>
      <c r="AU1009" s="254" t="s">
        <v>81</v>
      </c>
      <c r="AV1009" s="12" t="s">
        <v>81</v>
      </c>
      <c r="AW1009" s="12" t="s">
        <v>35</v>
      </c>
      <c r="AX1009" s="12" t="s">
        <v>71</v>
      </c>
      <c r="AY1009" s="254" t="s">
        <v>152</v>
      </c>
    </row>
    <row r="1010" s="11" customFormat="1">
      <c r="B1010" s="233"/>
      <c r="C1010" s="234"/>
      <c r="D1010" s="235" t="s">
        <v>159</v>
      </c>
      <c r="E1010" s="236" t="s">
        <v>21</v>
      </c>
      <c r="F1010" s="237" t="s">
        <v>363</v>
      </c>
      <c r="G1010" s="234"/>
      <c r="H1010" s="236" t="s">
        <v>21</v>
      </c>
      <c r="I1010" s="238"/>
      <c r="J1010" s="234"/>
      <c r="K1010" s="234"/>
      <c r="L1010" s="239"/>
      <c r="M1010" s="240"/>
      <c r="N1010" s="241"/>
      <c r="O1010" s="241"/>
      <c r="P1010" s="241"/>
      <c r="Q1010" s="241"/>
      <c r="R1010" s="241"/>
      <c r="S1010" s="241"/>
      <c r="T1010" s="242"/>
      <c r="AT1010" s="243" t="s">
        <v>159</v>
      </c>
      <c r="AU1010" s="243" t="s">
        <v>81</v>
      </c>
      <c r="AV1010" s="11" t="s">
        <v>79</v>
      </c>
      <c r="AW1010" s="11" t="s">
        <v>35</v>
      </c>
      <c r="AX1010" s="11" t="s">
        <v>71</v>
      </c>
      <c r="AY1010" s="243" t="s">
        <v>152</v>
      </c>
    </row>
    <row r="1011" s="12" customFormat="1">
      <c r="B1011" s="244"/>
      <c r="C1011" s="245"/>
      <c r="D1011" s="235" t="s">
        <v>159</v>
      </c>
      <c r="E1011" s="246" t="s">
        <v>21</v>
      </c>
      <c r="F1011" s="247" t="s">
        <v>1329</v>
      </c>
      <c r="G1011" s="245"/>
      <c r="H1011" s="248">
        <v>17.399999999999999</v>
      </c>
      <c r="I1011" s="249"/>
      <c r="J1011" s="245"/>
      <c r="K1011" s="245"/>
      <c r="L1011" s="250"/>
      <c r="M1011" s="251"/>
      <c r="N1011" s="252"/>
      <c r="O1011" s="252"/>
      <c r="P1011" s="252"/>
      <c r="Q1011" s="252"/>
      <c r="R1011" s="252"/>
      <c r="S1011" s="252"/>
      <c r="T1011" s="253"/>
      <c r="AT1011" s="254" t="s">
        <v>159</v>
      </c>
      <c r="AU1011" s="254" t="s">
        <v>81</v>
      </c>
      <c r="AV1011" s="12" t="s">
        <v>81</v>
      </c>
      <c r="AW1011" s="12" t="s">
        <v>35</v>
      </c>
      <c r="AX1011" s="12" t="s">
        <v>71</v>
      </c>
      <c r="AY1011" s="254" t="s">
        <v>152</v>
      </c>
    </row>
    <row r="1012" s="12" customFormat="1">
      <c r="B1012" s="244"/>
      <c r="C1012" s="245"/>
      <c r="D1012" s="235" t="s">
        <v>159</v>
      </c>
      <c r="E1012" s="246" t="s">
        <v>21</v>
      </c>
      <c r="F1012" s="247" t="s">
        <v>1330</v>
      </c>
      <c r="G1012" s="245"/>
      <c r="H1012" s="248">
        <v>13.4</v>
      </c>
      <c r="I1012" s="249"/>
      <c r="J1012" s="245"/>
      <c r="K1012" s="245"/>
      <c r="L1012" s="250"/>
      <c r="M1012" s="251"/>
      <c r="N1012" s="252"/>
      <c r="O1012" s="252"/>
      <c r="P1012" s="252"/>
      <c r="Q1012" s="252"/>
      <c r="R1012" s="252"/>
      <c r="S1012" s="252"/>
      <c r="T1012" s="253"/>
      <c r="AT1012" s="254" t="s">
        <v>159</v>
      </c>
      <c r="AU1012" s="254" t="s">
        <v>81</v>
      </c>
      <c r="AV1012" s="12" t="s">
        <v>81</v>
      </c>
      <c r="AW1012" s="12" t="s">
        <v>35</v>
      </c>
      <c r="AX1012" s="12" t="s">
        <v>71</v>
      </c>
      <c r="AY1012" s="254" t="s">
        <v>152</v>
      </c>
    </row>
    <row r="1013" s="12" customFormat="1">
      <c r="B1013" s="244"/>
      <c r="C1013" s="245"/>
      <c r="D1013" s="235" t="s">
        <v>159</v>
      </c>
      <c r="E1013" s="246" t="s">
        <v>21</v>
      </c>
      <c r="F1013" s="247" t="s">
        <v>1331</v>
      </c>
      <c r="G1013" s="245"/>
      <c r="H1013" s="248">
        <v>9.4000000000000004</v>
      </c>
      <c r="I1013" s="249"/>
      <c r="J1013" s="245"/>
      <c r="K1013" s="245"/>
      <c r="L1013" s="250"/>
      <c r="M1013" s="251"/>
      <c r="N1013" s="252"/>
      <c r="O1013" s="252"/>
      <c r="P1013" s="252"/>
      <c r="Q1013" s="252"/>
      <c r="R1013" s="252"/>
      <c r="S1013" s="252"/>
      <c r="T1013" s="253"/>
      <c r="AT1013" s="254" t="s">
        <v>159</v>
      </c>
      <c r="AU1013" s="254" t="s">
        <v>81</v>
      </c>
      <c r="AV1013" s="12" t="s">
        <v>81</v>
      </c>
      <c r="AW1013" s="12" t="s">
        <v>35</v>
      </c>
      <c r="AX1013" s="12" t="s">
        <v>71</v>
      </c>
      <c r="AY1013" s="254" t="s">
        <v>152</v>
      </c>
    </row>
    <row r="1014" s="12" customFormat="1">
      <c r="B1014" s="244"/>
      <c r="C1014" s="245"/>
      <c r="D1014" s="235" t="s">
        <v>159</v>
      </c>
      <c r="E1014" s="246" t="s">
        <v>21</v>
      </c>
      <c r="F1014" s="247" t="s">
        <v>1332</v>
      </c>
      <c r="G1014" s="245"/>
      <c r="H1014" s="248">
        <v>9.4000000000000004</v>
      </c>
      <c r="I1014" s="249"/>
      <c r="J1014" s="245"/>
      <c r="K1014" s="245"/>
      <c r="L1014" s="250"/>
      <c r="M1014" s="251"/>
      <c r="N1014" s="252"/>
      <c r="O1014" s="252"/>
      <c r="P1014" s="252"/>
      <c r="Q1014" s="252"/>
      <c r="R1014" s="252"/>
      <c r="S1014" s="252"/>
      <c r="T1014" s="253"/>
      <c r="AT1014" s="254" t="s">
        <v>159</v>
      </c>
      <c r="AU1014" s="254" t="s">
        <v>81</v>
      </c>
      <c r="AV1014" s="12" t="s">
        <v>81</v>
      </c>
      <c r="AW1014" s="12" t="s">
        <v>35</v>
      </c>
      <c r="AX1014" s="12" t="s">
        <v>71</v>
      </c>
      <c r="AY1014" s="254" t="s">
        <v>152</v>
      </c>
    </row>
    <row r="1015" s="13" customFormat="1">
      <c r="B1015" s="255"/>
      <c r="C1015" s="256"/>
      <c r="D1015" s="235" t="s">
        <v>159</v>
      </c>
      <c r="E1015" s="257" t="s">
        <v>21</v>
      </c>
      <c r="F1015" s="258" t="s">
        <v>164</v>
      </c>
      <c r="G1015" s="256"/>
      <c r="H1015" s="259">
        <v>59.799999999999997</v>
      </c>
      <c r="I1015" s="260"/>
      <c r="J1015" s="256"/>
      <c r="K1015" s="256"/>
      <c r="L1015" s="261"/>
      <c r="M1015" s="262"/>
      <c r="N1015" s="263"/>
      <c r="O1015" s="263"/>
      <c r="P1015" s="263"/>
      <c r="Q1015" s="263"/>
      <c r="R1015" s="263"/>
      <c r="S1015" s="263"/>
      <c r="T1015" s="264"/>
      <c r="AT1015" s="265" t="s">
        <v>159</v>
      </c>
      <c r="AU1015" s="265" t="s">
        <v>81</v>
      </c>
      <c r="AV1015" s="13" t="s">
        <v>158</v>
      </c>
      <c r="AW1015" s="13" t="s">
        <v>35</v>
      </c>
      <c r="AX1015" s="13" t="s">
        <v>79</v>
      </c>
      <c r="AY1015" s="265" t="s">
        <v>152</v>
      </c>
    </row>
    <row r="1016" s="1" customFormat="1" ht="16.5" customHeight="1">
      <c r="B1016" s="46"/>
      <c r="C1016" s="268" t="s">
        <v>1333</v>
      </c>
      <c r="D1016" s="268" t="s">
        <v>331</v>
      </c>
      <c r="E1016" s="269" t="s">
        <v>1334</v>
      </c>
      <c r="F1016" s="270" t="s">
        <v>1335</v>
      </c>
      <c r="G1016" s="271" t="s">
        <v>235</v>
      </c>
      <c r="H1016" s="272">
        <v>72.358000000000004</v>
      </c>
      <c r="I1016" s="273"/>
      <c r="J1016" s="274">
        <f>ROUND(I1016*H1016,2)</f>
        <v>0</v>
      </c>
      <c r="K1016" s="270" t="s">
        <v>242</v>
      </c>
      <c r="L1016" s="275"/>
      <c r="M1016" s="276" t="s">
        <v>21</v>
      </c>
      <c r="N1016" s="277" t="s">
        <v>42</v>
      </c>
      <c r="O1016" s="47"/>
      <c r="P1016" s="230">
        <f>O1016*H1016</f>
        <v>0</v>
      </c>
      <c r="Q1016" s="230">
        <v>0.0118</v>
      </c>
      <c r="R1016" s="230">
        <f>Q1016*H1016</f>
        <v>0.85382440000000004</v>
      </c>
      <c r="S1016" s="230">
        <v>0</v>
      </c>
      <c r="T1016" s="231">
        <f>S1016*H1016</f>
        <v>0</v>
      </c>
      <c r="AR1016" s="24" t="s">
        <v>263</v>
      </c>
      <c r="AT1016" s="24" t="s">
        <v>331</v>
      </c>
      <c r="AU1016" s="24" t="s">
        <v>81</v>
      </c>
      <c r="AY1016" s="24" t="s">
        <v>152</v>
      </c>
      <c r="BE1016" s="232">
        <f>IF(N1016="základní",J1016,0)</f>
        <v>0</v>
      </c>
      <c r="BF1016" s="232">
        <f>IF(N1016="snížená",J1016,0)</f>
        <v>0</v>
      </c>
      <c r="BG1016" s="232">
        <f>IF(N1016="zákl. přenesená",J1016,0)</f>
        <v>0</v>
      </c>
      <c r="BH1016" s="232">
        <f>IF(N1016="sníž. přenesená",J1016,0)</f>
        <v>0</v>
      </c>
      <c r="BI1016" s="232">
        <f>IF(N1016="nulová",J1016,0)</f>
        <v>0</v>
      </c>
      <c r="BJ1016" s="24" t="s">
        <v>79</v>
      </c>
      <c r="BK1016" s="232">
        <f>ROUND(I1016*H1016,2)</f>
        <v>0</v>
      </c>
      <c r="BL1016" s="24" t="s">
        <v>200</v>
      </c>
      <c r="BM1016" s="24" t="s">
        <v>1336</v>
      </c>
    </row>
    <row r="1017" s="12" customFormat="1">
      <c r="B1017" s="244"/>
      <c r="C1017" s="245"/>
      <c r="D1017" s="235" t="s">
        <v>159</v>
      </c>
      <c r="E1017" s="246" t="s">
        <v>21</v>
      </c>
      <c r="F1017" s="247" t="s">
        <v>1337</v>
      </c>
      <c r="G1017" s="245"/>
      <c r="H1017" s="248">
        <v>65.780000000000001</v>
      </c>
      <c r="I1017" s="249"/>
      <c r="J1017" s="245"/>
      <c r="K1017" s="245"/>
      <c r="L1017" s="250"/>
      <c r="M1017" s="251"/>
      <c r="N1017" s="252"/>
      <c r="O1017" s="252"/>
      <c r="P1017" s="252"/>
      <c r="Q1017" s="252"/>
      <c r="R1017" s="252"/>
      <c r="S1017" s="252"/>
      <c r="T1017" s="253"/>
      <c r="AT1017" s="254" t="s">
        <v>159</v>
      </c>
      <c r="AU1017" s="254" t="s">
        <v>81</v>
      </c>
      <c r="AV1017" s="12" t="s">
        <v>81</v>
      </c>
      <c r="AW1017" s="12" t="s">
        <v>35</v>
      </c>
      <c r="AX1017" s="12" t="s">
        <v>79</v>
      </c>
      <c r="AY1017" s="254" t="s">
        <v>152</v>
      </c>
    </row>
    <row r="1018" s="12" customFormat="1">
      <c r="B1018" s="244"/>
      <c r="C1018" s="245"/>
      <c r="D1018" s="235" t="s">
        <v>159</v>
      </c>
      <c r="E1018" s="245"/>
      <c r="F1018" s="247" t="s">
        <v>1338</v>
      </c>
      <c r="G1018" s="245"/>
      <c r="H1018" s="248">
        <v>72.358000000000004</v>
      </c>
      <c r="I1018" s="249"/>
      <c r="J1018" s="245"/>
      <c r="K1018" s="245"/>
      <c r="L1018" s="250"/>
      <c r="M1018" s="251"/>
      <c r="N1018" s="252"/>
      <c r="O1018" s="252"/>
      <c r="P1018" s="252"/>
      <c r="Q1018" s="252"/>
      <c r="R1018" s="252"/>
      <c r="S1018" s="252"/>
      <c r="T1018" s="253"/>
      <c r="AT1018" s="254" t="s">
        <v>159</v>
      </c>
      <c r="AU1018" s="254" t="s">
        <v>81</v>
      </c>
      <c r="AV1018" s="12" t="s">
        <v>81</v>
      </c>
      <c r="AW1018" s="12" t="s">
        <v>6</v>
      </c>
      <c r="AX1018" s="12" t="s">
        <v>79</v>
      </c>
      <c r="AY1018" s="254" t="s">
        <v>152</v>
      </c>
    </row>
    <row r="1019" s="1" customFormat="1" ht="16.5" customHeight="1">
      <c r="B1019" s="46"/>
      <c r="C1019" s="221" t="s">
        <v>906</v>
      </c>
      <c r="D1019" s="221" t="s">
        <v>154</v>
      </c>
      <c r="E1019" s="222" t="s">
        <v>1339</v>
      </c>
      <c r="F1019" s="223" t="s">
        <v>1340</v>
      </c>
      <c r="G1019" s="224" t="s">
        <v>235</v>
      </c>
      <c r="H1019" s="225">
        <v>59.799999999999997</v>
      </c>
      <c r="I1019" s="226"/>
      <c r="J1019" s="227">
        <f>ROUND(I1019*H1019,2)</f>
        <v>0</v>
      </c>
      <c r="K1019" s="223" t="s">
        <v>21</v>
      </c>
      <c r="L1019" s="72"/>
      <c r="M1019" s="228" t="s">
        <v>21</v>
      </c>
      <c r="N1019" s="229" t="s">
        <v>42</v>
      </c>
      <c r="O1019" s="47"/>
      <c r="P1019" s="230">
        <f>O1019*H1019</f>
        <v>0</v>
      </c>
      <c r="Q1019" s="230">
        <v>0.00029999999999999997</v>
      </c>
      <c r="R1019" s="230">
        <f>Q1019*H1019</f>
        <v>0.017939999999999998</v>
      </c>
      <c r="S1019" s="230">
        <v>0</v>
      </c>
      <c r="T1019" s="231">
        <f>S1019*H1019</f>
        <v>0</v>
      </c>
      <c r="AR1019" s="24" t="s">
        <v>200</v>
      </c>
      <c r="AT1019" s="24" t="s">
        <v>154</v>
      </c>
      <c r="AU1019" s="24" t="s">
        <v>81</v>
      </c>
      <c r="AY1019" s="24" t="s">
        <v>152</v>
      </c>
      <c r="BE1019" s="232">
        <f>IF(N1019="základní",J1019,0)</f>
        <v>0</v>
      </c>
      <c r="BF1019" s="232">
        <f>IF(N1019="snížená",J1019,0)</f>
        <v>0</v>
      </c>
      <c r="BG1019" s="232">
        <f>IF(N1019="zákl. přenesená",J1019,0)</f>
        <v>0</v>
      </c>
      <c r="BH1019" s="232">
        <f>IF(N1019="sníž. přenesená",J1019,0)</f>
        <v>0</v>
      </c>
      <c r="BI1019" s="232">
        <f>IF(N1019="nulová",J1019,0)</f>
        <v>0</v>
      </c>
      <c r="BJ1019" s="24" t="s">
        <v>79</v>
      </c>
      <c r="BK1019" s="232">
        <f>ROUND(I1019*H1019,2)</f>
        <v>0</v>
      </c>
      <c r="BL1019" s="24" t="s">
        <v>200</v>
      </c>
      <c r="BM1019" s="24" t="s">
        <v>1341</v>
      </c>
    </row>
    <row r="1020" s="11" customFormat="1">
      <c r="B1020" s="233"/>
      <c r="C1020" s="234"/>
      <c r="D1020" s="235" t="s">
        <v>159</v>
      </c>
      <c r="E1020" s="236" t="s">
        <v>21</v>
      </c>
      <c r="F1020" s="237" t="s">
        <v>360</v>
      </c>
      <c r="G1020" s="234"/>
      <c r="H1020" s="236" t="s">
        <v>21</v>
      </c>
      <c r="I1020" s="238"/>
      <c r="J1020" s="234"/>
      <c r="K1020" s="234"/>
      <c r="L1020" s="239"/>
      <c r="M1020" s="240"/>
      <c r="N1020" s="241"/>
      <c r="O1020" s="241"/>
      <c r="P1020" s="241"/>
      <c r="Q1020" s="241"/>
      <c r="R1020" s="241"/>
      <c r="S1020" s="241"/>
      <c r="T1020" s="242"/>
      <c r="AT1020" s="243" t="s">
        <v>159</v>
      </c>
      <c r="AU1020" s="243" t="s">
        <v>81</v>
      </c>
      <c r="AV1020" s="11" t="s">
        <v>79</v>
      </c>
      <c r="AW1020" s="11" t="s">
        <v>35</v>
      </c>
      <c r="AX1020" s="11" t="s">
        <v>71</v>
      </c>
      <c r="AY1020" s="243" t="s">
        <v>152</v>
      </c>
    </row>
    <row r="1021" s="12" customFormat="1">
      <c r="B1021" s="244"/>
      <c r="C1021" s="245"/>
      <c r="D1021" s="235" t="s">
        <v>159</v>
      </c>
      <c r="E1021" s="246" t="s">
        <v>21</v>
      </c>
      <c r="F1021" s="247" t="s">
        <v>1328</v>
      </c>
      <c r="G1021" s="245"/>
      <c r="H1021" s="248">
        <v>10.199999999999999</v>
      </c>
      <c r="I1021" s="249"/>
      <c r="J1021" s="245"/>
      <c r="K1021" s="245"/>
      <c r="L1021" s="250"/>
      <c r="M1021" s="251"/>
      <c r="N1021" s="252"/>
      <c r="O1021" s="252"/>
      <c r="P1021" s="252"/>
      <c r="Q1021" s="252"/>
      <c r="R1021" s="252"/>
      <c r="S1021" s="252"/>
      <c r="T1021" s="253"/>
      <c r="AT1021" s="254" t="s">
        <v>159</v>
      </c>
      <c r="AU1021" s="254" t="s">
        <v>81</v>
      </c>
      <c r="AV1021" s="12" t="s">
        <v>81</v>
      </c>
      <c r="AW1021" s="12" t="s">
        <v>35</v>
      </c>
      <c r="AX1021" s="12" t="s">
        <v>71</v>
      </c>
      <c r="AY1021" s="254" t="s">
        <v>152</v>
      </c>
    </row>
    <row r="1022" s="11" customFormat="1">
      <c r="B1022" s="233"/>
      <c r="C1022" s="234"/>
      <c r="D1022" s="235" t="s">
        <v>159</v>
      </c>
      <c r="E1022" s="236" t="s">
        <v>21</v>
      </c>
      <c r="F1022" s="237" t="s">
        <v>363</v>
      </c>
      <c r="G1022" s="234"/>
      <c r="H1022" s="236" t="s">
        <v>21</v>
      </c>
      <c r="I1022" s="238"/>
      <c r="J1022" s="234"/>
      <c r="K1022" s="234"/>
      <c r="L1022" s="239"/>
      <c r="M1022" s="240"/>
      <c r="N1022" s="241"/>
      <c r="O1022" s="241"/>
      <c r="P1022" s="241"/>
      <c r="Q1022" s="241"/>
      <c r="R1022" s="241"/>
      <c r="S1022" s="241"/>
      <c r="T1022" s="242"/>
      <c r="AT1022" s="243" t="s">
        <v>159</v>
      </c>
      <c r="AU1022" s="243" t="s">
        <v>81</v>
      </c>
      <c r="AV1022" s="11" t="s">
        <v>79</v>
      </c>
      <c r="AW1022" s="11" t="s">
        <v>35</v>
      </c>
      <c r="AX1022" s="11" t="s">
        <v>71</v>
      </c>
      <c r="AY1022" s="243" t="s">
        <v>152</v>
      </c>
    </row>
    <row r="1023" s="12" customFormat="1">
      <c r="B1023" s="244"/>
      <c r="C1023" s="245"/>
      <c r="D1023" s="235" t="s">
        <v>159</v>
      </c>
      <c r="E1023" s="246" t="s">
        <v>21</v>
      </c>
      <c r="F1023" s="247" t="s">
        <v>1329</v>
      </c>
      <c r="G1023" s="245"/>
      <c r="H1023" s="248">
        <v>17.399999999999999</v>
      </c>
      <c r="I1023" s="249"/>
      <c r="J1023" s="245"/>
      <c r="K1023" s="245"/>
      <c r="L1023" s="250"/>
      <c r="M1023" s="251"/>
      <c r="N1023" s="252"/>
      <c r="O1023" s="252"/>
      <c r="P1023" s="252"/>
      <c r="Q1023" s="252"/>
      <c r="R1023" s="252"/>
      <c r="S1023" s="252"/>
      <c r="T1023" s="253"/>
      <c r="AT1023" s="254" t="s">
        <v>159</v>
      </c>
      <c r="AU1023" s="254" t="s">
        <v>81</v>
      </c>
      <c r="AV1023" s="12" t="s">
        <v>81</v>
      </c>
      <c r="AW1023" s="12" t="s">
        <v>35</v>
      </c>
      <c r="AX1023" s="12" t="s">
        <v>71</v>
      </c>
      <c r="AY1023" s="254" t="s">
        <v>152</v>
      </c>
    </row>
    <row r="1024" s="12" customFormat="1">
      <c r="B1024" s="244"/>
      <c r="C1024" s="245"/>
      <c r="D1024" s="235" t="s">
        <v>159</v>
      </c>
      <c r="E1024" s="246" t="s">
        <v>21</v>
      </c>
      <c r="F1024" s="247" t="s">
        <v>1330</v>
      </c>
      <c r="G1024" s="245"/>
      <c r="H1024" s="248">
        <v>13.4</v>
      </c>
      <c r="I1024" s="249"/>
      <c r="J1024" s="245"/>
      <c r="K1024" s="245"/>
      <c r="L1024" s="250"/>
      <c r="M1024" s="251"/>
      <c r="N1024" s="252"/>
      <c r="O1024" s="252"/>
      <c r="P1024" s="252"/>
      <c r="Q1024" s="252"/>
      <c r="R1024" s="252"/>
      <c r="S1024" s="252"/>
      <c r="T1024" s="253"/>
      <c r="AT1024" s="254" t="s">
        <v>159</v>
      </c>
      <c r="AU1024" s="254" t="s">
        <v>81</v>
      </c>
      <c r="AV1024" s="12" t="s">
        <v>81</v>
      </c>
      <c r="AW1024" s="12" t="s">
        <v>35</v>
      </c>
      <c r="AX1024" s="12" t="s">
        <v>71</v>
      </c>
      <c r="AY1024" s="254" t="s">
        <v>152</v>
      </c>
    </row>
    <row r="1025" s="12" customFormat="1">
      <c r="B1025" s="244"/>
      <c r="C1025" s="245"/>
      <c r="D1025" s="235" t="s">
        <v>159</v>
      </c>
      <c r="E1025" s="246" t="s">
        <v>21</v>
      </c>
      <c r="F1025" s="247" t="s">
        <v>1331</v>
      </c>
      <c r="G1025" s="245"/>
      <c r="H1025" s="248">
        <v>9.4000000000000004</v>
      </c>
      <c r="I1025" s="249"/>
      <c r="J1025" s="245"/>
      <c r="K1025" s="245"/>
      <c r="L1025" s="250"/>
      <c r="M1025" s="251"/>
      <c r="N1025" s="252"/>
      <c r="O1025" s="252"/>
      <c r="P1025" s="252"/>
      <c r="Q1025" s="252"/>
      <c r="R1025" s="252"/>
      <c r="S1025" s="252"/>
      <c r="T1025" s="253"/>
      <c r="AT1025" s="254" t="s">
        <v>159</v>
      </c>
      <c r="AU1025" s="254" t="s">
        <v>81</v>
      </c>
      <c r="AV1025" s="12" t="s">
        <v>81</v>
      </c>
      <c r="AW1025" s="12" t="s">
        <v>35</v>
      </c>
      <c r="AX1025" s="12" t="s">
        <v>71</v>
      </c>
      <c r="AY1025" s="254" t="s">
        <v>152</v>
      </c>
    </row>
    <row r="1026" s="12" customFormat="1">
      <c r="B1026" s="244"/>
      <c r="C1026" s="245"/>
      <c r="D1026" s="235" t="s">
        <v>159</v>
      </c>
      <c r="E1026" s="246" t="s">
        <v>21</v>
      </c>
      <c r="F1026" s="247" t="s">
        <v>1332</v>
      </c>
      <c r="G1026" s="245"/>
      <c r="H1026" s="248">
        <v>9.4000000000000004</v>
      </c>
      <c r="I1026" s="249"/>
      <c r="J1026" s="245"/>
      <c r="K1026" s="245"/>
      <c r="L1026" s="250"/>
      <c r="M1026" s="251"/>
      <c r="N1026" s="252"/>
      <c r="O1026" s="252"/>
      <c r="P1026" s="252"/>
      <c r="Q1026" s="252"/>
      <c r="R1026" s="252"/>
      <c r="S1026" s="252"/>
      <c r="T1026" s="253"/>
      <c r="AT1026" s="254" t="s">
        <v>159</v>
      </c>
      <c r="AU1026" s="254" t="s">
        <v>81</v>
      </c>
      <c r="AV1026" s="12" t="s">
        <v>81</v>
      </c>
      <c r="AW1026" s="12" t="s">
        <v>35</v>
      </c>
      <c r="AX1026" s="12" t="s">
        <v>71</v>
      </c>
      <c r="AY1026" s="254" t="s">
        <v>152</v>
      </c>
    </row>
    <row r="1027" s="13" customFormat="1">
      <c r="B1027" s="255"/>
      <c r="C1027" s="256"/>
      <c r="D1027" s="235" t="s">
        <v>159</v>
      </c>
      <c r="E1027" s="257" t="s">
        <v>21</v>
      </c>
      <c r="F1027" s="258" t="s">
        <v>164</v>
      </c>
      <c r="G1027" s="256"/>
      <c r="H1027" s="259">
        <v>59.799999999999997</v>
      </c>
      <c r="I1027" s="260"/>
      <c r="J1027" s="256"/>
      <c r="K1027" s="256"/>
      <c r="L1027" s="261"/>
      <c r="M1027" s="262"/>
      <c r="N1027" s="263"/>
      <c r="O1027" s="263"/>
      <c r="P1027" s="263"/>
      <c r="Q1027" s="263"/>
      <c r="R1027" s="263"/>
      <c r="S1027" s="263"/>
      <c r="T1027" s="264"/>
      <c r="AT1027" s="265" t="s">
        <v>159</v>
      </c>
      <c r="AU1027" s="265" t="s">
        <v>81</v>
      </c>
      <c r="AV1027" s="13" t="s">
        <v>158</v>
      </c>
      <c r="AW1027" s="13" t="s">
        <v>35</v>
      </c>
      <c r="AX1027" s="13" t="s">
        <v>79</v>
      </c>
      <c r="AY1027" s="265" t="s">
        <v>152</v>
      </c>
    </row>
    <row r="1028" s="1" customFormat="1" ht="16.5" customHeight="1">
      <c r="B1028" s="46"/>
      <c r="C1028" s="221" t="s">
        <v>1342</v>
      </c>
      <c r="D1028" s="221" t="s">
        <v>154</v>
      </c>
      <c r="E1028" s="222" t="s">
        <v>1343</v>
      </c>
      <c r="F1028" s="223" t="s">
        <v>1344</v>
      </c>
      <c r="G1028" s="224" t="s">
        <v>220</v>
      </c>
      <c r="H1028" s="225">
        <v>1.0449999999999999</v>
      </c>
      <c r="I1028" s="226"/>
      <c r="J1028" s="227">
        <f>ROUND(I1028*H1028,2)</f>
        <v>0</v>
      </c>
      <c r="K1028" s="223" t="s">
        <v>21</v>
      </c>
      <c r="L1028" s="72"/>
      <c r="M1028" s="228" t="s">
        <v>21</v>
      </c>
      <c r="N1028" s="229" t="s">
        <v>42</v>
      </c>
      <c r="O1028" s="47"/>
      <c r="P1028" s="230">
        <f>O1028*H1028</f>
        <v>0</v>
      </c>
      <c r="Q1028" s="230">
        <v>0</v>
      </c>
      <c r="R1028" s="230">
        <f>Q1028*H1028</f>
        <v>0</v>
      </c>
      <c r="S1028" s="230">
        <v>0</v>
      </c>
      <c r="T1028" s="231">
        <f>S1028*H1028</f>
        <v>0</v>
      </c>
      <c r="AR1028" s="24" t="s">
        <v>200</v>
      </c>
      <c r="AT1028" s="24" t="s">
        <v>154</v>
      </c>
      <c r="AU1028" s="24" t="s">
        <v>81</v>
      </c>
      <c r="AY1028" s="24" t="s">
        <v>152</v>
      </c>
      <c r="BE1028" s="232">
        <f>IF(N1028="základní",J1028,0)</f>
        <v>0</v>
      </c>
      <c r="BF1028" s="232">
        <f>IF(N1028="snížená",J1028,0)</f>
        <v>0</v>
      </c>
      <c r="BG1028" s="232">
        <f>IF(N1028="zákl. přenesená",J1028,0)</f>
        <v>0</v>
      </c>
      <c r="BH1028" s="232">
        <f>IF(N1028="sníž. přenesená",J1028,0)</f>
        <v>0</v>
      </c>
      <c r="BI1028" s="232">
        <f>IF(N1028="nulová",J1028,0)</f>
        <v>0</v>
      </c>
      <c r="BJ1028" s="24" t="s">
        <v>79</v>
      </c>
      <c r="BK1028" s="232">
        <f>ROUND(I1028*H1028,2)</f>
        <v>0</v>
      </c>
      <c r="BL1028" s="24" t="s">
        <v>200</v>
      </c>
      <c r="BM1028" s="24" t="s">
        <v>1345</v>
      </c>
    </row>
    <row r="1029" s="10" customFormat="1" ht="29.88" customHeight="1">
      <c r="B1029" s="205"/>
      <c r="C1029" s="206"/>
      <c r="D1029" s="207" t="s">
        <v>70</v>
      </c>
      <c r="E1029" s="219" t="s">
        <v>1346</v>
      </c>
      <c r="F1029" s="219" t="s">
        <v>1347</v>
      </c>
      <c r="G1029" s="206"/>
      <c r="H1029" s="206"/>
      <c r="I1029" s="209"/>
      <c r="J1029" s="220">
        <f>BK1029</f>
        <v>0</v>
      </c>
      <c r="K1029" s="206"/>
      <c r="L1029" s="211"/>
      <c r="M1029" s="212"/>
      <c r="N1029" s="213"/>
      <c r="O1029" s="213"/>
      <c r="P1029" s="214">
        <f>SUM(P1030:P1053)</f>
        <v>0</v>
      </c>
      <c r="Q1029" s="213"/>
      <c r="R1029" s="214">
        <f>SUM(R1030:R1053)</f>
        <v>0.20617260544000002</v>
      </c>
      <c r="S1029" s="213"/>
      <c r="T1029" s="215">
        <f>SUM(T1030:T1053)</f>
        <v>0</v>
      </c>
      <c r="AR1029" s="216" t="s">
        <v>81</v>
      </c>
      <c r="AT1029" s="217" t="s">
        <v>70</v>
      </c>
      <c r="AU1029" s="217" t="s">
        <v>79</v>
      </c>
      <c r="AY1029" s="216" t="s">
        <v>152</v>
      </c>
      <c r="BK1029" s="218">
        <f>SUM(BK1030:BK1053)</f>
        <v>0</v>
      </c>
    </row>
    <row r="1030" s="1" customFormat="1" ht="16.5" customHeight="1">
      <c r="B1030" s="46"/>
      <c r="C1030" s="221" t="s">
        <v>910</v>
      </c>
      <c r="D1030" s="221" t="s">
        <v>154</v>
      </c>
      <c r="E1030" s="222" t="s">
        <v>1348</v>
      </c>
      <c r="F1030" s="223" t="s">
        <v>1349</v>
      </c>
      <c r="G1030" s="224" t="s">
        <v>235</v>
      </c>
      <c r="H1030" s="225">
        <v>249.33799999999999</v>
      </c>
      <c r="I1030" s="226"/>
      <c r="J1030" s="227">
        <f>ROUND(I1030*H1030,2)</f>
        <v>0</v>
      </c>
      <c r="K1030" s="223" t="s">
        <v>21</v>
      </c>
      <c r="L1030" s="72"/>
      <c r="M1030" s="228" t="s">
        <v>21</v>
      </c>
      <c r="N1030" s="229" t="s">
        <v>42</v>
      </c>
      <c r="O1030" s="47"/>
      <c r="P1030" s="230">
        <f>O1030*H1030</f>
        <v>0</v>
      </c>
      <c r="Q1030" s="230">
        <v>2.08E-06</v>
      </c>
      <c r="R1030" s="230">
        <f>Q1030*H1030</f>
        <v>0.00051862304000000001</v>
      </c>
      <c r="S1030" s="230">
        <v>0</v>
      </c>
      <c r="T1030" s="231">
        <f>S1030*H1030</f>
        <v>0</v>
      </c>
      <c r="AR1030" s="24" t="s">
        <v>200</v>
      </c>
      <c r="AT1030" s="24" t="s">
        <v>154</v>
      </c>
      <c r="AU1030" s="24" t="s">
        <v>81</v>
      </c>
      <c r="AY1030" s="24" t="s">
        <v>152</v>
      </c>
      <c r="BE1030" s="232">
        <f>IF(N1030="základní",J1030,0)</f>
        <v>0</v>
      </c>
      <c r="BF1030" s="232">
        <f>IF(N1030="snížená",J1030,0)</f>
        <v>0</v>
      </c>
      <c r="BG1030" s="232">
        <f>IF(N1030="zákl. přenesená",J1030,0)</f>
        <v>0</v>
      </c>
      <c r="BH1030" s="232">
        <f>IF(N1030="sníž. přenesená",J1030,0)</f>
        <v>0</v>
      </c>
      <c r="BI1030" s="232">
        <f>IF(N1030="nulová",J1030,0)</f>
        <v>0</v>
      </c>
      <c r="BJ1030" s="24" t="s">
        <v>79</v>
      </c>
      <c r="BK1030" s="232">
        <f>ROUND(I1030*H1030,2)</f>
        <v>0</v>
      </c>
      <c r="BL1030" s="24" t="s">
        <v>200</v>
      </c>
      <c r="BM1030" s="24" t="s">
        <v>1350</v>
      </c>
    </row>
    <row r="1031" s="11" customFormat="1">
      <c r="B1031" s="233"/>
      <c r="C1031" s="234"/>
      <c r="D1031" s="235" t="s">
        <v>159</v>
      </c>
      <c r="E1031" s="236" t="s">
        <v>21</v>
      </c>
      <c r="F1031" s="237" t="s">
        <v>1351</v>
      </c>
      <c r="G1031" s="234"/>
      <c r="H1031" s="236" t="s">
        <v>21</v>
      </c>
      <c r="I1031" s="238"/>
      <c r="J1031" s="234"/>
      <c r="K1031" s="234"/>
      <c r="L1031" s="239"/>
      <c r="M1031" s="240"/>
      <c r="N1031" s="241"/>
      <c r="O1031" s="241"/>
      <c r="P1031" s="241"/>
      <c r="Q1031" s="241"/>
      <c r="R1031" s="241"/>
      <c r="S1031" s="241"/>
      <c r="T1031" s="242"/>
      <c r="AT1031" s="243" t="s">
        <v>159</v>
      </c>
      <c r="AU1031" s="243" t="s">
        <v>81</v>
      </c>
      <c r="AV1031" s="11" t="s">
        <v>79</v>
      </c>
      <c r="AW1031" s="11" t="s">
        <v>35</v>
      </c>
      <c r="AX1031" s="11" t="s">
        <v>71</v>
      </c>
      <c r="AY1031" s="243" t="s">
        <v>152</v>
      </c>
    </row>
    <row r="1032" s="12" customFormat="1">
      <c r="B1032" s="244"/>
      <c r="C1032" s="245"/>
      <c r="D1032" s="235" t="s">
        <v>159</v>
      </c>
      <c r="E1032" s="246" t="s">
        <v>21</v>
      </c>
      <c r="F1032" s="247" t="s">
        <v>585</v>
      </c>
      <c r="G1032" s="245"/>
      <c r="H1032" s="248">
        <v>273.42899999999997</v>
      </c>
      <c r="I1032" s="249"/>
      <c r="J1032" s="245"/>
      <c r="K1032" s="245"/>
      <c r="L1032" s="250"/>
      <c r="M1032" s="251"/>
      <c r="N1032" s="252"/>
      <c r="O1032" s="252"/>
      <c r="P1032" s="252"/>
      <c r="Q1032" s="252"/>
      <c r="R1032" s="252"/>
      <c r="S1032" s="252"/>
      <c r="T1032" s="253"/>
      <c r="AT1032" s="254" t="s">
        <v>159</v>
      </c>
      <c r="AU1032" s="254" t="s">
        <v>81</v>
      </c>
      <c r="AV1032" s="12" t="s">
        <v>81</v>
      </c>
      <c r="AW1032" s="12" t="s">
        <v>35</v>
      </c>
      <c r="AX1032" s="12" t="s">
        <v>71</v>
      </c>
      <c r="AY1032" s="254" t="s">
        <v>152</v>
      </c>
    </row>
    <row r="1033" s="12" customFormat="1">
      <c r="B1033" s="244"/>
      <c r="C1033" s="245"/>
      <c r="D1033" s="235" t="s">
        <v>159</v>
      </c>
      <c r="E1033" s="246" t="s">
        <v>21</v>
      </c>
      <c r="F1033" s="247" t="s">
        <v>586</v>
      </c>
      <c r="G1033" s="245"/>
      <c r="H1033" s="248">
        <v>19.890000000000001</v>
      </c>
      <c r="I1033" s="249"/>
      <c r="J1033" s="245"/>
      <c r="K1033" s="245"/>
      <c r="L1033" s="250"/>
      <c r="M1033" s="251"/>
      <c r="N1033" s="252"/>
      <c r="O1033" s="252"/>
      <c r="P1033" s="252"/>
      <c r="Q1033" s="252"/>
      <c r="R1033" s="252"/>
      <c r="S1033" s="252"/>
      <c r="T1033" s="253"/>
      <c r="AT1033" s="254" t="s">
        <v>159</v>
      </c>
      <c r="AU1033" s="254" t="s">
        <v>81</v>
      </c>
      <c r="AV1033" s="12" t="s">
        <v>81</v>
      </c>
      <c r="AW1033" s="12" t="s">
        <v>35</v>
      </c>
      <c r="AX1033" s="12" t="s">
        <v>71</v>
      </c>
      <c r="AY1033" s="254" t="s">
        <v>152</v>
      </c>
    </row>
    <row r="1034" s="12" customFormat="1">
      <c r="B1034" s="244"/>
      <c r="C1034" s="245"/>
      <c r="D1034" s="235" t="s">
        <v>159</v>
      </c>
      <c r="E1034" s="246" t="s">
        <v>21</v>
      </c>
      <c r="F1034" s="247" t="s">
        <v>587</v>
      </c>
      <c r="G1034" s="245"/>
      <c r="H1034" s="248">
        <v>-43.981000000000002</v>
      </c>
      <c r="I1034" s="249"/>
      <c r="J1034" s="245"/>
      <c r="K1034" s="245"/>
      <c r="L1034" s="250"/>
      <c r="M1034" s="251"/>
      <c r="N1034" s="252"/>
      <c r="O1034" s="252"/>
      <c r="P1034" s="252"/>
      <c r="Q1034" s="252"/>
      <c r="R1034" s="252"/>
      <c r="S1034" s="252"/>
      <c r="T1034" s="253"/>
      <c r="AT1034" s="254" t="s">
        <v>159</v>
      </c>
      <c r="AU1034" s="254" t="s">
        <v>81</v>
      </c>
      <c r="AV1034" s="12" t="s">
        <v>81</v>
      </c>
      <c r="AW1034" s="12" t="s">
        <v>35</v>
      </c>
      <c r="AX1034" s="12" t="s">
        <v>71</v>
      </c>
      <c r="AY1034" s="254" t="s">
        <v>152</v>
      </c>
    </row>
    <row r="1035" s="13" customFormat="1">
      <c r="B1035" s="255"/>
      <c r="C1035" s="256"/>
      <c r="D1035" s="235" t="s">
        <v>159</v>
      </c>
      <c r="E1035" s="257" t="s">
        <v>21</v>
      </c>
      <c r="F1035" s="258" t="s">
        <v>164</v>
      </c>
      <c r="G1035" s="256"/>
      <c r="H1035" s="259">
        <v>249.33799999999999</v>
      </c>
      <c r="I1035" s="260"/>
      <c r="J1035" s="256"/>
      <c r="K1035" s="256"/>
      <c r="L1035" s="261"/>
      <c r="M1035" s="262"/>
      <c r="N1035" s="263"/>
      <c r="O1035" s="263"/>
      <c r="P1035" s="263"/>
      <c r="Q1035" s="263"/>
      <c r="R1035" s="263"/>
      <c r="S1035" s="263"/>
      <c r="T1035" s="264"/>
      <c r="AT1035" s="265" t="s">
        <v>159</v>
      </c>
      <c r="AU1035" s="265" t="s">
        <v>81</v>
      </c>
      <c r="AV1035" s="13" t="s">
        <v>158</v>
      </c>
      <c r="AW1035" s="13" t="s">
        <v>35</v>
      </c>
      <c r="AX1035" s="13" t="s">
        <v>79</v>
      </c>
      <c r="AY1035" s="265" t="s">
        <v>152</v>
      </c>
    </row>
    <row r="1036" s="1" customFormat="1" ht="16.5" customHeight="1">
      <c r="B1036" s="46"/>
      <c r="C1036" s="221" t="s">
        <v>1352</v>
      </c>
      <c r="D1036" s="221" t="s">
        <v>154</v>
      </c>
      <c r="E1036" s="222" t="s">
        <v>1353</v>
      </c>
      <c r="F1036" s="223" t="s">
        <v>1354</v>
      </c>
      <c r="G1036" s="224" t="s">
        <v>235</v>
      </c>
      <c r="H1036" s="225">
        <v>249.33799999999999</v>
      </c>
      <c r="I1036" s="226"/>
      <c r="J1036" s="227">
        <f>ROUND(I1036*H1036,2)</f>
        <v>0</v>
      </c>
      <c r="K1036" s="223" t="s">
        <v>21</v>
      </c>
      <c r="L1036" s="72"/>
      <c r="M1036" s="228" t="s">
        <v>21</v>
      </c>
      <c r="N1036" s="229" t="s">
        <v>42</v>
      </c>
      <c r="O1036" s="47"/>
      <c r="P1036" s="230">
        <f>O1036*H1036</f>
        <v>0</v>
      </c>
      <c r="Q1036" s="230">
        <v>0</v>
      </c>
      <c r="R1036" s="230">
        <f>Q1036*H1036</f>
        <v>0</v>
      </c>
      <c r="S1036" s="230">
        <v>0</v>
      </c>
      <c r="T1036" s="231">
        <f>S1036*H1036</f>
        <v>0</v>
      </c>
      <c r="AR1036" s="24" t="s">
        <v>200</v>
      </c>
      <c r="AT1036" s="24" t="s">
        <v>154</v>
      </c>
      <c r="AU1036" s="24" t="s">
        <v>81</v>
      </c>
      <c r="AY1036" s="24" t="s">
        <v>152</v>
      </c>
      <c r="BE1036" s="232">
        <f>IF(N1036="základní",J1036,0)</f>
        <v>0</v>
      </c>
      <c r="BF1036" s="232">
        <f>IF(N1036="snížená",J1036,0)</f>
        <v>0</v>
      </c>
      <c r="BG1036" s="232">
        <f>IF(N1036="zákl. přenesená",J1036,0)</f>
        <v>0</v>
      </c>
      <c r="BH1036" s="232">
        <f>IF(N1036="sníž. přenesená",J1036,0)</f>
        <v>0</v>
      </c>
      <c r="BI1036" s="232">
        <f>IF(N1036="nulová",J1036,0)</f>
        <v>0</v>
      </c>
      <c r="BJ1036" s="24" t="s">
        <v>79</v>
      </c>
      <c r="BK1036" s="232">
        <f>ROUND(I1036*H1036,2)</f>
        <v>0</v>
      </c>
      <c r="BL1036" s="24" t="s">
        <v>200</v>
      </c>
      <c r="BM1036" s="24" t="s">
        <v>1355</v>
      </c>
    </row>
    <row r="1037" s="11" customFormat="1">
      <c r="B1037" s="233"/>
      <c r="C1037" s="234"/>
      <c r="D1037" s="235" t="s">
        <v>159</v>
      </c>
      <c r="E1037" s="236" t="s">
        <v>21</v>
      </c>
      <c r="F1037" s="237" t="s">
        <v>1351</v>
      </c>
      <c r="G1037" s="234"/>
      <c r="H1037" s="236" t="s">
        <v>21</v>
      </c>
      <c r="I1037" s="238"/>
      <c r="J1037" s="234"/>
      <c r="K1037" s="234"/>
      <c r="L1037" s="239"/>
      <c r="M1037" s="240"/>
      <c r="N1037" s="241"/>
      <c r="O1037" s="241"/>
      <c r="P1037" s="241"/>
      <c r="Q1037" s="241"/>
      <c r="R1037" s="241"/>
      <c r="S1037" s="241"/>
      <c r="T1037" s="242"/>
      <c r="AT1037" s="243" t="s">
        <v>159</v>
      </c>
      <c r="AU1037" s="243" t="s">
        <v>81</v>
      </c>
      <c r="AV1037" s="11" t="s">
        <v>79</v>
      </c>
      <c r="AW1037" s="11" t="s">
        <v>35</v>
      </c>
      <c r="AX1037" s="11" t="s">
        <v>71</v>
      </c>
      <c r="AY1037" s="243" t="s">
        <v>152</v>
      </c>
    </row>
    <row r="1038" s="12" customFormat="1">
      <c r="B1038" s="244"/>
      <c r="C1038" s="245"/>
      <c r="D1038" s="235" t="s">
        <v>159</v>
      </c>
      <c r="E1038" s="246" t="s">
        <v>21</v>
      </c>
      <c r="F1038" s="247" t="s">
        <v>585</v>
      </c>
      <c r="G1038" s="245"/>
      <c r="H1038" s="248">
        <v>273.42899999999997</v>
      </c>
      <c r="I1038" s="249"/>
      <c r="J1038" s="245"/>
      <c r="K1038" s="245"/>
      <c r="L1038" s="250"/>
      <c r="M1038" s="251"/>
      <c r="N1038" s="252"/>
      <c r="O1038" s="252"/>
      <c r="P1038" s="252"/>
      <c r="Q1038" s="252"/>
      <c r="R1038" s="252"/>
      <c r="S1038" s="252"/>
      <c r="T1038" s="253"/>
      <c r="AT1038" s="254" t="s">
        <v>159</v>
      </c>
      <c r="AU1038" s="254" t="s">
        <v>81</v>
      </c>
      <c r="AV1038" s="12" t="s">
        <v>81</v>
      </c>
      <c r="AW1038" s="12" t="s">
        <v>35</v>
      </c>
      <c r="AX1038" s="12" t="s">
        <v>71</v>
      </c>
      <c r="AY1038" s="254" t="s">
        <v>152</v>
      </c>
    </row>
    <row r="1039" s="12" customFormat="1">
      <c r="B1039" s="244"/>
      <c r="C1039" s="245"/>
      <c r="D1039" s="235" t="s">
        <v>159</v>
      </c>
      <c r="E1039" s="246" t="s">
        <v>21</v>
      </c>
      <c r="F1039" s="247" t="s">
        <v>586</v>
      </c>
      <c r="G1039" s="245"/>
      <c r="H1039" s="248">
        <v>19.890000000000001</v>
      </c>
      <c r="I1039" s="249"/>
      <c r="J1039" s="245"/>
      <c r="K1039" s="245"/>
      <c r="L1039" s="250"/>
      <c r="M1039" s="251"/>
      <c r="N1039" s="252"/>
      <c r="O1039" s="252"/>
      <c r="P1039" s="252"/>
      <c r="Q1039" s="252"/>
      <c r="R1039" s="252"/>
      <c r="S1039" s="252"/>
      <c r="T1039" s="253"/>
      <c r="AT1039" s="254" t="s">
        <v>159</v>
      </c>
      <c r="AU1039" s="254" t="s">
        <v>81</v>
      </c>
      <c r="AV1039" s="12" t="s">
        <v>81</v>
      </c>
      <c r="AW1039" s="12" t="s">
        <v>35</v>
      </c>
      <c r="AX1039" s="12" t="s">
        <v>71</v>
      </c>
      <c r="AY1039" s="254" t="s">
        <v>152</v>
      </c>
    </row>
    <row r="1040" s="12" customFormat="1">
      <c r="B1040" s="244"/>
      <c r="C1040" s="245"/>
      <c r="D1040" s="235" t="s">
        <v>159</v>
      </c>
      <c r="E1040" s="246" t="s">
        <v>21</v>
      </c>
      <c r="F1040" s="247" t="s">
        <v>587</v>
      </c>
      <c r="G1040" s="245"/>
      <c r="H1040" s="248">
        <v>-43.981000000000002</v>
      </c>
      <c r="I1040" s="249"/>
      <c r="J1040" s="245"/>
      <c r="K1040" s="245"/>
      <c r="L1040" s="250"/>
      <c r="M1040" s="251"/>
      <c r="N1040" s="252"/>
      <c r="O1040" s="252"/>
      <c r="P1040" s="252"/>
      <c r="Q1040" s="252"/>
      <c r="R1040" s="252"/>
      <c r="S1040" s="252"/>
      <c r="T1040" s="253"/>
      <c r="AT1040" s="254" t="s">
        <v>159</v>
      </c>
      <c r="AU1040" s="254" t="s">
        <v>81</v>
      </c>
      <c r="AV1040" s="12" t="s">
        <v>81</v>
      </c>
      <c r="AW1040" s="12" t="s">
        <v>35</v>
      </c>
      <c r="AX1040" s="12" t="s">
        <v>71</v>
      </c>
      <c r="AY1040" s="254" t="s">
        <v>152</v>
      </c>
    </row>
    <row r="1041" s="13" customFormat="1">
      <c r="B1041" s="255"/>
      <c r="C1041" s="256"/>
      <c r="D1041" s="235" t="s">
        <v>159</v>
      </c>
      <c r="E1041" s="257" t="s">
        <v>21</v>
      </c>
      <c r="F1041" s="258" t="s">
        <v>164</v>
      </c>
      <c r="G1041" s="256"/>
      <c r="H1041" s="259">
        <v>249.33799999999999</v>
      </c>
      <c r="I1041" s="260"/>
      <c r="J1041" s="256"/>
      <c r="K1041" s="256"/>
      <c r="L1041" s="261"/>
      <c r="M1041" s="262"/>
      <c r="N1041" s="263"/>
      <c r="O1041" s="263"/>
      <c r="P1041" s="263"/>
      <c r="Q1041" s="263"/>
      <c r="R1041" s="263"/>
      <c r="S1041" s="263"/>
      <c r="T1041" s="264"/>
      <c r="AT1041" s="265" t="s">
        <v>159</v>
      </c>
      <c r="AU1041" s="265" t="s">
        <v>81</v>
      </c>
      <c r="AV1041" s="13" t="s">
        <v>158</v>
      </c>
      <c r="AW1041" s="13" t="s">
        <v>35</v>
      </c>
      <c r="AX1041" s="13" t="s">
        <v>79</v>
      </c>
      <c r="AY1041" s="265" t="s">
        <v>152</v>
      </c>
    </row>
    <row r="1042" s="1" customFormat="1" ht="25.5" customHeight="1">
      <c r="B1042" s="46"/>
      <c r="C1042" s="221" t="s">
        <v>920</v>
      </c>
      <c r="D1042" s="221" t="s">
        <v>154</v>
      </c>
      <c r="E1042" s="222" t="s">
        <v>1356</v>
      </c>
      <c r="F1042" s="223" t="s">
        <v>1357</v>
      </c>
      <c r="G1042" s="224" t="s">
        <v>235</v>
      </c>
      <c r="H1042" s="225">
        <v>249.33799999999999</v>
      </c>
      <c r="I1042" s="226"/>
      <c r="J1042" s="227">
        <f>ROUND(I1042*H1042,2)</f>
        <v>0</v>
      </c>
      <c r="K1042" s="223" t="s">
        <v>242</v>
      </c>
      <c r="L1042" s="72"/>
      <c r="M1042" s="228" t="s">
        <v>21</v>
      </c>
      <c r="N1042" s="229" t="s">
        <v>42</v>
      </c>
      <c r="O1042" s="47"/>
      <c r="P1042" s="230">
        <f>O1042*H1042</f>
        <v>0</v>
      </c>
      <c r="Q1042" s="230">
        <v>0.00010000000000000001</v>
      </c>
      <c r="R1042" s="230">
        <f>Q1042*H1042</f>
        <v>0.024933799999999999</v>
      </c>
      <c r="S1042" s="230">
        <v>0</v>
      </c>
      <c r="T1042" s="231">
        <f>S1042*H1042</f>
        <v>0</v>
      </c>
      <c r="AR1042" s="24" t="s">
        <v>200</v>
      </c>
      <c r="AT1042" s="24" t="s">
        <v>154</v>
      </c>
      <c r="AU1042" s="24" t="s">
        <v>81</v>
      </c>
      <c r="AY1042" s="24" t="s">
        <v>152</v>
      </c>
      <c r="BE1042" s="232">
        <f>IF(N1042="základní",J1042,0)</f>
        <v>0</v>
      </c>
      <c r="BF1042" s="232">
        <f>IF(N1042="snížená",J1042,0)</f>
        <v>0</v>
      </c>
      <c r="BG1042" s="232">
        <f>IF(N1042="zákl. přenesená",J1042,0)</f>
        <v>0</v>
      </c>
      <c r="BH1042" s="232">
        <f>IF(N1042="sníž. přenesená",J1042,0)</f>
        <v>0</v>
      </c>
      <c r="BI1042" s="232">
        <f>IF(N1042="nulová",J1042,0)</f>
        <v>0</v>
      </c>
      <c r="BJ1042" s="24" t="s">
        <v>79</v>
      </c>
      <c r="BK1042" s="232">
        <f>ROUND(I1042*H1042,2)</f>
        <v>0</v>
      </c>
      <c r="BL1042" s="24" t="s">
        <v>200</v>
      </c>
      <c r="BM1042" s="24" t="s">
        <v>1358</v>
      </c>
    </row>
    <row r="1043" s="11" customFormat="1">
      <c r="B1043" s="233"/>
      <c r="C1043" s="234"/>
      <c r="D1043" s="235" t="s">
        <v>159</v>
      </c>
      <c r="E1043" s="236" t="s">
        <v>21</v>
      </c>
      <c r="F1043" s="237" t="s">
        <v>1351</v>
      </c>
      <c r="G1043" s="234"/>
      <c r="H1043" s="236" t="s">
        <v>21</v>
      </c>
      <c r="I1043" s="238"/>
      <c r="J1043" s="234"/>
      <c r="K1043" s="234"/>
      <c r="L1043" s="239"/>
      <c r="M1043" s="240"/>
      <c r="N1043" s="241"/>
      <c r="O1043" s="241"/>
      <c r="P1043" s="241"/>
      <c r="Q1043" s="241"/>
      <c r="R1043" s="241"/>
      <c r="S1043" s="241"/>
      <c r="T1043" s="242"/>
      <c r="AT1043" s="243" t="s">
        <v>159</v>
      </c>
      <c r="AU1043" s="243" t="s">
        <v>81</v>
      </c>
      <c r="AV1043" s="11" t="s">
        <v>79</v>
      </c>
      <c r="AW1043" s="11" t="s">
        <v>35</v>
      </c>
      <c r="AX1043" s="11" t="s">
        <v>71</v>
      </c>
      <c r="AY1043" s="243" t="s">
        <v>152</v>
      </c>
    </row>
    <row r="1044" s="12" customFormat="1">
      <c r="B1044" s="244"/>
      <c r="C1044" s="245"/>
      <c r="D1044" s="235" t="s">
        <v>159</v>
      </c>
      <c r="E1044" s="246" t="s">
        <v>21</v>
      </c>
      <c r="F1044" s="247" t="s">
        <v>585</v>
      </c>
      <c r="G1044" s="245"/>
      <c r="H1044" s="248">
        <v>273.42899999999997</v>
      </c>
      <c r="I1044" s="249"/>
      <c r="J1044" s="245"/>
      <c r="K1044" s="245"/>
      <c r="L1044" s="250"/>
      <c r="M1044" s="251"/>
      <c r="N1044" s="252"/>
      <c r="O1044" s="252"/>
      <c r="P1044" s="252"/>
      <c r="Q1044" s="252"/>
      <c r="R1044" s="252"/>
      <c r="S1044" s="252"/>
      <c r="T1044" s="253"/>
      <c r="AT1044" s="254" t="s">
        <v>159</v>
      </c>
      <c r="AU1044" s="254" t="s">
        <v>81</v>
      </c>
      <c r="AV1044" s="12" t="s">
        <v>81</v>
      </c>
      <c r="AW1044" s="12" t="s">
        <v>35</v>
      </c>
      <c r="AX1044" s="12" t="s">
        <v>71</v>
      </c>
      <c r="AY1044" s="254" t="s">
        <v>152</v>
      </c>
    </row>
    <row r="1045" s="12" customFormat="1">
      <c r="B1045" s="244"/>
      <c r="C1045" s="245"/>
      <c r="D1045" s="235" t="s">
        <v>159</v>
      </c>
      <c r="E1045" s="246" t="s">
        <v>21</v>
      </c>
      <c r="F1045" s="247" t="s">
        <v>586</v>
      </c>
      <c r="G1045" s="245"/>
      <c r="H1045" s="248">
        <v>19.890000000000001</v>
      </c>
      <c r="I1045" s="249"/>
      <c r="J1045" s="245"/>
      <c r="K1045" s="245"/>
      <c r="L1045" s="250"/>
      <c r="M1045" s="251"/>
      <c r="N1045" s="252"/>
      <c r="O1045" s="252"/>
      <c r="P1045" s="252"/>
      <c r="Q1045" s="252"/>
      <c r="R1045" s="252"/>
      <c r="S1045" s="252"/>
      <c r="T1045" s="253"/>
      <c r="AT1045" s="254" t="s">
        <v>159</v>
      </c>
      <c r="AU1045" s="254" t="s">
        <v>81</v>
      </c>
      <c r="AV1045" s="12" t="s">
        <v>81</v>
      </c>
      <c r="AW1045" s="12" t="s">
        <v>35</v>
      </c>
      <c r="AX1045" s="12" t="s">
        <v>71</v>
      </c>
      <c r="AY1045" s="254" t="s">
        <v>152</v>
      </c>
    </row>
    <row r="1046" s="12" customFormat="1">
      <c r="B1046" s="244"/>
      <c r="C1046" s="245"/>
      <c r="D1046" s="235" t="s">
        <v>159</v>
      </c>
      <c r="E1046" s="246" t="s">
        <v>21</v>
      </c>
      <c r="F1046" s="247" t="s">
        <v>587</v>
      </c>
      <c r="G1046" s="245"/>
      <c r="H1046" s="248">
        <v>-43.981000000000002</v>
      </c>
      <c r="I1046" s="249"/>
      <c r="J1046" s="245"/>
      <c r="K1046" s="245"/>
      <c r="L1046" s="250"/>
      <c r="M1046" s="251"/>
      <c r="N1046" s="252"/>
      <c r="O1046" s="252"/>
      <c r="P1046" s="252"/>
      <c r="Q1046" s="252"/>
      <c r="R1046" s="252"/>
      <c r="S1046" s="252"/>
      <c r="T1046" s="253"/>
      <c r="AT1046" s="254" t="s">
        <v>159</v>
      </c>
      <c r="AU1046" s="254" t="s">
        <v>81</v>
      </c>
      <c r="AV1046" s="12" t="s">
        <v>81</v>
      </c>
      <c r="AW1046" s="12" t="s">
        <v>35</v>
      </c>
      <c r="AX1046" s="12" t="s">
        <v>71</v>
      </c>
      <c r="AY1046" s="254" t="s">
        <v>152</v>
      </c>
    </row>
    <row r="1047" s="13" customFormat="1">
      <c r="B1047" s="255"/>
      <c r="C1047" s="256"/>
      <c r="D1047" s="235" t="s">
        <v>159</v>
      </c>
      <c r="E1047" s="257" t="s">
        <v>21</v>
      </c>
      <c r="F1047" s="258" t="s">
        <v>164</v>
      </c>
      <c r="G1047" s="256"/>
      <c r="H1047" s="259">
        <v>249.33799999999999</v>
      </c>
      <c r="I1047" s="260"/>
      <c r="J1047" s="256"/>
      <c r="K1047" s="256"/>
      <c r="L1047" s="261"/>
      <c r="M1047" s="262"/>
      <c r="N1047" s="263"/>
      <c r="O1047" s="263"/>
      <c r="P1047" s="263"/>
      <c r="Q1047" s="263"/>
      <c r="R1047" s="263"/>
      <c r="S1047" s="263"/>
      <c r="T1047" s="264"/>
      <c r="AT1047" s="265" t="s">
        <v>159</v>
      </c>
      <c r="AU1047" s="265" t="s">
        <v>81</v>
      </c>
      <c r="AV1047" s="13" t="s">
        <v>158</v>
      </c>
      <c r="AW1047" s="13" t="s">
        <v>35</v>
      </c>
      <c r="AX1047" s="13" t="s">
        <v>79</v>
      </c>
      <c r="AY1047" s="265" t="s">
        <v>152</v>
      </c>
    </row>
    <row r="1048" s="1" customFormat="1" ht="16.5" customHeight="1">
      <c r="B1048" s="46"/>
      <c r="C1048" s="221" t="s">
        <v>1359</v>
      </c>
      <c r="D1048" s="221" t="s">
        <v>154</v>
      </c>
      <c r="E1048" s="222" t="s">
        <v>1360</v>
      </c>
      <c r="F1048" s="223" t="s">
        <v>1361</v>
      </c>
      <c r="G1048" s="224" t="s">
        <v>235</v>
      </c>
      <c r="H1048" s="225">
        <v>249.33799999999999</v>
      </c>
      <c r="I1048" s="226"/>
      <c r="J1048" s="227">
        <f>ROUND(I1048*H1048,2)</f>
        <v>0</v>
      </c>
      <c r="K1048" s="223" t="s">
        <v>21</v>
      </c>
      <c r="L1048" s="72"/>
      <c r="M1048" s="228" t="s">
        <v>21</v>
      </c>
      <c r="N1048" s="229" t="s">
        <v>42</v>
      </c>
      <c r="O1048" s="47"/>
      <c r="P1048" s="230">
        <f>O1048*H1048</f>
        <v>0</v>
      </c>
      <c r="Q1048" s="230">
        <v>0.00072480000000000005</v>
      </c>
      <c r="R1048" s="230">
        <f>Q1048*H1048</f>
        <v>0.18072018240000001</v>
      </c>
      <c r="S1048" s="230">
        <v>0</v>
      </c>
      <c r="T1048" s="231">
        <f>S1048*H1048</f>
        <v>0</v>
      </c>
      <c r="AR1048" s="24" t="s">
        <v>200</v>
      </c>
      <c r="AT1048" s="24" t="s">
        <v>154</v>
      </c>
      <c r="AU1048" s="24" t="s">
        <v>81</v>
      </c>
      <c r="AY1048" s="24" t="s">
        <v>152</v>
      </c>
      <c r="BE1048" s="232">
        <f>IF(N1048="základní",J1048,0)</f>
        <v>0</v>
      </c>
      <c r="BF1048" s="232">
        <f>IF(N1048="snížená",J1048,0)</f>
        <v>0</v>
      </c>
      <c r="BG1048" s="232">
        <f>IF(N1048="zákl. přenesená",J1048,0)</f>
        <v>0</v>
      </c>
      <c r="BH1048" s="232">
        <f>IF(N1048="sníž. přenesená",J1048,0)</f>
        <v>0</v>
      </c>
      <c r="BI1048" s="232">
        <f>IF(N1048="nulová",J1048,0)</f>
        <v>0</v>
      </c>
      <c r="BJ1048" s="24" t="s">
        <v>79</v>
      </c>
      <c r="BK1048" s="232">
        <f>ROUND(I1048*H1048,2)</f>
        <v>0</v>
      </c>
      <c r="BL1048" s="24" t="s">
        <v>200</v>
      </c>
      <c r="BM1048" s="24" t="s">
        <v>1362</v>
      </c>
    </row>
    <row r="1049" s="11" customFormat="1">
      <c r="B1049" s="233"/>
      <c r="C1049" s="234"/>
      <c r="D1049" s="235" t="s">
        <v>159</v>
      </c>
      <c r="E1049" s="236" t="s">
        <v>21</v>
      </c>
      <c r="F1049" s="237" t="s">
        <v>1351</v>
      </c>
      <c r="G1049" s="234"/>
      <c r="H1049" s="236" t="s">
        <v>21</v>
      </c>
      <c r="I1049" s="238"/>
      <c r="J1049" s="234"/>
      <c r="K1049" s="234"/>
      <c r="L1049" s="239"/>
      <c r="M1049" s="240"/>
      <c r="N1049" s="241"/>
      <c r="O1049" s="241"/>
      <c r="P1049" s="241"/>
      <c r="Q1049" s="241"/>
      <c r="R1049" s="241"/>
      <c r="S1049" s="241"/>
      <c r="T1049" s="242"/>
      <c r="AT1049" s="243" t="s">
        <v>159</v>
      </c>
      <c r="AU1049" s="243" t="s">
        <v>81</v>
      </c>
      <c r="AV1049" s="11" t="s">
        <v>79</v>
      </c>
      <c r="AW1049" s="11" t="s">
        <v>35</v>
      </c>
      <c r="AX1049" s="11" t="s">
        <v>71</v>
      </c>
      <c r="AY1049" s="243" t="s">
        <v>152</v>
      </c>
    </row>
    <row r="1050" s="12" customFormat="1">
      <c r="B1050" s="244"/>
      <c r="C1050" s="245"/>
      <c r="D1050" s="235" t="s">
        <v>159</v>
      </c>
      <c r="E1050" s="246" t="s">
        <v>21</v>
      </c>
      <c r="F1050" s="247" t="s">
        <v>585</v>
      </c>
      <c r="G1050" s="245"/>
      <c r="H1050" s="248">
        <v>273.42899999999997</v>
      </c>
      <c r="I1050" s="249"/>
      <c r="J1050" s="245"/>
      <c r="K1050" s="245"/>
      <c r="L1050" s="250"/>
      <c r="M1050" s="251"/>
      <c r="N1050" s="252"/>
      <c r="O1050" s="252"/>
      <c r="P1050" s="252"/>
      <c r="Q1050" s="252"/>
      <c r="R1050" s="252"/>
      <c r="S1050" s="252"/>
      <c r="T1050" s="253"/>
      <c r="AT1050" s="254" t="s">
        <v>159</v>
      </c>
      <c r="AU1050" s="254" t="s">
        <v>81</v>
      </c>
      <c r="AV1050" s="12" t="s">
        <v>81</v>
      </c>
      <c r="AW1050" s="12" t="s">
        <v>35</v>
      </c>
      <c r="AX1050" s="12" t="s">
        <v>71</v>
      </c>
      <c r="AY1050" s="254" t="s">
        <v>152</v>
      </c>
    </row>
    <row r="1051" s="12" customFormat="1">
      <c r="B1051" s="244"/>
      <c r="C1051" s="245"/>
      <c r="D1051" s="235" t="s">
        <v>159</v>
      </c>
      <c r="E1051" s="246" t="s">
        <v>21</v>
      </c>
      <c r="F1051" s="247" t="s">
        <v>586</v>
      </c>
      <c r="G1051" s="245"/>
      <c r="H1051" s="248">
        <v>19.890000000000001</v>
      </c>
      <c r="I1051" s="249"/>
      <c r="J1051" s="245"/>
      <c r="K1051" s="245"/>
      <c r="L1051" s="250"/>
      <c r="M1051" s="251"/>
      <c r="N1051" s="252"/>
      <c r="O1051" s="252"/>
      <c r="P1051" s="252"/>
      <c r="Q1051" s="252"/>
      <c r="R1051" s="252"/>
      <c r="S1051" s="252"/>
      <c r="T1051" s="253"/>
      <c r="AT1051" s="254" t="s">
        <v>159</v>
      </c>
      <c r="AU1051" s="254" t="s">
        <v>81</v>
      </c>
      <c r="AV1051" s="12" t="s">
        <v>81</v>
      </c>
      <c r="AW1051" s="12" t="s">
        <v>35</v>
      </c>
      <c r="AX1051" s="12" t="s">
        <v>71</v>
      </c>
      <c r="AY1051" s="254" t="s">
        <v>152</v>
      </c>
    </row>
    <row r="1052" s="12" customFormat="1">
      <c r="B1052" s="244"/>
      <c r="C1052" s="245"/>
      <c r="D1052" s="235" t="s">
        <v>159</v>
      </c>
      <c r="E1052" s="246" t="s">
        <v>21</v>
      </c>
      <c r="F1052" s="247" t="s">
        <v>587</v>
      </c>
      <c r="G1052" s="245"/>
      <c r="H1052" s="248">
        <v>-43.981000000000002</v>
      </c>
      <c r="I1052" s="249"/>
      <c r="J1052" s="245"/>
      <c r="K1052" s="245"/>
      <c r="L1052" s="250"/>
      <c r="M1052" s="251"/>
      <c r="N1052" s="252"/>
      <c r="O1052" s="252"/>
      <c r="P1052" s="252"/>
      <c r="Q1052" s="252"/>
      <c r="R1052" s="252"/>
      <c r="S1052" s="252"/>
      <c r="T1052" s="253"/>
      <c r="AT1052" s="254" t="s">
        <v>159</v>
      </c>
      <c r="AU1052" s="254" t="s">
        <v>81</v>
      </c>
      <c r="AV1052" s="12" t="s">
        <v>81</v>
      </c>
      <c r="AW1052" s="12" t="s">
        <v>35</v>
      </c>
      <c r="AX1052" s="12" t="s">
        <v>71</v>
      </c>
      <c r="AY1052" s="254" t="s">
        <v>152</v>
      </c>
    </row>
    <row r="1053" s="13" customFormat="1">
      <c r="B1053" s="255"/>
      <c r="C1053" s="256"/>
      <c r="D1053" s="235" t="s">
        <v>159</v>
      </c>
      <c r="E1053" s="257" t="s">
        <v>21</v>
      </c>
      <c r="F1053" s="258" t="s">
        <v>164</v>
      </c>
      <c r="G1053" s="256"/>
      <c r="H1053" s="259">
        <v>249.33799999999999</v>
      </c>
      <c r="I1053" s="260"/>
      <c r="J1053" s="256"/>
      <c r="K1053" s="256"/>
      <c r="L1053" s="261"/>
      <c r="M1053" s="262"/>
      <c r="N1053" s="263"/>
      <c r="O1053" s="263"/>
      <c r="P1053" s="263"/>
      <c r="Q1053" s="263"/>
      <c r="R1053" s="263"/>
      <c r="S1053" s="263"/>
      <c r="T1053" s="264"/>
      <c r="AT1053" s="265" t="s">
        <v>159</v>
      </c>
      <c r="AU1053" s="265" t="s">
        <v>81</v>
      </c>
      <c r="AV1053" s="13" t="s">
        <v>158</v>
      </c>
      <c r="AW1053" s="13" t="s">
        <v>35</v>
      </c>
      <c r="AX1053" s="13" t="s">
        <v>79</v>
      </c>
      <c r="AY1053" s="265" t="s">
        <v>152</v>
      </c>
    </row>
    <row r="1054" s="10" customFormat="1" ht="29.88" customHeight="1">
      <c r="B1054" s="205"/>
      <c r="C1054" s="206"/>
      <c r="D1054" s="207" t="s">
        <v>70</v>
      </c>
      <c r="E1054" s="219" t="s">
        <v>1363</v>
      </c>
      <c r="F1054" s="219" t="s">
        <v>1364</v>
      </c>
      <c r="G1054" s="206"/>
      <c r="H1054" s="206"/>
      <c r="I1054" s="209"/>
      <c r="J1054" s="220">
        <f>BK1054</f>
        <v>0</v>
      </c>
      <c r="K1054" s="206"/>
      <c r="L1054" s="211"/>
      <c r="M1054" s="212"/>
      <c r="N1054" s="213"/>
      <c r="O1054" s="213"/>
      <c r="P1054" s="214">
        <f>SUM(P1055:P1098)</f>
        <v>0</v>
      </c>
      <c r="Q1054" s="213"/>
      <c r="R1054" s="214">
        <f>SUM(R1055:R1098)</f>
        <v>0.30270915840000001</v>
      </c>
      <c r="S1054" s="213"/>
      <c r="T1054" s="215">
        <f>SUM(T1055:T1098)</f>
        <v>0</v>
      </c>
      <c r="AR1054" s="216" t="s">
        <v>81</v>
      </c>
      <c r="AT1054" s="217" t="s">
        <v>70</v>
      </c>
      <c r="AU1054" s="217" t="s">
        <v>79</v>
      </c>
      <c r="AY1054" s="216" t="s">
        <v>152</v>
      </c>
      <c r="BK1054" s="218">
        <f>SUM(BK1055:BK1098)</f>
        <v>0</v>
      </c>
    </row>
    <row r="1055" s="1" customFormat="1" ht="25.5" customHeight="1">
      <c r="B1055" s="46"/>
      <c r="C1055" s="221" t="s">
        <v>924</v>
      </c>
      <c r="D1055" s="221" t="s">
        <v>154</v>
      </c>
      <c r="E1055" s="222" t="s">
        <v>1365</v>
      </c>
      <c r="F1055" s="223" t="s">
        <v>1366</v>
      </c>
      <c r="G1055" s="224" t="s">
        <v>235</v>
      </c>
      <c r="H1055" s="225">
        <v>647.92200000000003</v>
      </c>
      <c r="I1055" s="226"/>
      <c r="J1055" s="227">
        <f>ROUND(I1055*H1055,2)</f>
        <v>0</v>
      </c>
      <c r="K1055" s="223" t="s">
        <v>21</v>
      </c>
      <c r="L1055" s="72"/>
      <c r="M1055" s="228" t="s">
        <v>21</v>
      </c>
      <c r="N1055" s="229" t="s">
        <v>42</v>
      </c>
      <c r="O1055" s="47"/>
      <c r="P1055" s="230">
        <f>O1055*H1055</f>
        <v>0</v>
      </c>
      <c r="Q1055" s="230">
        <v>0.00020120000000000001</v>
      </c>
      <c r="R1055" s="230">
        <f>Q1055*H1055</f>
        <v>0.13036190640000001</v>
      </c>
      <c r="S1055" s="230">
        <v>0</v>
      </c>
      <c r="T1055" s="231">
        <f>S1055*H1055</f>
        <v>0</v>
      </c>
      <c r="AR1055" s="24" t="s">
        <v>200</v>
      </c>
      <c r="AT1055" s="24" t="s">
        <v>154</v>
      </c>
      <c r="AU1055" s="24" t="s">
        <v>81</v>
      </c>
      <c r="AY1055" s="24" t="s">
        <v>152</v>
      </c>
      <c r="BE1055" s="232">
        <f>IF(N1055="základní",J1055,0)</f>
        <v>0</v>
      </c>
      <c r="BF1055" s="232">
        <f>IF(N1055="snížená",J1055,0)</f>
        <v>0</v>
      </c>
      <c r="BG1055" s="232">
        <f>IF(N1055="zákl. přenesená",J1055,0)</f>
        <v>0</v>
      </c>
      <c r="BH1055" s="232">
        <f>IF(N1055="sníž. přenesená",J1055,0)</f>
        <v>0</v>
      </c>
      <c r="BI1055" s="232">
        <f>IF(N1055="nulová",J1055,0)</f>
        <v>0</v>
      </c>
      <c r="BJ1055" s="24" t="s">
        <v>79</v>
      </c>
      <c r="BK1055" s="232">
        <f>ROUND(I1055*H1055,2)</f>
        <v>0</v>
      </c>
      <c r="BL1055" s="24" t="s">
        <v>200</v>
      </c>
      <c r="BM1055" s="24" t="s">
        <v>1367</v>
      </c>
    </row>
    <row r="1056" s="11" customFormat="1">
      <c r="B1056" s="233"/>
      <c r="C1056" s="234"/>
      <c r="D1056" s="235" t="s">
        <v>159</v>
      </c>
      <c r="E1056" s="236" t="s">
        <v>21</v>
      </c>
      <c r="F1056" s="237" t="s">
        <v>538</v>
      </c>
      <c r="G1056" s="234"/>
      <c r="H1056" s="236" t="s">
        <v>21</v>
      </c>
      <c r="I1056" s="238"/>
      <c r="J1056" s="234"/>
      <c r="K1056" s="234"/>
      <c r="L1056" s="239"/>
      <c r="M1056" s="240"/>
      <c r="N1056" s="241"/>
      <c r="O1056" s="241"/>
      <c r="P1056" s="241"/>
      <c r="Q1056" s="241"/>
      <c r="R1056" s="241"/>
      <c r="S1056" s="241"/>
      <c r="T1056" s="242"/>
      <c r="AT1056" s="243" t="s">
        <v>159</v>
      </c>
      <c r="AU1056" s="243" t="s">
        <v>81</v>
      </c>
      <c r="AV1056" s="11" t="s">
        <v>79</v>
      </c>
      <c r="AW1056" s="11" t="s">
        <v>35</v>
      </c>
      <c r="AX1056" s="11" t="s">
        <v>71</v>
      </c>
      <c r="AY1056" s="243" t="s">
        <v>152</v>
      </c>
    </row>
    <row r="1057" s="12" customFormat="1">
      <c r="B1057" s="244"/>
      <c r="C1057" s="245"/>
      <c r="D1057" s="235" t="s">
        <v>159</v>
      </c>
      <c r="E1057" s="246" t="s">
        <v>21</v>
      </c>
      <c r="F1057" s="247" t="s">
        <v>1368</v>
      </c>
      <c r="G1057" s="245"/>
      <c r="H1057" s="248">
        <v>95.168999999999997</v>
      </c>
      <c r="I1057" s="249"/>
      <c r="J1057" s="245"/>
      <c r="K1057" s="245"/>
      <c r="L1057" s="250"/>
      <c r="M1057" s="251"/>
      <c r="N1057" s="252"/>
      <c r="O1057" s="252"/>
      <c r="P1057" s="252"/>
      <c r="Q1057" s="252"/>
      <c r="R1057" s="252"/>
      <c r="S1057" s="252"/>
      <c r="T1057" s="253"/>
      <c r="AT1057" s="254" t="s">
        <v>159</v>
      </c>
      <c r="AU1057" s="254" t="s">
        <v>81</v>
      </c>
      <c r="AV1057" s="12" t="s">
        <v>81</v>
      </c>
      <c r="AW1057" s="12" t="s">
        <v>35</v>
      </c>
      <c r="AX1057" s="12" t="s">
        <v>71</v>
      </c>
      <c r="AY1057" s="254" t="s">
        <v>152</v>
      </c>
    </row>
    <row r="1058" s="11" customFormat="1">
      <c r="B1058" s="233"/>
      <c r="C1058" s="234"/>
      <c r="D1058" s="235" t="s">
        <v>159</v>
      </c>
      <c r="E1058" s="236" t="s">
        <v>21</v>
      </c>
      <c r="F1058" s="237" t="s">
        <v>1369</v>
      </c>
      <c r="G1058" s="234"/>
      <c r="H1058" s="236" t="s">
        <v>21</v>
      </c>
      <c r="I1058" s="238"/>
      <c r="J1058" s="234"/>
      <c r="K1058" s="234"/>
      <c r="L1058" s="239"/>
      <c r="M1058" s="240"/>
      <c r="N1058" s="241"/>
      <c r="O1058" s="241"/>
      <c r="P1058" s="241"/>
      <c r="Q1058" s="241"/>
      <c r="R1058" s="241"/>
      <c r="S1058" s="241"/>
      <c r="T1058" s="242"/>
      <c r="AT1058" s="243" t="s">
        <v>159</v>
      </c>
      <c r="AU1058" s="243" t="s">
        <v>81</v>
      </c>
      <c r="AV1058" s="11" t="s">
        <v>79</v>
      </c>
      <c r="AW1058" s="11" t="s">
        <v>35</v>
      </c>
      <c r="AX1058" s="11" t="s">
        <v>71</v>
      </c>
      <c r="AY1058" s="243" t="s">
        <v>152</v>
      </c>
    </row>
    <row r="1059" s="12" customFormat="1">
      <c r="B1059" s="244"/>
      <c r="C1059" s="245"/>
      <c r="D1059" s="235" t="s">
        <v>159</v>
      </c>
      <c r="E1059" s="246" t="s">
        <v>21</v>
      </c>
      <c r="F1059" s="247" t="s">
        <v>1370</v>
      </c>
      <c r="G1059" s="245"/>
      <c r="H1059" s="248">
        <v>152.042</v>
      </c>
      <c r="I1059" s="249"/>
      <c r="J1059" s="245"/>
      <c r="K1059" s="245"/>
      <c r="L1059" s="250"/>
      <c r="M1059" s="251"/>
      <c r="N1059" s="252"/>
      <c r="O1059" s="252"/>
      <c r="P1059" s="252"/>
      <c r="Q1059" s="252"/>
      <c r="R1059" s="252"/>
      <c r="S1059" s="252"/>
      <c r="T1059" s="253"/>
      <c r="AT1059" s="254" t="s">
        <v>159</v>
      </c>
      <c r="AU1059" s="254" t="s">
        <v>81</v>
      </c>
      <c r="AV1059" s="12" t="s">
        <v>81</v>
      </c>
      <c r="AW1059" s="12" t="s">
        <v>35</v>
      </c>
      <c r="AX1059" s="12" t="s">
        <v>71</v>
      </c>
      <c r="AY1059" s="254" t="s">
        <v>152</v>
      </c>
    </row>
    <row r="1060" s="12" customFormat="1">
      <c r="B1060" s="244"/>
      <c r="C1060" s="245"/>
      <c r="D1060" s="235" t="s">
        <v>159</v>
      </c>
      <c r="E1060" s="246" t="s">
        <v>21</v>
      </c>
      <c r="F1060" s="247" t="s">
        <v>1371</v>
      </c>
      <c r="G1060" s="245"/>
      <c r="H1060" s="248">
        <v>13.794000000000001</v>
      </c>
      <c r="I1060" s="249"/>
      <c r="J1060" s="245"/>
      <c r="K1060" s="245"/>
      <c r="L1060" s="250"/>
      <c r="M1060" s="251"/>
      <c r="N1060" s="252"/>
      <c r="O1060" s="252"/>
      <c r="P1060" s="252"/>
      <c r="Q1060" s="252"/>
      <c r="R1060" s="252"/>
      <c r="S1060" s="252"/>
      <c r="T1060" s="253"/>
      <c r="AT1060" s="254" t="s">
        <v>159</v>
      </c>
      <c r="AU1060" s="254" t="s">
        <v>81</v>
      </c>
      <c r="AV1060" s="12" t="s">
        <v>81</v>
      </c>
      <c r="AW1060" s="12" t="s">
        <v>35</v>
      </c>
      <c r="AX1060" s="12" t="s">
        <v>71</v>
      </c>
      <c r="AY1060" s="254" t="s">
        <v>152</v>
      </c>
    </row>
    <row r="1061" s="12" customFormat="1">
      <c r="B1061" s="244"/>
      <c r="C1061" s="245"/>
      <c r="D1061" s="235" t="s">
        <v>159</v>
      </c>
      <c r="E1061" s="246" t="s">
        <v>21</v>
      </c>
      <c r="F1061" s="247" t="s">
        <v>1372</v>
      </c>
      <c r="G1061" s="245"/>
      <c r="H1061" s="248">
        <v>35.917000000000002</v>
      </c>
      <c r="I1061" s="249"/>
      <c r="J1061" s="245"/>
      <c r="K1061" s="245"/>
      <c r="L1061" s="250"/>
      <c r="M1061" s="251"/>
      <c r="N1061" s="252"/>
      <c r="O1061" s="252"/>
      <c r="P1061" s="252"/>
      <c r="Q1061" s="252"/>
      <c r="R1061" s="252"/>
      <c r="S1061" s="252"/>
      <c r="T1061" s="253"/>
      <c r="AT1061" s="254" t="s">
        <v>159</v>
      </c>
      <c r="AU1061" s="254" t="s">
        <v>81</v>
      </c>
      <c r="AV1061" s="12" t="s">
        <v>81</v>
      </c>
      <c r="AW1061" s="12" t="s">
        <v>35</v>
      </c>
      <c r="AX1061" s="12" t="s">
        <v>71</v>
      </c>
      <c r="AY1061" s="254" t="s">
        <v>152</v>
      </c>
    </row>
    <row r="1062" s="12" customFormat="1">
      <c r="B1062" s="244"/>
      <c r="C1062" s="245"/>
      <c r="D1062" s="235" t="s">
        <v>159</v>
      </c>
      <c r="E1062" s="246" t="s">
        <v>21</v>
      </c>
      <c r="F1062" s="247" t="s">
        <v>1373</v>
      </c>
      <c r="G1062" s="245"/>
      <c r="H1062" s="248">
        <v>13.794000000000001</v>
      </c>
      <c r="I1062" s="249"/>
      <c r="J1062" s="245"/>
      <c r="K1062" s="245"/>
      <c r="L1062" s="250"/>
      <c r="M1062" s="251"/>
      <c r="N1062" s="252"/>
      <c r="O1062" s="252"/>
      <c r="P1062" s="252"/>
      <c r="Q1062" s="252"/>
      <c r="R1062" s="252"/>
      <c r="S1062" s="252"/>
      <c r="T1062" s="253"/>
      <c r="AT1062" s="254" t="s">
        <v>159</v>
      </c>
      <c r="AU1062" s="254" t="s">
        <v>81</v>
      </c>
      <c r="AV1062" s="12" t="s">
        <v>81</v>
      </c>
      <c r="AW1062" s="12" t="s">
        <v>35</v>
      </c>
      <c r="AX1062" s="12" t="s">
        <v>71</v>
      </c>
      <c r="AY1062" s="254" t="s">
        <v>152</v>
      </c>
    </row>
    <row r="1063" s="12" customFormat="1">
      <c r="B1063" s="244"/>
      <c r="C1063" s="245"/>
      <c r="D1063" s="235" t="s">
        <v>159</v>
      </c>
      <c r="E1063" s="246" t="s">
        <v>21</v>
      </c>
      <c r="F1063" s="247" t="s">
        <v>1374</v>
      </c>
      <c r="G1063" s="245"/>
      <c r="H1063" s="248">
        <v>27.375</v>
      </c>
      <c r="I1063" s="249"/>
      <c r="J1063" s="245"/>
      <c r="K1063" s="245"/>
      <c r="L1063" s="250"/>
      <c r="M1063" s="251"/>
      <c r="N1063" s="252"/>
      <c r="O1063" s="252"/>
      <c r="P1063" s="252"/>
      <c r="Q1063" s="252"/>
      <c r="R1063" s="252"/>
      <c r="S1063" s="252"/>
      <c r="T1063" s="253"/>
      <c r="AT1063" s="254" t="s">
        <v>159</v>
      </c>
      <c r="AU1063" s="254" t="s">
        <v>81</v>
      </c>
      <c r="AV1063" s="12" t="s">
        <v>81</v>
      </c>
      <c r="AW1063" s="12" t="s">
        <v>35</v>
      </c>
      <c r="AX1063" s="12" t="s">
        <v>71</v>
      </c>
      <c r="AY1063" s="254" t="s">
        <v>152</v>
      </c>
    </row>
    <row r="1064" s="12" customFormat="1">
      <c r="B1064" s="244"/>
      <c r="C1064" s="245"/>
      <c r="D1064" s="235" t="s">
        <v>159</v>
      </c>
      <c r="E1064" s="246" t="s">
        <v>21</v>
      </c>
      <c r="F1064" s="247" t="s">
        <v>1375</v>
      </c>
      <c r="G1064" s="245"/>
      <c r="H1064" s="248">
        <v>14.724</v>
      </c>
      <c r="I1064" s="249"/>
      <c r="J1064" s="245"/>
      <c r="K1064" s="245"/>
      <c r="L1064" s="250"/>
      <c r="M1064" s="251"/>
      <c r="N1064" s="252"/>
      <c r="O1064" s="252"/>
      <c r="P1064" s="252"/>
      <c r="Q1064" s="252"/>
      <c r="R1064" s="252"/>
      <c r="S1064" s="252"/>
      <c r="T1064" s="253"/>
      <c r="AT1064" s="254" t="s">
        <v>159</v>
      </c>
      <c r="AU1064" s="254" t="s">
        <v>81</v>
      </c>
      <c r="AV1064" s="12" t="s">
        <v>81</v>
      </c>
      <c r="AW1064" s="12" t="s">
        <v>35</v>
      </c>
      <c r="AX1064" s="12" t="s">
        <v>71</v>
      </c>
      <c r="AY1064" s="254" t="s">
        <v>152</v>
      </c>
    </row>
    <row r="1065" s="12" customFormat="1">
      <c r="B1065" s="244"/>
      <c r="C1065" s="245"/>
      <c r="D1065" s="235" t="s">
        <v>159</v>
      </c>
      <c r="E1065" s="246" t="s">
        <v>21</v>
      </c>
      <c r="F1065" s="247" t="s">
        <v>1376</v>
      </c>
      <c r="G1065" s="245"/>
      <c r="H1065" s="248">
        <v>108.453</v>
      </c>
      <c r="I1065" s="249"/>
      <c r="J1065" s="245"/>
      <c r="K1065" s="245"/>
      <c r="L1065" s="250"/>
      <c r="M1065" s="251"/>
      <c r="N1065" s="252"/>
      <c r="O1065" s="252"/>
      <c r="P1065" s="252"/>
      <c r="Q1065" s="252"/>
      <c r="R1065" s="252"/>
      <c r="S1065" s="252"/>
      <c r="T1065" s="253"/>
      <c r="AT1065" s="254" t="s">
        <v>159</v>
      </c>
      <c r="AU1065" s="254" t="s">
        <v>81</v>
      </c>
      <c r="AV1065" s="12" t="s">
        <v>81</v>
      </c>
      <c r="AW1065" s="12" t="s">
        <v>35</v>
      </c>
      <c r="AX1065" s="12" t="s">
        <v>71</v>
      </c>
      <c r="AY1065" s="254" t="s">
        <v>152</v>
      </c>
    </row>
    <row r="1066" s="11" customFormat="1">
      <c r="B1066" s="233"/>
      <c r="C1066" s="234"/>
      <c r="D1066" s="235" t="s">
        <v>159</v>
      </c>
      <c r="E1066" s="236" t="s">
        <v>21</v>
      </c>
      <c r="F1066" s="237" t="s">
        <v>1377</v>
      </c>
      <c r="G1066" s="234"/>
      <c r="H1066" s="236" t="s">
        <v>21</v>
      </c>
      <c r="I1066" s="238"/>
      <c r="J1066" s="234"/>
      <c r="K1066" s="234"/>
      <c r="L1066" s="239"/>
      <c r="M1066" s="240"/>
      <c r="N1066" s="241"/>
      <c r="O1066" s="241"/>
      <c r="P1066" s="241"/>
      <c r="Q1066" s="241"/>
      <c r="R1066" s="241"/>
      <c r="S1066" s="241"/>
      <c r="T1066" s="242"/>
      <c r="AT1066" s="243" t="s">
        <v>159</v>
      </c>
      <c r="AU1066" s="243" t="s">
        <v>81</v>
      </c>
      <c r="AV1066" s="11" t="s">
        <v>79</v>
      </c>
      <c r="AW1066" s="11" t="s">
        <v>35</v>
      </c>
      <c r="AX1066" s="11" t="s">
        <v>71</v>
      </c>
      <c r="AY1066" s="243" t="s">
        <v>152</v>
      </c>
    </row>
    <row r="1067" s="12" customFormat="1">
      <c r="B1067" s="244"/>
      <c r="C1067" s="245"/>
      <c r="D1067" s="235" t="s">
        <v>159</v>
      </c>
      <c r="E1067" s="246" t="s">
        <v>21</v>
      </c>
      <c r="F1067" s="247" t="s">
        <v>1378</v>
      </c>
      <c r="G1067" s="245"/>
      <c r="H1067" s="248">
        <v>57.206000000000003</v>
      </c>
      <c r="I1067" s="249"/>
      <c r="J1067" s="245"/>
      <c r="K1067" s="245"/>
      <c r="L1067" s="250"/>
      <c r="M1067" s="251"/>
      <c r="N1067" s="252"/>
      <c r="O1067" s="252"/>
      <c r="P1067" s="252"/>
      <c r="Q1067" s="252"/>
      <c r="R1067" s="252"/>
      <c r="S1067" s="252"/>
      <c r="T1067" s="253"/>
      <c r="AT1067" s="254" t="s">
        <v>159</v>
      </c>
      <c r="AU1067" s="254" t="s">
        <v>81</v>
      </c>
      <c r="AV1067" s="12" t="s">
        <v>81</v>
      </c>
      <c r="AW1067" s="12" t="s">
        <v>35</v>
      </c>
      <c r="AX1067" s="12" t="s">
        <v>71</v>
      </c>
      <c r="AY1067" s="254" t="s">
        <v>152</v>
      </c>
    </row>
    <row r="1068" s="12" customFormat="1">
      <c r="B1068" s="244"/>
      <c r="C1068" s="245"/>
      <c r="D1068" s="235" t="s">
        <v>159</v>
      </c>
      <c r="E1068" s="246" t="s">
        <v>21</v>
      </c>
      <c r="F1068" s="247" t="s">
        <v>1379</v>
      </c>
      <c r="G1068" s="245"/>
      <c r="H1068" s="248">
        <v>29.907</v>
      </c>
      <c r="I1068" s="249"/>
      <c r="J1068" s="245"/>
      <c r="K1068" s="245"/>
      <c r="L1068" s="250"/>
      <c r="M1068" s="251"/>
      <c r="N1068" s="252"/>
      <c r="O1068" s="252"/>
      <c r="P1068" s="252"/>
      <c r="Q1068" s="252"/>
      <c r="R1068" s="252"/>
      <c r="S1068" s="252"/>
      <c r="T1068" s="253"/>
      <c r="AT1068" s="254" t="s">
        <v>159</v>
      </c>
      <c r="AU1068" s="254" t="s">
        <v>81</v>
      </c>
      <c r="AV1068" s="12" t="s">
        <v>81</v>
      </c>
      <c r="AW1068" s="12" t="s">
        <v>35</v>
      </c>
      <c r="AX1068" s="12" t="s">
        <v>71</v>
      </c>
      <c r="AY1068" s="254" t="s">
        <v>152</v>
      </c>
    </row>
    <row r="1069" s="12" customFormat="1">
      <c r="B1069" s="244"/>
      <c r="C1069" s="245"/>
      <c r="D1069" s="235" t="s">
        <v>159</v>
      </c>
      <c r="E1069" s="246" t="s">
        <v>21</v>
      </c>
      <c r="F1069" s="247" t="s">
        <v>1380</v>
      </c>
      <c r="G1069" s="245"/>
      <c r="H1069" s="248">
        <v>9.7080000000000002</v>
      </c>
      <c r="I1069" s="249"/>
      <c r="J1069" s="245"/>
      <c r="K1069" s="245"/>
      <c r="L1069" s="250"/>
      <c r="M1069" s="251"/>
      <c r="N1069" s="252"/>
      <c r="O1069" s="252"/>
      <c r="P1069" s="252"/>
      <c r="Q1069" s="252"/>
      <c r="R1069" s="252"/>
      <c r="S1069" s="252"/>
      <c r="T1069" s="253"/>
      <c r="AT1069" s="254" t="s">
        <v>159</v>
      </c>
      <c r="AU1069" s="254" t="s">
        <v>81</v>
      </c>
      <c r="AV1069" s="12" t="s">
        <v>81</v>
      </c>
      <c r="AW1069" s="12" t="s">
        <v>35</v>
      </c>
      <c r="AX1069" s="12" t="s">
        <v>71</v>
      </c>
      <c r="AY1069" s="254" t="s">
        <v>152</v>
      </c>
    </row>
    <row r="1070" s="12" customFormat="1">
      <c r="B1070" s="244"/>
      <c r="C1070" s="245"/>
      <c r="D1070" s="235" t="s">
        <v>159</v>
      </c>
      <c r="E1070" s="246" t="s">
        <v>21</v>
      </c>
      <c r="F1070" s="247" t="s">
        <v>1381</v>
      </c>
      <c r="G1070" s="245"/>
      <c r="H1070" s="248">
        <v>78.494</v>
      </c>
      <c r="I1070" s="249"/>
      <c r="J1070" s="245"/>
      <c r="K1070" s="245"/>
      <c r="L1070" s="250"/>
      <c r="M1070" s="251"/>
      <c r="N1070" s="252"/>
      <c r="O1070" s="252"/>
      <c r="P1070" s="252"/>
      <c r="Q1070" s="252"/>
      <c r="R1070" s="252"/>
      <c r="S1070" s="252"/>
      <c r="T1070" s="253"/>
      <c r="AT1070" s="254" t="s">
        <v>159</v>
      </c>
      <c r="AU1070" s="254" t="s">
        <v>81</v>
      </c>
      <c r="AV1070" s="12" t="s">
        <v>81</v>
      </c>
      <c r="AW1070" s="12" t="s">
        <v>35</v>
      </c>
      <c r="AX1070" s="12" t="s">
        <v>71</v>
      </c>
      <c r="AY1070" s="254" t="s">
        <v>152</v>
      </c>
    </row>
    <row r="1071" s="12" customFormat="1">
      <c r="B1071" s="244"/>
      <c r="C1071" s="245"/>
      <c r="D1071" s="235" t="s">
        <v>159</v>
      </c>
      <c r="E1071" s="246" t="s">
        <v>21</v>
      </c>
      <c r="F1071" s="247" t="s">
        <v>1382</v>
      </c>
      <c r="G1071" s="245"/>
      <c r="H1071" s="248">
        <v>4.4240000000000004</v>
      </c>
      <c r="I1071" s="249"/>
      <c r="J1071" s="245"/>
      <c r="K1071" s="245"/>
      <c r="L1071" s="250"/>
      <c r="M1071" s="251"/>
      <c r="N1071" s="252"/>
      <c r="O1071" s="252"/>
      <c r="P1071" s="252"/>
      <c r="Q1071" s="252"/>
      <c r="R1071" s="252"/>
      <c r="S1071" s="252"/>
      <c r="T1071" s="253"/>
      <c r="AT1071" s="254" t="s">
        <v>159</v>
      </c>
      <c r="AU1071" s="254" t="s">
        <v>81</v>
      </c>
      <c r="AV1071" s="12" t="s">
        <v>81</v>
      </c>
      <c r="AW1071" s="12" t="s">
        <v>35</v>
      </c>
      <c r="AX1071" s="12" t="s">
        <v>71</v>
      </c>
      <c r="AY1071" s="254" t="s">
        <v>152</v>
      </c>
    </row>
    <row r="1072" s="12" customFormat="1">
      <c r="B1072" s="244"/>
      <c r="C1072" s="245"/>
      <c r="D1072" s="235" t="s">
        <v>159</v>
      </c>
      <c r="E1072" s="246" t="s">
        <v>21</v>
      </c>
      <c r="F1072" s="247" t="s">
        <v>1383</v>
      </c>
      <c r="G1072" s="245"/>
      <c r="H1072" s="248">
        <v>2.75</v>
      </c>
      <c r="I1072" s="249"/>
      <c r="J1072" s="245"/>
      <c r="K1072" s="245"/>
      <c r="L1072" s="250"/>
      <c r="M1072" s="251"/>
      <c r="N1072" s="252"/>
      <c r="O1072" s="252"/>
      <c r="P1072" s="252"/>
      <c r="Q1072" s="252"/>
      <c r="R1072" s="252"/>
      <c r="S1072" s="252"/>
      <c r="T1072" s="253"/>
      <c r="AT1072" s="254" t="s">
        <v>159</v>
      </c>
      <c r="AU1072" s="254" t="s">
        <v>81</v>
      </c>
      <c r="AV1072" s="12" t="s">
        <v>81</v>
      </c>
      <c r="AW1072" s="12" t="s">
        <v>35</v>
      </c>
      <c r="AX1072" s="12" t="s">
        <v>71</v>
      </c>
      <c r="AY1072" s="254" t="s">
        <v>152</v>
      </c>
    </row>
    <row r="1073" s="12" customFormat="1">
      <c r="B1073" s="244"/>
      <c r="C1073" s="245"/>
      <c r="D1073" s="235" t="s">
        <v>159</v>
      </c>
      <c r="E1073" s="246" t="s">
        <v>21</v>
      </c>
      <c r="F1073" s="247" t="s">
        <v>1384</v>
      </c>
      <c r="G1073" s="245"/>
      <c r="H1073" s="248">
        <v>2.6349999999999998</v>
      </c>
      <c r="I1073" s="249"/>
      <c r="J1073" s="245"/>
      <c r="K1073" s="245"/>
      <c r="L1073" s="250"/>
      <c r="M1073" s="251"/>
      <c r="N1073" s="252"/>
      <c r="O1073" s="252"/>
      <c r="P1073" s="252"/>
      <c r="Q1073" s="252"/>
      <c r="R1073" s="252"/>
      <c r="S1073" s="252"/>
      <c r="T1073" s="253"/>
      <c r="AT1073" s="254" t="s">
        <v>159</v>
      </c>
      <c r="AU1073" s="254" t="s">
        <v>81</v>
      </c>
      <c r="AV1073" s="12" t="s">
        <v>81</v>
      </c>
      <c r="AW1073" s="12" t="s">
        <v>35</v>
      </c>
      <c r="AX1073" s="12" t="s">
        <v>71</v>
      </c>
      <c r="AY1073" s="254" t="s">
        <v>152</v>
      </c>
    </row>
    <row r="1074" s="11" customFormat="1">
      <c r="B1074" s="233"/>
      <c r="C1074" s="234"/>
      <c r="D1074" s="235" t="s">
        <v>159</v>
      </c>
      <c r="E1074" s="236" t="s">
        <v>21</v>
      </c>
      <c r="F1074" s="237" t="s">
        <v>1385</v>
      </c>
      <c r="G1074" s="234"/>
      <c r="H1074" s="236" t="s">
        <v>21</v>
      </c>
      <c r="I1074" s="238"/>
      <c r="J1074" s="234"/>
      <c r="K1074" s="234"/>
      <c r="L1074" s="239"/>
      <c r="M1074" s="240"/>
      <c r="N1074" s="241"/>
      <c r="O1074" s="241"/>
      <c r="P1074" s="241"/>
      <c r="Q1074" s="241"/>
      <c r="R1074" s="241"/>
      <c r="S1074" s="241"/>
      <c r="T1074" s="242"/>
      <c r="AT1074" s="243" t="s">
        <v>159</v>
      </c>
      <c r="AU1074" s="243" t="s">
        <v>81</v>
      </c>
      <c r="AV1074" s="11" t="s">
        <v>79</v>
      </c>
      <c r="AW1074" s="11" t="s">
        <v>35</v>
      </c>
      <c r="AX1074" s="11" t="s">
        <v>71</v>
      </c>
      <c r="AY1074" s="243" t="s">
        <v>152</v>
      </c>
    </row>
    <row r="1075" s="12" customFormat="1">
      <c r="B1075" s="244"/>
      <c r="C1075" s="245"/>
      <c r="D1075" s="235" t="s">
        <v>159</v>
      </c>
      <c r="E1075" s="246" t="s">
        <v>21</v>
      </c>
      <c r="F1075" s="247" t="s">
        <v>550</v>
      </c>
      <c r="G1075" s="245"/>
      <c r="H1075" s="248">
        <v>1.53</v>
      </c>
      <c r="I1075" s="249"/>
      <c r="J1075" s="245"/>
      <c r="K1075" s="245"/>
      <c r="L1075" s="250"/>
      <c r="M1075" s="251"/>
      <c r="N1075" s="252"/>
      <c r="O1075" s="252"/>
      <c r="P1075" s="252"/>
      <c r="Q1075" s="252"/>
      <c r="R1075" s="252"/>
      <c r="S1075" s="252"/>
      <c r="T1075" s="253"/>
      <c r="AT1075" s="254" t="s">
        <v>159</v>
      </c>
      <c r="AU1075" s="254" t="s">
        <v>81</v>
      </c>
      <c r="AV1075" s="12" t="s">
        <v>81</v>
      </c>
      <c r="AW1075" s="12" t="s">
        <v>35</v>
      </c>
      <c r="AX1075" s="12" t="s">
        <v>71</v>
      </c>
      <c r="AY1075" s="254" t="s">
        <v>152</v>
      </c>
    </row>
    <row r="1076" s="13" customFormat="1">
      <c r="B1076" s="255"/>
      <c r="C1076" s="256"/>
      <c r="D1076" s="235" t="s">
        <v>159</v>
      </c>
      <c r="E1076" s="257" t="s">
        <v>21</v>
      </c>
      <c r="F1076" s="258" t="s">
        <v>164</v>
      </c>
      <c r="G1076" s="256"/>
      <c r="H1076" s="259">
        <v>647.92200000000003</v>
      </c>
      <c r="I1076" s="260"/>
      <c r="J1076" s="256"/>
      <c r="K1076" s="256"/>
      <c r="L1076" s="261"/>
      <c r="M1076" s="262"/>
      <c r="N1076" s="263"/>
      <c r="O1076" s="263"/>
      <c r="P1076" s="263"/>
      <c r="Q1076" s="263"/>
      <c r="R1076" s="263"/>
      <c r="S1076" s="263"/>
      <c r="T1076" s="264"/>
      <c r="AT1076" s="265" t="s">
        <v>159</v>
      </c>
      <c r="AU1076" s="265" t="s">
        <v>81</v>
      </c>
      <c r="AV1076" s="13" t="s">
        <v>158</v>
      </c>
      <c r="AW1076" s="13" t="s">
        <v>35</v>
      </c>
      <c r="AX1076" s="13" t="s">
        <v>79</v>
      </c>
      <c r="AY1076" s="265" t="s">
        <v>152</v>
      </c>
    </row>
    <row r="1077" s="1" customFormat="1" ht="25.5" customHeight="1">
      <c r="B1077" s="46"/>
      <c r="C1077" s="221" t="s">
        <v>1386</v>
      </c>
      <c r="D1077" s="221" t="s">
        <v>154</v>
      </c>
      <c r="E1077" s="222" t="s">
        <v>1387</v>
      </c>
      <c r="F1077" s="223" t="s">
        <v>1388</v>
      </c>
      <c r="G1077" s="224" t="s">
        <v>235</v>
      </c>
      <c r="H1077" s="225">
        <v>647.92200000000003</v>
      </c>
      <c r="I1077" s="226"/>
      <c r="J1077" s="227">
        <f>ROUND(I1077*H1077,2)</f>
        <v>0</v>
      </c>
      <c r="K1077" s="223" t="s">
        <v>21</v>
      </c>
      <c r="L1077" s="72"/>
      <c r="M1077" s="228" t="s">
        <v>21</v>
      </c>
      <c r="N1077" s="229" t="s">
        <v>42</v>
      </c>
      <c r="O1077" s="47"/>
      <c r="P1077" s="230">
        <f>O1077*H1077</f>
        <v>0</v>
      </c>
      <c r="Q1077" s="230">
        <v>0.00026600000000000001</v>
      </c>
      <c r="R1077" s="230">
        <f>Q1077*H1077</f>
        <v>0.17234725200000001</v>
      </c>
      <c r="S1077" s="230">
        <v>0</v>
      </c>
      <c r="T1077" s="231">
        <f>S1077*H1077</f>
        <v>0</v>
      </c>
      <c r="AR1077" s="24" t="s">
        <v>200</v>
      </c>
      <c r="AT1077" s="24" t="s">
        <v>154</v>
      </c>
      <c r="AU1077" s="24" t="s">
        <v>81</v>
      </c>
      <c r="AY1077" s="24" t="s">
        <v>152</v>
      </c>
      <c r="BE1077" s="232">
        <f>IF(N1077="základní",J1077,0)</f>
        <v>0</v>
      </c>
      <c r="BF1077" s="232">
        <f>IF(N1077="snížená",J1077,0)</f>
        <v>0</v>
      </c>
      <c r="BG1077" s="232">
        <f>IF(N1077="zákl. přenesená",J1077,0)</f>
        <v>0</v>
      </c>
      <c r="BH1077" s="232">
        <f>IF(N1077="sníž. přenesená",J1077,0)</f>
        <v>0</v>
      </c>
      <c r="BI1077" s="232">
        <f>IF(N1077="nulová",J1077,0)</f>
        <v>0</v>
      </c>
      <c r="BJ1077" s="24" t="s">
        <v>79</v>
      </c>
      <c r="BK1077" s="232">
        <f>ROUND(I1077*H1077,2)</f>
        <v>0</v>
      </c>
      <c r="BL1077" s="24" t="s">
        <v>200</v>
      </c>
      <c r="BM1077" s="24" t="s">
        <v>1389</v>
      </c>
    </row>
    <row r="1078" s="11" customFormat="1">
      <c r="B1078" s="233"/>
      <c r="C1078" s="234"/>
      <c r="D1078" s="235" t="s">
        <v>159</v>
      </c>
      <c r="E1078" s="236" t="s">
        <v>21</v>
      </c>
      <c r="F1078" s="237" t="s">
        <v>538</v>
      </c>
      <c r="G1078" s="234"/>
      <c r="H1078" s="236" t="s">
        <v>21</v>
      </c>
      <c r="I1078" s="238"/>
      <c r="J1078" s="234"/>
      <c r="K1078" s="234"/>
      <c r="L1078" s="239"/>
      <c r="M1078" s="240"/>
      <c r="N1078" s="241"/>
      <c r="O1078" s="241"/>
      <c r="P1078" s="241"/>
      <c r="Q1078" s="241"/>
      <c r="R1078" s="241"/>
      <c r="S1078" s="241"/>
      <c r="T1078" s="242"/>
      <c r="AT1078" s="243" t="s">
        <v>159</v>
      </c>
      <c r="AU1078" s="243" t="s">
        <v>81</v>
      </c>
      <c r="AV1078" s="11" t="s">
        <v>79</v>
      </c>
      <c r="AW1078" s="11" t="s">
        <v>35</v>
      </c>
      <c r="AX1078" s="11" t="s">
        <v>71</v>
      </c>
      <c r="AY1078" s="243" t="s">
        <v>152</v>
      </c>
    </row>
    <row r="1079" s="12" customFormat="1">
      <c r="B1079" s="244"/>
      <c r="C1079" s="245"/>
      <c r="D1079" s="235" t="s">
        <v>159</v>
      </c>
      <c r="E1079" s="246" t="s">
        <v>21</v>
      </c>
      <c r="F1079" s="247" t="s">
        <v>1368</v>
      </c>
      <c r="G1079" s="245"/>
      <c r="H1079" s="248">
        <v>95.168999999999997</v>
      </c>
      <c r="I1079" s="249"/>
      <c r="J1079" s="245"/>
      <c r="K1079" s="245"/>
      <c r="L1079" s="250"/>
      <c r="M1079" s="251"/>
      <c r="N1079" s="252"/>
      <c r="O1079" s="252"/>
      <c r="P1079" s="252"/>
      <c r="Q1079" s="252"/>
      <c r="R1079" s="252"/>
      <c r="S1079" s="252"/>
      <c r="T1079" s="253"/>
      <c r="AT1079" s="254" t="s">
        <v>159</v>
      </c>
      <c r="AU1079" s="254" t="s">
        <v>81</v>
      </c>
      <c r="AV1079" s="12" t="s">
        <v>81</v>
      </c>
      <c r="AW1079" s="12" t="s">
        <v>35</v>
      </c>
      <c r="AX1079" s="12" t="s">
        <v>71</v>
      </c>
      <c r="AY1079" s="254" t="s">
        <v>152</v>
      </c>
    </row>
    <row r="1080" s="11" customFormat="1">
      <c r="B1080" s="233"/>
      <c r="C1080" s="234"/>
      <c r="D1080" s="235" t="s">
        <v>159</v>
      </c>
      <c r="E1080" s="236" t="s">
        <v>21</v>
      </c>
      <c r="F1080" s="237" t="s">
        <v>1369</v>
      </c>
      <c r="G1080" s="234"/>
      <c r="H1080" s="236" t="s">
        <v>21</v>
      </c>
      <c r="I1080" s="238"/>
      <c r="J1080" s="234"/>
      <c r="K1080" s="234"/>
      <c r="L1080" s="239"/>
      <c r="M1080" s="240"/>
      <c r="N1080" s="241"/>
      <c r="O1080" s="241"/>
      <c r="P1080" s="241"/>
      <c r="Q1080" s="241"/>
      <c r="R1080" s="241"/>
      <c r="S1080" s="241"/>
      <c r="T1080" s="242"/>
      <c r="AT1080" s="243" t="s">
        <v>159</v>
      </c>
      <c r="AU1080" s="243" t="s">
        <v>81</v>
      </c>
      <c r="AV1080" s="11" t="s">
        <v>79</v>
      </c>
      <c r="AW1080" s="11" t="s">
        <v>35</v>
      </c>
      <c r="AX1080" s="11" t="s">
        <v>71</v>
      </c>
      <c r="AY1080" s="243" t="s">
        <v>152</v>
      </c>
    </row>
    <row r="1081" s="12" customFormat="1">
      <c r="B1081" s="244"/>
      <c r="C1081" s="245"/>
      <c r="D1081" s="235" t="s">
        <v>159</v>
      </c>
      <c r="E1081" s="246" t="s">
        <v>21</v>
      </c>
      <c r="F1081" s="247" t="s">
        <v>1370</v>
      </c>
      <c r="G1081" s="245"/>
      <c r="H1081" s="248">
        <v>152.042</v>
      </c>
      <c r="I1081" s="249"/>
      <c r="J1081" s="245"/>
      <c r="K1081" s="245"/>
      <c r="L1081" s="250"/>
      <c r="M1081" s="251"/>
      <c r="N1081" s="252"/>
      <c r="O1081" s="252"/>
      <c r="P1081" s="252"/>
      <c r="Q1081" s="252"/>
      <c r="R1081" s="252"/>
      <c r="S1081" s="252"/>
      <c r="T1081" s="253"/>
      <c r="AT1081" s="254" t="s">
        <v>159</v>
      </c>
      <c r="AU1081" s="254" t="s">
        <v>81</v>
      </c>
      <c r="AV1081" s="12" t="s">
        <v>81</v>
      </c>
      <c r="AW1081" s="12" t="s">
        <v>35</v>
      </c>
      <c r="AX1081" s="12" t="s">
        <v>71</v>
      </c>
      <c r="AY1081" s="254" t="s">
        <v>152</v>
      </c>
    </row>
    <row r="1082" s="12" customFormat="1">
      <c r="B1082" s="244"/>
      <c r="C1082" s="245"/>
      <c r="D1082" s="235" t="s">
        <v>159</v>
      </c>
      <c r="E1082" s="246" t="s">
        <v>21</v>
      </c>
      <c r="F1082" s="247" t="s">
        <v>1371</v>
      </c>
      <c r="G1082" s="245"/>
      <c r="H1082" s="248">
        <v>13.794000000000001</v>
      </c>
      <c r="I1082" s="249"/>
      <c r="J1082" s="245"/>
      <c r="K1082" s="245"/>
      <c r="L1082" s="250"/>
      <c r="M1082" s="251"/>
      <c r="N1082" s="252"/>
      <c r="O1082" s="252"/>
      <c r="P1082" s="252"/>
      <c r="Q1082" s="252"/>
      <c r="R1082" s="252"/>
      <c r="S1082" s="252"/>
      <c r="T1082" s="253"/>
      <c r="AT1082" s="254" t="s">
        <v>159</v>
      </c>
      <c r="AU1082" s="254" t="s">
        <v>81</v>
      </c>
      <c r="AV1082" s="12" t="s">
        <v>81</v>
      </c>
      <c r="AW1082" s="12" t="s">
        <v>35</v>
      </c>
      <c r="AX1082" s="12" t="s">
        <v>71</v>
      </c>
      <c r="AY1082" s="254" t="s">
        <v>152</v>
      </c>
    </row>
    <row r="1083" s="12" customFormat="1">
      <c r="B1083" s="244"/>
      <c r="C1083" s="245"/>
      <c r="D1083" s="235" t="s">
        <v>159</v>
      </c>
      <c r="E1083" s="246" t="s">
        <v>21</v>
      </c>
      <c r="F1083" s="247" t="s">
        <v>1372</v>
      </c>
      <c r="G1083" s="245"/>
      <c r="H1083" s="248">
        <v>35.917000000000002</v>
      </c>
      <c r="I1083" s="249"/>
      <c r="J1083" s="245"/>
      <c r="K1083" s="245"/>
      <c r="L1083" s="250"/>
      <c r="M1083" s="251"/>
      <c r="N1083" s="252"/>
      <c r="O1083" s="252"/>
      <c r="P1083" s="252"/>
      <c r="Q1083" s="252"/>
      <c r="R1083" s="252"/>
      <c r="S1083" s="252"/>
      <c r="T1083" s="253"/>
      <c r="AT1083" s="254" t="s">
        <v>159</v>
      </c>
      <c r="AU1083" s="254" t="s">
        <v>81</v>
      </c>
      <c r="AV1083" s="12" t="s">
        <v>81</v>
      </c>
      <c r="AW1083" s="12" t="s">
        <v>35</v>
      </c>
      <c r="AX1083" s="12" t="s">
        <v>71</v>
      </c>
      <c r="AY1083" s="254" t="s">
        <v>152</v>
      </c>
    </row>
    <row r="1084" s="12" customFormat="1">
      <c r="B1084" s="244"/>
      <c r="C1084" s="245"/>
      <c r="D1084" s="235" t="s">
        <v>159</v>
      </c>
      <c r="E1084" s="246" t="s">
        <v>21</v>
      </c>
      <c r="F1084" s="247" t="s">
        <v>1373</v>
      </c>
      <c r="G1084" s="245"/>
      <c r="H1084" s="248">
        <v>13.794000000000001</v>
      </c>
      <c r="I1084" s="249"/>
      <c r="J1084" s="245"/>
      <c r="K1084" s="245"/>
      <c r="L1084" s="250"/>
      <c r="M1084" s="251"/>
      <c r="N1084" s="252"/>
      <c r="O1084" s="252"/>
      <c r="P1084" s="252"/>
      <c r="Q1084" s="252"/>
      <c r="R1084" s="252"/>
      <c r="S1084" s="252"/>
      <c r="T1084" s="253"/>
      <c r="AT1084" s="254" t="s">
        <v>159</v>
      </c>
      <c r="AU1084" s="254" t="s">
        <v>81</v>
      </c>
      <c r="AV1084" s="12" t="s">
        <v>81</v>
      </c>
      <c r="AW1084" s="12" t="s">
        <v>35</v>
      </c>
      <c r="AX1084" s="12" t="s">
        <v>71</v>
      </c>
      <c r="AY1084" s="254" t="s">
        <v>152</v>
      </c>
    </row>
    <row r="1085" s="12" customFormat="1">
      <c r="B1085" s="244"/>
      <c r="C1085" s="245"/>
      <c r="D1085" s="235" t="s">
        <v>159</v>
      </c>
      <c r="E1085" s="246" t="s">
        <v>21</v>
      </c>
      <c r="F1085" s="247" t="s">
        <v>1374</v>
      </c>
      <c r="G1085" s="245"/>
      <c r="H1085" s="248">
        <v>27.375</v>
      </c>
      <c r="I1085" s="249"/>
      <c r="J1085" s="245"/>
      <c r="K1085" s="245"/>
      <c r="L1085" s="250"/>
      <c r="M1085" s="251"/>
      <c r="N1085" s="252"/>
      <c r="O1085" s="252"/>
      <c r="P1085" s="252"/>
      <c r="Q1085" s="252"/>
      <c r="R1085" s="252"/>
      <c r="S1085" s="252"/>
      <c r="T1085" s="253"/>
      <c r="AT1085" s="254" t="s">
        <v>159</v>
      </c>
      <c r="AU1085" s="254" t="s">
        <v>81</v>
      </c>
      <c r="AV1085" s="12" t="s">
        <v>81</v>
      </c>
      <c r="AW1085" s="12" t="s">
        <v>35</v>
      </c>
      <c r="AX1085" s="12" t="s">
        <v>71</v>
      </c>
      <c r="AY1085" s="254" t="s">
        <v>152</v>
      </c>
    </row>
    <row r="1086" s="12" customFormat="1">
      <c r="B1086" s="244"/>
      <c r="C1086" s="245"/>
      <c r="D1086" s="235" t="s">
        <v>159</v>
      </c>
      <c r="E1086" s="246" t="s">
        <v>21</v>
      </c>
      <c r="F1086" s="247" t="s">
        <v>1375</v>
      </c>
      <c r="G1086" s="245"/>
      <c r="H1086" s="248">
        <v>14.724</v>
      </c>
      <c r="I1086" s="249"/>
      <c r="J1086" s="245"/>
      <c r="K1086" s="245"/>
      <c r="L1086" s="250"/>
      <c r="M1086" s="251"/>
      <c r="N1086" s="252"/>
      <c r="O1086" s="252"/>
      <c r="P1086" s="252"/>
      <c r="Q1086" s="252"/>
      <c r="R1086" s="252"/>
      <c r="S1086" s="252"/>
      <c r="T1086" s="253"/>
      <c r="AT1086" s="254" t="s">
        <v>159</v>
      </c>
      <c r="AU1086" s="254" t="s">
        <v>81</v>
      </c>
      <c r="AV1086" s="12" t="s">
        <v>81</v>
      </c>
      <c r="AW1086" s="12" t="s">
        <v>35</v>
      </c>
      <c r="AX1086" s="12" t="s">
        <v>71</v>
      </c>
      <c r="AY1086" s="254" t="s">
        <v>152</v>
      </c>
    </row>
    <row r="1087" s="12" customFormat="1">
      <c r="B1087" s="244"/>
      <c r="C1087" s="245"/>
      <c r="D1087" s="235" t="s">
        <v>159</v>
      </c>
      <c r="E1087" s="246" t="s">
        <v>21</v>
      </c>
      <c r="F1087" s="247" t="s">
        <v>1376</v>
      </c>
      <c r="G1087" s="245"/>
      <c r="H1087" s="248">
        <v>108.453</v>
      </c>
      <c r="I1087" s="249"/>
      <c r="J1087" s="245"/>
      <c r="K1087" s="245"/>
      <c r="L1087" s="250"/>
      <c r="M1087" s="251"/>
      <c r="N1087" s="252"/>
      <c r="O1087" s="252"/>
      <c r="P1087" s="252"/>
      <c r="Q1087" s="252"/>
      <c r="R1087" s="252"/>
      <c r="S1087" s="252"/>
      <c r="T1087" s="253"/>
      <c r="AT1087" s="254" t="s">
        <v>159</v>
      </c>
      <c r="AU1087" s="254" t="s">
        <v>81</v>
      </c>
      <c r="AV1087" s="12" t="s">
        <v>81</v>
      </c>
      <c r="AW1087" s="12" t="s">
        <v>35</v>
      </c>
      <c r="AX1087" s="12" t="s">
        <v>71</v>
      </c>
      <c r="AY1087" s="254" t="s">
        <v>152</v>
      </c>
    </row>
    <row r="1088" s="11" customFormat="1">
      <c r="B1088" s="233"/>
      <c r="C1088" s="234"/>
      <c r="D1088" s="235" t="s">
        <v>159</v>
      </c>
      <c r="E1088" s="236" t="s">
        <v>21</v>
      </c>
      <c r="F1088" s="237" t="s">
        <v>1377</v>
      </c>
      <c r="G1088" s="234"/>
      <c r="H1088" s="236" t="s">
        <v>21</v>
      </c>
      <c r="I1088" s="238"/>
      <c r="J1088" s="234"/>
      <c r="K1088" s="234"/>
      <c r="L1088" s="239"/>
      <c r="M1088" s="240"/>
      <c r="N1088" s="241"/>
      <c r="O1088" s="241"/>
      <c r="P1088" s="241"/>
      <c r="Q1088" s="241"/>
      <c r="R1088" s="241"/>
      <c r="S1088" s="241"/>
      <c r="T1088" s="242"/>
      <c r="AT1088" s="243" t="s">
        <v>159</v>
      </c>
      <c r="AU1088" s="243" t="s">
        <v>81</v>
      </c>
      <c r="AV1088" s="11" t="s">
        <v>79</v>
      </c>
      <c r="AW1088" s="11" t="s">
        <v>35</v>
      </c>
      <c r="AX1088" s="11" t="s">
        <v>71</v>
      </c>
      <c r="AY1088" s="243" t="s">
        <v>152</v>
      </c>
    </row>
    <row r="1089" s="12" customFormat="1">
      <c r="B1089" s="244"/>
      <c r="C1089" s="245"/>
      <c r="D1089" s="235" t="s">
        <v>159</v>
      </c>
      <c r="E1089" s="246" t="s">
        <v>21</v>
      </c>
      <c r="F1089" s="247" t="s">
        <v>1378</v>
      </c>
      <c r="G1089" s="245"/>
      <c r="H1089" s="248">
        <v>57.206000000000003</v>
      </c>
      <c r="I1089" s="249"/>
      <c r="J1089" s="245"/>
      <c r="K1089" s="245"/>
      <c r="L1089" s="250"/>
      <c r="M1089" s="251"/>
      <c r="N1089" s="252"/>
      <c r="O1089" s="252"/>
      <c r="P1089" s="252"/>
      <c r="Q1089" s="252"/>
      <c r="R1089" s="252"/>
      <c r="S1089" s="252"/>
      <c r="T1089" s="253"/>
      <c r="AT1089" s="254" t="s">
        <v>159</v>
      </c>
      <c r="AU1089" s="254" t="s">
        <v>81</v>
      </c>
      <c r="AV1089" s="12" t="s">
        <v>81</v>
      </c>
      <c r="AW1089" s="12" t="s">
        <v>35</v>
      </c>
      <c r="AX1089" s="12" t="s">
        <v>71</v>
      </c>
      <c r="AY1089" s="254" t="s">
        <v>152</v>
      </c>
    </row>
    <row r="1090" s="12" customFormat="1">
      <c r="B1090" s="244"/>
      <c r="C1090" s="245"/>
      <c r="D1090" s="235" t="s">
        <v>159</v>
      </c>
      <c r="E1090" s="246" t="s">
        <v>21</v>
      </c>
      <c r="F1090" s="247" t="s">
        <v>1379</v>
      </c>
      <c r="G1090" s="245"/>
      <c r="H1090" s="248">
        <v>29.907</v>
      </c>
      <c r="I1090" s="249"/>
      <c r="J1090" s="245"/>
      <c r="K1090" s="245"/>
      <c r="L1090" s="250"/>
      <c r="M1090" s="251"/>
      <c r="N1090" s="252"/>
      <c r="O1090" s="252"/>
      <c r="P1090" s="252"/>
      <c r="Q1090" s="252"/>
      <c r="R1090" s="252"/>
      <c r="S1090" s="252"/>
      <c r="T1090" s="253"/>
      <c r="AT1090" s="254" t="s">
        <v>159</v>
      </c>
      <c r="AU1090" s="254" t="s">
        <v>81</v>
      </c>
      <c r="AV1090" s="12" t="s">
        <v>81</v>
      </c>
      <c r="AW1090" s="12" t="s">
        <v>35</v>
      </c>
      <c r="AX1090" s="12" t="s">
        <v>71</v>
      </c>
      <c r="AY1090" s="254" t="s">
        <v>152</v>
      </c>
    </row>
    <row r="1091" s="12" customFormat="1">
      <c r="B1091" s="244"/>
      <c r="C1091" s="245"/>
      <c r="D1091" s="235" t="s">
        <v>159</v>
      </c>
      <c r="E1091" s="246" t="s">
        <v>21</v>
      </c>
      <c r="F1091" s="247" t="s">
        <v>1380</v>
      </c>
      <c r="G1091" s="245"/>
      <c r="H1091" s="248">
        <v>9.7080000000000002</v>
      </c>
      <c r="I1091" s="249"/>
      <c r="J1091" s="245"/>
      <c r="K1091" s="245"/>
      <c r="L1091" s="250"/>
      <c r="M1091" s="251"/>
      <c r="N1091" s="252"/>
      <c r="O1091" s="252"/>
      <c r="P1091" s="252"/>
      <c r="Q1091" s="252"/>
      <c r="R1091" s="252"/>
      <c r="S1091" s="252"/>
      <c r="T1091" s="253"/>
      <c r="AT1091" s="254" t="s">
        <v>159</v>
      </c>
      <c r="AU1091" s="254" t="s">
        <v>81</v>
      </c>
      <c r="AV1091" s="12" t="s">
        <v>81</v>
      </c>
      <c r="AW1091" s="12" t="s">
        <v>35</v>
      </c>
      <c r="AX1091" s="12" t="s">
        <v>71</v>
      </c>
      <c r="AY1091" s="254" t="s">
        <v>152</v>
      </c>
    </row>
    <row r="1092" s="12" customFormat="1">
      <c r="B1092" s="244"/>
      <c r="C1092" s="245"/>
      <c r="D1092" s="235" t="s">
        <v>159</v>
      </c>
      <c r="E1092" s="246" t="s">
        <v>21</v>
      </c>
      <c r="F1092" s="247" t="s">
        <v>1381</v>
      </c>
      <c r="G1092" s="245"/>
      <c r="H1092" s="248">
        <v>78.494</v>
      </c>
      <c r="I1092" s="249"/>
      <c r="J1092" s="245"/>
      <c r="K1092" s="245"/>
      <c r="L1092" s="250"/>
      <c r="M1092" s="251"/>
      <c r="N1092" s="252"/>
      <c r="O1092" s="252"/>
      <c r="P1092" s="252"/>
      <c r="Q1092" s="252"/>
      <c r="R1092" s="252"/>
      <c r="S1092" s="252"/>
      <c r="T1092" s="253"/>
      <c r="AT1092" s="254" t="s">
        <v>159</v>
      </c>
      <c r="AU1092" s="254" t="s">
        <v>81</v>
      </c>
      <c r="AV1092" s="12" t="s">
        <v>81</v>
      </c>
      <c r="AW1092" s="12" t="s">
        <v>35</v>
      </c>
      <c r="AX1092" s="12" t="s">
        <v>71</v>
      </c>
      <c r="AY1092" s="254" t="s">
        <v>152</v>
      </c>
    </row>
    <row r="1093" s="12" customFormat="1">
      <c r="B1093" s="244"/>
      <c r="C1093" s="245"/>
      <c r="D1093" s="235" t="s">
        <v>159</v>
      </c>
      <c r="E1093" s="246" t="s">
        <v>21</v>
      </c>
      <c r="F1093" s="247" t="s">
        <v>1382</v>
      </c>
      <c r="G1093" s="245"/>
      <c r="H1093" s="248">
        <v>4.4240000000000004</v>
      </c>
      <c r="I1093" s="249"/>
      <c r="J1093" s="245"/>
      <c r="K1093" s="245"/>
      <c r="L1093" s="250"/>
      <c r="M1093" s="251"/>
      <c r="N1093" s="252"/>
      <c r="O1093" s="252"/>
      <c r="P1093" s="252"/>
      <c r="Q1093" s="252"/>
      <c r="R1093" s="252"/>
      <c r="S1093" s="252"/>
      <c r="T1093" s="253"/>
      <c r="AT1093" s="254" t="s">
        <v>159</v>
      </c>
      <c r="AU1093" s="254" t="s">
        <v>81</v>
      </c>
      <c r="AV1093" s="12" t="s">
        <v>81</v>
      </c>
      <c r="AW1093" s="12" t="s">
        <v>35</v>
      </c>
      <c r="AX1093" s="12" t="s">
        <v>71</v>
      </c>
      <c r="AY1093" s="254" t="s">
        <v>152</v>
      </c>
    </row>
    <row r="1094" s="12" customFormat="1">
      <c r="B1094" s="244"/>
      <c r="C1094" s="245"/>
      <c r="D1094" s="235" t="s">
        <v>159</v>
      </c>
      <c r="E1094" s="246" t="s">
        <v>21</v>
      </c>
      <c r="F1094" s="247" t="s">
        <v>1383</v>
      </c>
      <c r="G1094" s="245"/>
      <c r="H1094" s="248">
        <v>2.75</v>
      </c>
      <c r="I1094" s="249"/>
      <c r="J1094" s="245"/>
      <c r="K1094" s="245"/>
      <c r="L1094" s="250"/>
      <c r="M1094" s="251"/>
      <c r="N1094" s="252"/>
      <c r="O1094" s="252"/>
      <c r="P1094" s="252"/>
      <c r="Q1094" s="252"/>
      <c r="R1094" s="252"/>
      <c r="S1094" s="252"/>
      <c r="T1094" s="253"/>
      <c r="AT1094" s="254" t="s">
        <v>159</v>
      </c>
      <c r="AU1094" s="254" t="s">
        <v>81</v>
      </c>
      <c r="AV1094" s="12" t="s">
        <v>81</v>
      </c>
      <c r="AW1094" s="12" t="s">
        <v>35</v>
      </c>
      <c r="AX1094" s="12" t="s">
        <v>71</v>
      </c>
      <c r="AY1094" s="254" t="s">
        <v>152</v>
      </c>
    </row>
    <row r="1095" s="12" customFormat="1">
      <c r="B1095" s="244"/>
      <c r="C1095" s="245"/>
      <c r="D1095" s="235" t="s">
        <v>159</v>
      </c>
      <c r="E1095" s="246" t="s">
        <v>21</v>
      </c>
      <c r="F1095" s="247" t="s">
        <v>1384</v>
      </c>
      <c r="G1095" s="245"/>
      <c r="H1095" s="248">
        <v>2.6349999999999998</v>
      </c>
      <c r="I1095" s="249"/>
      <c r="J1095" s="245"/>
      <c r="K1095" s="245"/>
      <c r="L1095" s="250"/>
      <c r="M1095" s="251"/>
      <c r="N1095" s="252"/>
      <c r="O1095" s="252"/>
      <c r="P1095" s="252"/>
      <c r="Q1095" s="252"/>
      <c r="R1095" s="252"/>
      <c r="S1095" s="252"/>
      <c r="T1095" s="253"/>
      <c r="AT1095" s="254" t="s">
        <v>159</v>
      </c>
      <c r="AU1095" s="254" t="s">
        <v>81</v>
      </c>
      <c r="AV1095" s="12" t="s">
        <v>81</v>
      </c>
      <c r="AW1095" s="12" t="s">
        <v>35</v>
      </c>
      <c r="AX1095" s="12" t="s">
        <v>71</v>
      </c>
      <c r="AY1095" s="254" t="s">
        <v>152</v>
      </c>
    </row>
    <row r="1096" s="11" customFormat="1">
      <c r="B1096" s="233"/>
      <c r="C1096" s="234"/>
      <c r="D1096" s="235" t="s">
        <v>159</v>
      </c>
      <c r="E1096" s="236" t="s">
        <v>21</v>
      </c>
      <c r="F1096" s="237" t="s">
        <v>1385</v>
      </c>
      <c r="G1096" s="234"/>
      <c r="H1096" s="236" t="s">
        <v>21</v>
      </c>
      <c r="I1096" s="238"/>
      <c r="J1096" s="234"/>
      <c r="K1096" s="234"/>
      <c r="L1096" s="239"/>
      <c r="M1096" s="240"/>
      <c r="N1096" s="241"/>
      <c r="O1096" s="241"/>
      <c r="P1096" s="241"/>
      <c r="Q1096" s="241"/>
      <c r="R1096" s="241"/>
      <c r="S1096" s="241"/>
      <c r="T1096" s="242"/>
      <c r="AT1096" s="243" t="s">
        <v>159</v>
      </c>
      <c r="AU1096" s="243" t="s">
        <v>81</v>
      </c>
      <c r="AV1096" s="11" t="s">
        <v>79</v>
      </c>
      <c r="AW1096" s="11" t="s">
        <v>35</v>
      </c>
      <c r="AX1096" s="11" t="s">
        <v>71</v>
      </c>
      <c r="AY1096" s="243" t="s">
        <v>152</v>
      </c>
    </row>
    <row r="1097" s="12" customFormat="1">
      <c r="B1097" s="244"/>
      <c r="C1097" s="245"/>
      <c r="D1097" s="235" t="s">
        <v>159</v>
      </c>
      <c r="E1097" s="246" t="s">
        <v>21</v>
      </c>
      <c r="F1097" s="247" t="s">
        <v>550</v>
      </c>
      <c r="G1097" s="245"/>
      <c r="H1097" s="248">
        <v>1.53</v>
      </c>
      <c r="I1097" s="249"/>
      <c r="J1097" s="245"/>
      <c r="K1097" s="245"/>
      <c r="L1097" s="250"/>
      <c r="M1097" s="251"/>
      <c r="N1097" s="252"/>
      <c r="O1097" s="252"/>
      <c r="P1097" s="252"/>
      <c r="Q1097" s="252"/>
      <c r="R1097" s="252"/>
      <c r="S1097" s="252"/>
      <c r="T1097" s="253"/>
      <c r="AT1097" s="254" t="s">
        <v>159</v>
      </c>
      <c r="AU1097" s="254" t="s">
        <v>81</v>
      </c>
      <c r="AV1097" s="12" t="s">
        <v>81</v>
      </c>
      <c r="AW1097" s="12" t="s">
        <v>35</v>
      </c>
      <c r="AX1097" s="12" t="s">
        <v>71</v>
      </c>
      <c r="AY1097" s="254" t="s">
        <v>152</v>
      </c>
    </row>
    <row r="1098" s="13" customFormat="1">
      <c r="B1098" s="255"/>
      <c r="C1098" s="256"/>
      <c r="D1098" s="235" t="s">
        <v>159</v>
      </c>
      <c r="E1098" s="257" t="s">
        <v>21</v>
      </c>
      <c r="F1098" s="258" t="s">
        <v>164</v>
      </c>
      <c r="G1098" s="256"/>
      <c r="H1098" s="259">
        <v>647.92200000000003</v>
      </c>
      <c r="I1098" s="260"/>
      <c r="J1098" s="256"/>
      <c r="K1098" s="256"/>
      <c r="L1098" s="261"/>
      <c r="M1098" s="289"/>
      <c r="N1098" s="290"/>
      <c r="O1098" s="290"/>
      <c r="P1098" s="290"/>
      <c r="Q1098" s="290"/>
      <c r="R1098" s="290"/>
      <c r="S1098" s="290"/>
      <c r="T1098" s="291"/>
      <c r="AT1098" s="265" t="s">
        <v>159</v>
      </c>
      <c r="AU1098" s="265" t="s">
        <v>81</v>
      </c>
      <c r="AV1098" s="13" t="s">
        <v>158</v>
      </c>
      <c r="AW1098" s="13" t="s">
        <v>35</v>
      </c>
      <c r="AX1098" s="13" t="s">
        <v>79</v>
      </c>
      <c r="AY1098" s="265" t="s">
        <v>152</v>
      </c>
    </row>
    <row r="1099" s="1" customFormat="1" ht="6.96" customHeight="1">
      <c r="B1099" s="67"/>
      <c r="C1099" s="68"/>
      <c r="D1099" s="68"/>
      <c r="E1099" s="68"/>
      <c r="F1099" s="68"/>
      <c r="G1099" s="68"/>
      <c r="H1099" s="68"/>
      <c r="I1099" s="166"/>
      <c r="J1099" s="68"/>
      <c r="K1099" s="68"/>
      <c r="L1099" s="72"/>
    </row>
  </sheetData>
  <sheetProtection sheet="1" autoFilter="0" formatColumns="0" formatRows="0" objects="1" scenarios="1" spinCount="100000" saltValue="6oRh8p5LwbKuqRFfMsZ6D6alves9QxROr4VHFWkVptO3wTpDHqrOHIRSei904v3P2JKY84liz1ZCr8bu79ObGQ==" hashValue="ueal8Kvt1a6DKVJNgin1keu1rBDk2TjvjqumLgEJ9Bwq2FIa9zq7GmneVv2zEox7uVcKMUtawRjVXisgLErzxA==" algorithmName="SHA-512" password="CC35"/>
  <autoFilter ref="C100:K1098"/>
  <mergeCells count="10">
    <mergeCell ref="E7:H7"/>
    <mergeCell ref="E9:H9"/>
    <mergeCell ref="E24:H24"/>
    <mergeCell ref="E45:H45"/>
    <mergeCell ref="E47:H47"/>
    <mergeCell ref="J51:J52"/>
    <mergeCell ref="E91:H91"/>
    <mergeCell ref="E93:H93"/>
    <mergeCell ref="G1:H1"/>
    <mergeCell ref="L2:V2"/>
  </mergeCells>
  <hyperlinks>
    <hyperlink ref="F1:G1" location="C2" display="1) Krycí list soupisu"/>
    <hyperlink ref="G1:H1" location="C54" display="2) Rekapitulace"/>
    <hyperlink ref="J1" location="C100"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6"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21"/>
      <c r="B1" s="137"/>
      <c r="C1" s="137"/>
      <c r="D1" s="138" t="s">
        <v>1</v>
      </c>
      <c r="E1" s="137"/>
      <c r="F1" s="139" t="s">
        <v>97</v>
      </c>
      <c r="G1" s="139" t="s">
        <v>98</v>
      </c>
      <c r="H1" s="139"/>
      <c r="I1" s="140"/>
      <c r="J1" s="139" t="s">
        <v>99</v>
      </c>
      <c r="K1" s="138" t="s">
        <v>100</v>
      </c>
      <c r="L1" s="139" t="s">
        <v>101</v>
      </c>
      <c r="M1" s="139"/>
      <c r="N1" s="139"/>
      <c r="O1" s="139"/>
      <c r="P1" s="139"/>
      <c r="Q1" s="139"/>
      <c r="R1" s="139"/>
      <c r="S1" s="139"/>
      <c r="T1" s="139"/>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ht="36.96" customHeight="1">
      <c r="L2"/>
      <c r="AT2" s="24" t="s">
        <v>84</v>
      </c>
    </row>
    <row r="3" ht="6.96" customHeight="1">
      <c r="B3" s="25"/>
      <c r="C3" s="26"/>
      <c r="D3" s="26"/>
      <c r="E3" s="26"/>
      <c r="F3" s="26"/>
      <c r="G3" s="26"/>
      <c r="H3" s="26"/>
      <c r="I3" s="141"/>
      <c r="J3" s="26"/>
      <c r="K3" s="27"/>
      <c r="AT3" s="24" t="s">
        <v>81</v>
      </c>
    </row>
    <row r="4" ht="36.96" customHeight="1">
      <c r="B4" s="28"/>
      <c r="C4" s="29"/>
      <c r="D4" s="30" t="s">
        <v>102</v>
      </c>
      <c r="E4" s="29"/>
      <c r="F4" s="29"/>
      <c r="G4" s="29"/>
      <c r="H4" s="29"/>
      <c r="I4" s="142"/>
      <c r="J4" s="29"/>
      <c r="K4" s="31"/>
      <c r="M4" s="32" t="s">
        <v>12</v>
      </c>
      <c r="AT4" s="24" t="s">
        <v>6</v>
      </c>
    </row>
    <row r="5" ht="6.96" customHeight="1">
      <c r="B5" s="28"/>
      <c r="C5" s="29"/>
      <c r="D5" s="29"/>
      <c r="E5" s="29"/>
      <c r="F5" s="29"/>
      <c r="G5" s="29"/>
      <c r="H5" s="29"/>
      <c r="I5" s="142"/>
      <c r="J5" s="29"/>
      <c r="K5" s="31"/>
    </row>
    <row r="6">
      <c r="B6" s="28"/>
      <c r="C6" s="29"/>
      <c r="D6" s="40" t="s">
        <v>18</v>
      </c>
      <c r="E6" s="29"/>
      <c r="F6" s="29"/>
      <c r="G6" s="29"/>
      <c r="H6" s="29"/>
      <c r="I6" s="142"/>
      <c r="J6" s="29"/>
      <c r="K6" s="31"/>
    </row>
    <row r="7" ht="16.5" customHeight="1">
      <c r="B7" s="28"/>
      <c r="C7" s="29"/>
      <c r="D7" s="29"/>
      <c r="E7" s="143" t="str">
        <f>'Rekapitulace stavby'!K6</f>
        <v>Hasičská zbrojnice kat.území Nechvalice,p.č.420/14,420/61,523,524,525 st.82</v>
      </c>
      <c r="F7" s="40"/>
      <c r="G7" s="40"/>
      <c r="H7" s="40"/>
      <c r="I7" s="142"/>
      <c r="J7" s="29"/>
      <c r="K7" s="31"/>
    </row>
    <row r="8" s="1" customFormat="1">
      <c r="B8" s="46"/>
      <c r="C8" s="47"/>
      <c r="D8" s="40" t="s">
        <v>103</v>
      </c>
      <c r="E8" s="47"/>
      <c r="F8" s="47"/>
      <c r="G8" s="47"/>
      <c r="H8" s="47"/>
      <c r="I8" s="144"/>
      <c r="J8" s="47"/>
      <c r="K8" s="51"/>
    </row>
    <row r="9" s="1" customFormat="1" ht="36.96" customHeight="1">
      <c r="B9" s="46"/>
      <c r="C9" s="47"/>
      <c r="D9" s="47"/>
      <c r="E9" s="145" t="s">
        <v>1390</v>
      </c>
      <c r="F9" s="47"/>
      <c r="G9" s="47"/>
      <c r="H9" s="47"/>
      <c r="I9" s="144"/>
      <c r="J9" s="47"/>
      <c r="K9" s="51"/>
    </row>
    <row r="10" s="1" customFormat="1">
      <c r="B10" s="46"/>
      <c r="C10" s="47"/>
      <c r="D10" s="47"/>
      <c r="E10" s="47"/>
      <c r="F10" s="47"/>
      <c r="G10" s="47"/>
      <c r="H10" s="47"/>
      <c r="I10" s="144"/>
      <c r="J10" s="47"/>
      <c r="K10" s="51"/>
    </row>
    <row r="11" s="1" customFormat="1" ht="14.4" customHeight="1">
      <c r="B11" s="46"/>
      <c r="C11" s="47"/>
      <c r="D11" s="40" t="s">
        <v>20</v>
      </c>
      <c r="E11" s="47"/>
      <c r="F11" s="35" t="s">
        <v>21</v>
      </c>
      <c r="G11" s="47"/>
      <c r="H11" s="47"/>
      <c r="I11" s="146" t="s">
        <v>22</v>
      </c>
      <c r="J11" s="35" t="s">
        <v>21</v>
      </c>
      <c r="K11" s="51"/>
    </row>
    <row r="12" s="1" customFormat="1" ht="14.4" customHeight="1">
      <c r="B12" s="46"/>
      <c r="C12" s="47"/>
      <c r="D12" s="40" t="s">
        <v>23</v>
      </c>
      <c r="E12" s="47"/>
      <c r="F12" s="35" t="s">
        <v>24</v>
      </c>
      <c r="G12" s="47"/>
      <c r="H12" s="47"/>
      <c r="I12" s="146" t="s">
        <v>25</v>
      </c>
      <c r="J12" s="147" t="str">
        <f>'Rekapitulace stavby'!AN8</f>
        <v>9. 3. 2018</v>
      </c>
      <c r="K12" s="51"/>
    </row>
    <row r="13" s="1" customFormat="1" ht="10.8" customHeight="1">
      <c r="B13" s="46"/>
      <c r="C13" s="47"/>
      <c r="D13" s="47"/>
      <c r="E13" s="47"/>
      <c r="F13" s="47"/>
      <c r="G13" s="47"/>
      <c r="H13" s="47"/>
      <c r="I13" s="144"/>
      <c r="J13" s="47"/>
      <c r="K13" s="51"/>
    </row>
    <row r="14" s="1" customFormat="1" ht="14.4" customHeight="1">
      <c r="B14" s="46"/>
      <c r="C14" s="47"/>
      <c r="D14" s="40" t="s">
        <v>27</v>
      </c>
      <c r="E14" s="47"/>
      <c r="F14" s="47"/>
      <c r="G14" s="47"/>
      <c r="H14" s="47"/>
      <c r="I14" s="146" t="s">
        <v>28</v>
      </c>
      <c r="J14" s="35" t="s">
        <v>21</v>
      </c>
      <c r="K14" s="51"/>
    </row>
    <row r="15" s="1" customFormat="1" ht="18" customHeight="1">
      <c r="B15" s="46"/>
      <c r="C15" s="47"/>
      <c r="D15" s="47"/>
      <c r="E15" s="35" t="s">
        <v>1391</v>
      </c>
      <c r="F15" s="47"/>
      <c r="G15" s="47"/>
      <c r="H15" s="47"/>
      <c r="I15" s="146" t="s">
        <v>30</v>
      </c>
      <c r="J15" s="35" t="s">
        <v>21</v>
      </c>
      <c r="K15" s="51"/>
    </row>
    <row r="16" s="1" customFormat="1" ht="6.96" customHeight="1">
      <c r="B16" s="46"/>
      <c r="C16" s="47"/>
      <c r="D16" s="47"/>
      <c r="E16" s="47"/>
      <c r="F16" s="47"/>
      <c r="G16" s="47"/>
      <c r="H16" s="47"/>
      <c r="I16" s="144"/>
      <c r="J16" s="47"/>
      <c r="K16" s="51"/>
    </row>
    <row r="17" s="1" customFormat="1" ht="14.4" customHeight="1">
      <c r="B17" s="46"/>
      <c r="C17" s="47"/>
      <c r="D17" s="40" t="s">
        <v>31</v>
      </c>
      <c r="E17" s="47"/>
      <c r="F17" s="47"/>
      <c r="G17" s="47"/>
      <c r="H17" s="47"/>
      <c r="I17" s="146" t="s">
        <v>28</v>
      </c>
      <c r="J17" s="35" t="str">
        <f>IF('Rekapitulace stavby'!AN13="Vyplň údaj","",IF('Rekapitulace stavby'!AN13="","",'Rekapitulace stavby'!AN13))</f>
        <v/>
      </c>
      <c r="K17" s="51"/>
    </row>
    <row r="18" s="1" customFormat="1" ht="18" customHeight="1">
      <c r="B18" s="46"/>
      <c r="C18" s="47"/>
      <c r="D18" s="47"/>
      <c r="E18" s="35" t="str">
        <f>IF('Rekapitulace stavby'!E14="Vyplň údaj","",IF('Rekapitulace stavby'!E14="","",'Rekapitulace stavby'!E14))</f>
        <v/>
      </c>
      <c r="F18" s="47"/>
      <c r="G18" s="47"/>
      <c r="H18" s="47"/>
      <c r="I18" s="146" t="s">
        <v>30</v>
      </c>
      <c r="J18" s="35" t="str">
        <f>IF('Rekapitulace stavby'!AN14="Vyplň údaj","",IF('Rekapitulace stavby'!AN14="","",'Rekapitulace stavby'!AN14))</f>
        <v/>
      </c>
      <c r="K18" s="51"/>
    </row>
    <row r="19" s="1" customFormat="1" ht="6.96" customHeight="1">
      <c r="B19" s="46"/>
      <c r="C19" s="47"/>
      <c r="D19" s="47"/>
      <c r="E19" s="47"/>
      <c r="F19" s="47"/>
      <c r="G19" s="47"/>
      <c r="H19" s="47"/>
      <c r="I19" s="144"/>
      <c r="J19" s="47"/>
      <c r="K19" s="51"/>
    </row>
    <row r="20" s="1" customFormat="1" ht="14.4" customHeight="1">
      <c r="B20" s="46"/>
      <c r="C20" s="47"/>
      <c r="D20" s="40" t="s">
        <v>33</v>
      </c>
      <c r="E20" s="47"/>
      <c r="F20" s="47"/>
      <c r="G20" s="47"/>
      <c r="H20" s="47"/>
      <c r="I20" s="146" t="s">
        <v>28</v>
      </c>
      <c r="J20" s="35" t="s">
        <v>21</v>
      </c>
      <c r="K20" s="51"/>
    </row>
    <row r="21" s="1" customFormat="1" ht="18" customHeight="1">
      <c r="B21" s="46"/>
      <c r="C21" s="47"/>
      <c r="D21" s="47"/>
      <c r="E21" s="35" t="s">
        <v>34</v>
      </c>
      <c r="F21" s="47"/>
      <c r="G21" s="47"/>
      <c r="H21" s="47"/>
      <c r="I21" s="146" t="s">
        <v>30</v>
      </c>
      <c r="J21" s="35" t="s">
        <v>21</v>
      </c>
      <c r="K21" s="51"/>
    </row>
    <row r="22" s="1" customFormat="1" ht="6.96" customHeight="1">
      <c r="B22" s="46"/>
      <c r="C22" s="47"/>
      <c r="D22" s="47"/>
      <c r="E22" s="47"/>
      <c r="F22" s="47"/>
      <c r="G22" s="47"/>
      <c r="H22" s="47"/>
      <c r="I22" s="144"/>
      <c r="J22" s="47"/>
      <c r="K22" s="51"/>
    </row>
    <row r="23" s="1" customFormat="1" ht="14.4" customHeight="1">
      <c r="B23" s="46"/>
      <c r="C23" s="47"/>
      <c r="D23" s="40" t="s">
        <v>36</v>
      </c>
      <c r="E23" s="47"/>
      <c r="F23" s="47"/>
      <c r="G23" s="47"/>
      <c r="H23" s="47"/>
      <c r="I23" s="144"/>
      <c r="J23" s="47"/>
      <c r="K23" s="51"/>
    </row>
    <row r="24" s="6" customFormat="1" ht="16.5" customHeight="1">
      <c r="B24" s="148"/>
      <c r="C24" s="149"/>
      <c r="D24" s="149"/>
      <c r="E24" s="44" t="s">
        <v>21</v>
      </c>
      <c r="F24" s="44"/>
      <c r="G24" s="44"/>
      <c r="H24" s="44"/>
      <c r="I24" s="150"/>
      <c r="J24" s="149"/>
      <c r="K24" s="151"/>
    </row>
    <row r="25" s="1" customFormat="1" ht="6.96" customHeight="1">
      <c r="B25" s="46"/>
      <c r="C25" s="47"/>
      <c r="D25" s="47"/>
      <c r="E25" s="47"/>
      <c r="F25" s="47"/>
      <c r="G25" s="47"/>
      <c r="H25" s="47"/>
      <c r="I25" s="144"/>
      <c r="J25" s="47"/>
      <c r="K25" s="51"/>
    </row>
    <row r="26" s="1" customFormat="1" ht="6.96" customHeight="1">
      <c r="B26" s="46"/>
      <c r="C26" s="47"/>
      <c r="D26" s="106"/>
      <c r="E26" s="106"/>
      <c r="F26" s="106"/>
      <c r="G26" s="106"/>
      <c r="H26" s="106"/>
      <c r="I26" s="152"/>
      <c r="J26" s="106"/>
      <c r="K26" s="153"/>
    </row>
    <row r="27" s="1" customFormat="1" ht="25.44" customHeight="1">
      <c r="B27" s="46"/>
      <c r="C27" s="47"/>
      <c r="D27" s="154" t="s">
        <v>37</v>
      </c>
      <c r="E27" s="47"/>
      <c r="F27" s="47"/>
      <c r="G27" s="47"/>
      <c r="H27" s="47"/>
      <c r="I27" s="144"/>
      <c r="J27" s="155">
        <f>ROUND(J91,2)</f>
        <v>0</v>
      </c>
      <c r="K27" s="51"/>
    </row>
    <row r="28" s="1" customFormat="1" ht="6.96" customHeight="1">
      <c r="B28" s="46"/>
      <c r="C28" s="47"/>
      <c r="D28" s="106"/>
      <c r="E28" s="106"/>
      <c r="F28" s="106"/>
      <c r="G28" s="106"/>
      <c r="H28" s="106"/>
      <c r="I28" s="152"/>
      <c r="J28" s="106"/>
      <c r="K28" s="153"/>
    </row>
    <row r="29" s="1" customFormat="1" ht="14.4" customHeight="1">
      <c r="B29" s="46"/>
      <c r="C29" s="47"/>
      <c r="D29" s="47"/>
      <c r="E29" s="47"/>
      <c r="F29" s="52" t="s">
        <v>39</v>
      </c>
      <c r="G29" s="47"/>
      <c r="H29" s="47"/>
      <c r="I29" s="156" t="s">
        <v>38</v>
      </c>
      <c r="J29" s="52" t="s">
        <v>40</v>
      </c>
      <c r="K29" s="51"/>
    </row>
    <row r="30" s="1" customFormat="1" ht="14.4" customHeight="1">
      <c r="B30" s="46"/>
      <c r="C30" s="47"/>
      <c r="D30" s="55" t="s">
        <v>41</v>
      </c>
      <c r="E30" s="55" t="s">
        <v>42</v>
      </c>
      <c r="F30" s="157">
        <f>ROUND(SUM(BE91:BE458), 2)</f>
        <v>0</v>
      </c>
      <c r="G30" s="47"/>
      <c r="H30" s="47"/>
      <c r="I30" s="158">
        <v>0.20999999999999999</v>
      </c>
      <c r="J30" s="157">
        <f>ROUND(ROUND((SUM(BE91:BE458)), 2)*I30, 2)</f>
        <v>0</v>
      </c>
      <c r="K30" s="51"/>
    </row>
    <row r="31" s="1" customFormat="1" ht="14.4" customHeight="1">
      <c r="B31" s="46"/>
      <c r="C31" s="47"/>
      <c r="D31" s="47"/>
      <c r="E31" s="55" t="s">
        <v>43</v>
      </c>
      <c r="F31" s="157">
        <f>ROUND(SUM(BF91:BF458), 2)</f>
        <v>0</v>
      </c>
      <c r="G31" s="47"/>
      <c r="H31" s="47"/>
      <c r="I31" s="158">
        <v>0.14999999999999999</v>
      </c>
      <c r="J31" s="157">
        <f>ROUND(ROUND((SUM(BF91:BF458)), 2)*I31, 2)</f>
        <v>0</v>
      </c>
      <c r="K31" s="51"/>
    </row>
    <row r="32" hidden="1" s="1" customFormat="1" ht="14.4" customHeight="1">
      <c r="B32" s="46"/>
      <c r="C32" s="47"/>
      <c r="D32" s="47"/>
      <c r="E32" s="55" t="s">
        <v>44</v>
      </c>
      <c r="F32" s="157">
        <f>ROUND(SUM(BG91:BG458), 2)</f>
        <v>0</v>
      </c>
      <c r="G32" s="47"/>
      <c r="H32" s="47"/>
      <c r="I32" s="158">
        <v>0.20999999999999999</v>
      </c>
      <c r="J32" s="157">
        <v>0</v>
      </c>
      <c r="K32" s="51"/>
    </row>
    <row r="33" hidden="1" s="1" customFormat="1" ht="14.4" customHeight="1">
      <c r="B33" s="46"/>
      <c r="C33" s="47"/>
      <c r="D33" s="47"/>
      <c r="E33" s="55" t="s">
        <v>45</v>
      </c>
      <c r="F33" s="157">
        <f>ROUND(SUM(BH91:BH458), 2)</f>
        <v>0</v>
      </c>
      <c r="G33" s="47"/>
      <c r="H33" s="47"/>
      <c r="I33" s="158">
        <v>0.14999999999999999</v>
      </c>
      <c r="J33" s="157">
        <v>0</v>
      </c>
      <c r="K33" s="51"/>
    </row>
    <row r="34" hidden="1" s="1" customFormat="1" ht="14.4" customHeight="1">
      <c r="B34" s="46"/>
      <c r="C34" s="47"/>
      <c r="D34" s="47"/>
      <c r="E34" s="55" t="s">
        <v>46</v>
      </c>
      <c r="F34" s="157">
        <f>ROUND(SUM(BI91:BI458), 2)</f>
        <v>0</v>
      </c>
      <c r="G34" s="47"/>
      <c r="H34" s="47"/>
      <c r="I34" s="158">
        <v>0</v>
      </c>
      <c r="J34" s="157">
        <v>0</v>
      </c>
      <c r="K34" s="51"/>
    </row>
    <row r="35" s="1" customFormat="1" ht="6.96" customHeight="1">
      <c r="B35" s="46"/>
      <c r="C35" s="47"/>
      <c r="D35" s="47"/>
      <c r="E35" s="47"/>
      <c r="F35" s="47"/>
      <c r="G35" s="47"/>
      <c r="H35" s="47"/>
      <c r="I35" s="144"/>
      <c r="J35" s="47"/>
      <c r="K35" s="51"/>
    </row>
    <row r="36" s="1" customFormat="1" ht="25.44" customHeight="1">
      <c r="B36" s="46"/>
      <c r="C36" s="159"/>
      <c r="D36" s="160" t="s">
        <v>47</v>
      </c>
      <c r="E36" s="98"/>
      <c r="F36" s="98"/>
      <c r="G36" s="161" t="s">
        <v>48</v>
      </c>
      <c r="H36" s="162" t="s">
        <v>49</v>
      </c>
      <c r="I36" s="163"/>
      <c r="J36" s="164">
        <f>SUM(J27:J34)</f>
        <v>0</v>
      </c>
      <c r="K36" s="165"/>
    </row>
    <row r="37" s="1" customFormat="1" ht="14.4" customHeight="1">
      <c r="B37" s="67"/>
      <c r="C37" s="68"/>
      <c r="D37" s="68"/>
      <c r="E37" s="68"/>
      <c r="F37" s="68"/>
      <c r="G37" s="68"/>
      <c r="H37" s="68"/>
      <c r="I37" s="166"/>
      <c r="J37" s="68"/>
      <c r="K37" s="69"/>
    </row>
    <row r="41" s="1" customFormat="1" ht="6.96" customHeight="1">
      <c r="B41" s="167"/>
      <c r="C41" s="168"/>
      <c r="D41" s="168"/>
      <c r="E41" s="168"/>
      <c r="F41" s="168"/>
      <c r="G41" s="168"/>
      <c r="H41" s="168"/>
      <c r="I41" s="169"/>
      <c r="J41" s="168"/>
      <c r="K41" s="170"/>
    </row>
    <row r="42" s="1" customFormat="1" ht="36.96" customHeight="1">
      <c r="B42" s="46"/>
      <c r="C42" s="30" t="s">
        <v>106</v>
      </c>
      <c r="D42" s="47"/>
      <c r="E42" s="47"/>
      <c r="F42" s="47"/>
      <c r="G42" s="47"/>
      <c r="H42" s="47"/>
      <c r="I42" s="144"/>
      <c r="J42" s="47"/>
      <c r="K42" s="51"/>
    </row>
    <row r="43" s="1" customFormat="1" ht="6.96" customHeight="1">
      <c r="B43" s="46"/>
      <c r="C43" s="47"/>
      <c r="D43" s="47"/>
      <c r="E43" s="47"/>
      <c r="F43" s="47"/>
      <c r="G43" s="47"/>
      <c r="H43" s="47"/>
      <c r="I43" s="144"/>
      <c r="J43" s="47"/>
      <c r="K43" s="51"/>
    </row>
    <row r="44" s="1" customFormat="1" ht="14.4" customHeight="1">
      <c r="B44" s="46"/>
      <c r="C44" s="40" t="s">
        <v>18</v>
      </c>
      <c r="D44" s="47"/>
      <c r="E44" s="47"/>
      <c r="F44" s="47"/>
      <c r="G44" s="47"/>
      <c r="H44" s="47"/>
      <c r="I44" s="144"/>
      <c r="J44" s="47"/>
      <c r="K44" s="51"/>
    </row>
    <row r="45" s="1" customFormat="1" ht="16.5" customHeight="1">
      <c r="B45" s="46"/>
      <c r="C45" s="47"/>
      <c r="D45" s="47"/>
      <c r="E45" s="143" t="str">
        <f>E7</f>
        <v>Hasičská zbrojnice kat.území Nechvalice,p.č.420/14,420/61,523,524,525 st.82</v>
      </c>
      <c r="F45" s="40"/>
      <c r="G45" s="40"/>
      <c r="H45" s="40"/>
      <c r="I45" s="144"/>
      <c r="J45" s="47"/>
      <c r="K45" s="51"/>
    </row>
    <row r="46" s="1" customFormat="1" ht="14.4" customHeight="1">
      <c r="B46" s="46"/>
      <c r="C46" s="40" t="s">
        <v>103</v>
      </c>
      <c r="D46" s="47"/>
      <c r="E46" s="47"/>
      <c r="F46" s="47"/>
      <c r="G46" s="47"/>
      <c r="H46" s="47"/>
      <c r="I46" s="144"/>
      <c r="J46" s="47"/>
      <c r="K46" s="51"/>
    </row>
    <row r="47" s="1" customFormat="1" ht="17.25" customHeight="1">
      <c r="B47" s="46"/>
      <c r="C47" s="47"/>
      <c r="D47" s="47"/>
      <c r="E47" s="145" t="str">
        <f>E9</f>
        <v>SO_02 - Zdravotechnické instalace, rozvod vzduchu, přípojky a přeložky</v>
      </c>
      <c r="F47" s="47"/>
      <c r="G47" s="47"/>
      <c r="H47" s="47"/>
      <c r="I47" s="144"/>
      <c r="J47" s="47"/>
      <c r="K47" s="51"/>
    </row>
    <row r="48" s="1" customFormat="1" ht="6.96" customHeight="1">
      <c r="B48" s="46"/>
      <c r="C48" s="47"/>
      <c r="D48" s="47"/>
      <c r="E48" s="47"/>
      <c r="F48" s="47"/>
      <c r="G48" s="47"/>
      <c r="H48" s="47"/>
      <c r="I48" s="144"/>
      <c r="J48" s="47"/>
      <c r="K48" s="51"/>
    </row>
    <row r="49" s="1" customFormat="1" ht="18" customHeight="1">
      <c r="B49" s="46"/>
      <c r="C49" s="40" t="s">
        <v>23</v>
      </c>
      <c r="D49" s="47"/>
      <c r="E49" s="47"/>
      <c r="F49" s="35" t="str">
        <f>F12</f>
        <v>Nechvalice</v>
      </c>
      <c r="G49" s="47"/>
      <c r="H49" s="47"/>
      <c r="I49" s="146" t="s">
        <v>25</v>
      </c>
      <c r="J49" s="147" t="str">
        <f>IF(J12="","",J12)</f>
        <v>9. 3. 2018</v>
      </c>
      <c r="K49" s="51"/>
    </row>
    <row r="50" s="1" customFormat="1" ht="6.96" customHeight="1">
      <c r="B50" s="46"/>
      <c r="C50" s="47"/>
      <c r="D50" s="47"/>
      <c r="E50" s="47"/>
      <c r="F50" s="47"/>
      <c r="G50" s="47"/>
      <c r="H50" s="47"/>
      <c r="I50" s="144"/>
      <c r="J50" s="47"/>
      <c r="K50" s="51"/>
    </row>
    <row r="51" s="1" customFormat="1">
      <c r="B51" s="46"/>
      <c r="C51" s="40" t="s">
        <v>27</v>
      </c>
      <c r="D51" s="47"/>
      <c r="E51" s="47"/>
      <c r="F51" s="35" t="str">
        <f>E15</f>
        <v>Obec Nechvalice, Nechvalice 62, 264 01</v>
      </c>
      <c r="G51" s="47"/>
      <c r="H51" s="47"/>
      <c r="I51" s="146" t="s">
        <v>33</v>
      </c>
      <c r="J51" s="44" t="str">
        <f>E21</f>
        <v>Ing. Štefan Stiskala</v>
      </c>
      <c r="K51" s="51"/>
    </row>
    <row r="52" s="1" customFormat="1" ht="14.4" customHeight="1">
      <c r="B52" s="46"/>
      <c r="C52" s="40" t="s">
        <v>31</v>
      </c>
      <c r="D52" s="47"/>
      <c r="E52" s="47"/>
      <c r="F52" s="35" t="str">
        <f>IF(E18="","",E18)</f>
        <v/>
      </c>
      <c r="G52" s="47"/>
      <c r="H52" s="47"/>
      <c r="I52" s="144"/>
      <c r="J52" s="171"/>
      <c r="K52" s="51"/>
    </row>
    <row r="53" s="1" customFormat="1" ht="10.32" customHeight="1">
      <c r="B53" s="46"/>
      <c r="C53" s="47"/>
      <c r="D53" s="47"/>
      <c r="E53" s="47"/>
      <c r="F53" s="47"/>
      <c r="G53" s="47"/>
      <c r="H53" s="47"/>
      <c r="I53" s="144"/>
      <c r="J53" s="47"/>
      <c r="K53" s="51"/>
    </row>
    <row r="54" s="1" customFormat="1" ht="29.28" customHeight="1">
      <c r="B54" s="46"/>
      <c r="C54" s="172" t="s">
        <v>107</v>
      </c>
      <c r="D54" s="159"/>
      <c r="E54" s="159"/>
      <c r="F54" s="159"/>
      <c r="G54" s="159"/>
      <c r="H54" s="159"/>
      <c r="I54" s="173"/>
      <c r="J54" s="174" t="s">
        <v>108</v>
      </c>
      <c r="K54" s="175"/>
    </row>
    <row r="55" s="1" customFormat="1" ht="10.32" customHeight="1">
      <c r="B55" s="46"/>
      <c r="C55" s="47"/>
      <c r="D55" s="47"/>
      <c r="E55" s="47"/>
      <c r="F55" s="47"/>
      <c r="G55" s="47"/>
      <c r="H55" s="47"/>
      <c r="I55" s="144"/>
      <c r="J55" s="47"/>
      <c r="K55" s="51"/>
    </row>
    <row r="56" s="1" customFormat="1" ht="29.28" customHeight="1">
      <c r="B56" s="46"/>
      <c r="C56" s="176" t="s">
        <v>109</v>
      </c>
      <c r="D56" s="47"/>
      <c r="E56" s="47"/>
      <c r="F56" s="47"/>
      <c r="G56" s="47"/>
      <c r="H56" s="47"/>
      <c r="I56" s="144"/>
      <c r="J56" s="155">
        <f>J91</f>
        <v>0</v>
      </c>
      <c r="K56" s="51"/>
      <c r="AU56" s="24" t="s">
        <v>110</v>
      </c>
    </row>
    <row r="57" s="7" customFormat="1" ht="24.96" customHeight="1">
      <c r="B57" s="177"/>
      <c r="C57" s="178"/>
      <c r="D57" s="179" t="s">
        <v>111</v>
      </c>
      <c r="E57" s="180"/>
      <c r="F57" s="180"/>
      <c r="G57" s="180"/>
      <c r="H57" s="180"/>
      <c r="I57" s="181"/>
      <c r="J57" s="182">
        <f>J92</f>
        <v>0</v>
      </c>
      <c r="K57" s="183"/>
    </row>
    <row r="58" s="8" customFormat="1" ht="19.92" customHeight="1">
      <c r="B58" s="184"/>
      <c r="C58" s="185"/>
      <c r="D58" s="186" t="s">
        <v>112</v>
      </c>
      <c r="E58" s="187"/>
      <c r="F58" s="187"/>
      <c r="G58" s="187"/>
      <c r="H58" s="187"/>
      <c r="I58" s="188"/>
      <c r="J58" s="189">
        <f>J93</f>
        <v>0</v>
      </c>
      <c r="K58" s="190"/>
    </row>
    <row r="59" s="8" customFormat="1" ht="19.92" customHeight="1">
      <c r="B59" s="184"/>
      <c r="C59" s="185"/>
      <c r="D59" s="186" t="s">
        <v>114</v>
      </c>
      <c r="E59" s="187"/>
      <c r="F59" s="187"/>
      <c r="G59" s="187"/>
      <c r="H59" s="187"/>
      <c r="I59" s="188"/>
      <c r="J59" s="189">
        <f>J198</f>
        <v>0</v>
      </c>
      <c r="K59" s="190"/>
    </row>
    <row r="60" s="8" customFormat="1" ht="19.92" customHeight="1">
      <c r="B60" s="184"/>
      <c r="C60" s="185"/>
      <c r="D60" s="186" t="s">
        <v>115</v>
      </c>
      <c r="E60" s="187"/>
      <c r="F60" s="187"/>
      <c r="G60" s="187"/>
      <c r="H60" s="187"/>
      <c r="I60" s="188"/>
      <c r="J60" s="189">
        <f>J203</f>
        <v>0</v>
      </c>
      <c r="K60" s="190"/>
    </row>
    <row r="61" s="8" customFormat="1" ht="19.92" customHeight="1">
      <c r="B61" s="184"/>
      <c r="C61" s="185"/>
      <c r="D61" s="186" t="s">
        <v>116</v>
      </c>
      <c r="E61" s="187"/>
      <c r="F61" s="187"/>
      <c r="G61" s="187"/>
      <c r="H61" s="187"/>
      <c r="I61" s="188"/>
      <c r="J61" s="189">
        <f>J214</f>
        <v>0</v>
      </c>
      <c r="K61" s="190"/>
    </row>
    <row r="62" s="8" customFormat="1" ht="19.92" customHeight="1">
      <c r="B62" s="184"/>
      <c r="C62" s="185"/>
      <c r="D62" s="186" t="s">
        <v>117</v>
      </c>
      <c r="E62" s="187"/>
      <c r="F62" s="187"/>
      <c r="G62" s="187"/>
      <c r="H62" s="187"/>
      <c r="I62" s="188"/>
      <c r="J62" s="189">
        <f>J222</f>
        <v>0</v>
      </c>
      <c r="K62" s="190"/>
    </row>
    <row r="63" s="8" customFormat="1" ht="19.92" customHeight="1">
      <c r="B63" s="184"/>
      <c r="C63" s="185"/>
      <c r="D63" s="186" t="s">
        <v>1392</v>
      </c>
      <c r="E63" s="187"/>
      <c r="F63" s="187"/>
      <c r="G63" s="187"/>
      <c r="H63" s="187"/>
      <c r="I63" s="188"/>
      <c r="J63" s="189">
        <f>J226</f>
        <v>0</v>
      </c>
      <c r="K63" s="190"/>
    </row>
    <row r="64" s="8" customFormat="1" ht="19.92" customHeight="1">
      <c r="B64" s="184"/>
      <c r="C64" s="185"/>
      <c r="D64" s="186" t="s">
        <v>118</v>
      </c>
      <c r="E64" s="187"/>
      <c r="F64" s="187"/>
      <c r="G64" s="187"/>
      <c r="H64" s="187"/>
      <c r="I64" s="188"/>
      <c r="J64" s="189">
        <f>J271</f>
        <v>0</v>
      </c>
      <c r="K64" s="190"/>
    </row>
    <row r="65" s="8" customFormat="1" ht="19.92" customHeight="1">
      <c r="B65" s="184"/>
      <c r="C65" s="185"/>
      <c r="D65" s="186" t="s">
        <v>119</v>
      </c>
      <c r="E65" s="187"/>
      <c r="F65" s="187"/>
      <c r="G65" s="187"/>
      <c r="H65" s="187"/>
      <c r="I65" s="188"/>
      <c r="J65" s="189">
        <f>J290</f>
        <v>0</v>
      </c>
      <c r="K65" s="190"/>
    </row>
    <row r="66" s="8" customFormat="1" ht="19.92" customHeight="1">
      <c r="B66" s="184"/>
      <c r="C66" s="185"/>
      <c r="D66" s="186" t="s">
        <v>120</v>
      </c>
      <c r="E66" s="187"/>
      <c r="F66" s="187"/>
      <c r="G66" s="187"/>
      <c r="H66" s="187"/>
      <c r="I66" s="188"/>
      <c r="J66" s="189">
        <f>J297</f>
        <v>0</v>
      </c>
      <c r="K66" s="190"/>
    </row>
    <row r="67" s="7" customFormat="1" ht="24.96" customHeight="1">
      <c r="B67" s="177"/>
      <c r="C67" s="178"/>
      <c r="D67" s="179" t="s">
        <v>121</v>
      </c>
      <c r="E67" s="180"/>
      <c r="F67" s="180"/>
      <c r="G67" s="180"/>
      <c r="H67" s="180"/>
      <c r="I67" s="181"/>
      <c r="J67" s="182">
        <f>J299</f>
        <v>0</v>
      </c>
      <c r="K67" s="183"/>
    </row>
    <row r="68" s="8" customFormat="1" ht="19.92" customHeight="1">
      <c r="B68" s="184"/>
      <c r="C68" s="185"/>
      <c r="D68" s="186" t="s">
        <v>1393</v>
      </c>
      <c r="E68" s="187"/>
      <c r="F68" s="187"/>
      <c r="G68" s="187"/>
      <c r="H68" s="187"/>
      <c r="I68" s="188"/>
      <c r="J68" s="189">
        <f>J300</f>
        <v>0</v>
      </c>
      <c r="K68" s="190"/>
    </row>
    <row r="69" s="8" customFormat="1" ht="19.92" customHeight="1">
      <c r="B69" s="184"/>
      <c r="C69" s="185"/>
      <c r="D69" s="186" t="s">
        <v>1394</v>
      </c>
      <c r="E69" s="187"/>
      <c r="F69" s="187"/>
      <c r="G69" s="187"/>
      <c r="H69" s="187"/>
      <c r="I69" s="188"/>
      <c r="J69" s="189">
        <f>J365</f>
        <v>0</v>
      </c>
      <c r="K69" s="190"/>
    </row>
    <row r="70" s="8" customFormat="1" ht="19.92" customHeight="1">
      <c r="B70" s="184"/>
      <c r="C70" s="185"/>
      <c r="D70" s="186" t="s">
        <v>1395</v>
      </c>
      <c r="E70" s="187"/>
      <c r="F70" s="187"/>
      <c r="G70" s="187"/>
      <c r="H70" s="187"/>
      <c r="I70" s="188"/>
      <c r="J70" s="189">
        <f>J414</f>
        <v>0</v>
      </c>
      <c r="K70" s="190"/>
    </row>
    <row r="71" s="8" customFormat="1" ht="19.92" customHeight="1">
      <c r="B71" s="184"/>
      <c r="C71" s="185"/>
      <c r="D71" s="186" t="s">
        <v>1396</v>
      </c>
      <c r="E71" s="187"/>
      <c r="F71" s="187"/>
      <c r="G71" s="187"/>
      <c r="H71" s="187"/>
      <c r="I71" s="188"/>
      <c r="J71" s="189">
        <f>J454</f>
        <v>0</v>
      </c>
      <c r="K71" s="190"/>
    </row>
    <row r="72" s="1" customFormat="1" ht="21.84" customHeight="1">
      <c r="B72" s="46"/>
      <c r="C72" s="47"/>
      <c r="D72" s="47"/>
      <c r="E72" s="47"/>
      <c r="F72" s="47"/>
      <c r="G72" s="47"/>
      <c r="H72" s="47"/>
      <c r="I72" s="144"/>
      <c r="J72" s="47"/>
      <c r="K72" s="51"/>
    </row>
    <row r="73" s="1" customFormat="1" ht="6.96" customHeight="1">
      <c r="B73" s="67"/>
      <c r="C73" s="68"/>
      <c r="D73" s="68"/>
      <c r="E73" s="68"/>
      <c r="F73" s="68"/>
      <c r="G73" s="68"/>
      <c r="H73" s="68"/>
      <c r="I73" s="166"/>
      <c r="J73" s="68"/>
      <c r="K73" s="69"/>
    </row>
    <row r="77" s="1" customFormat="1" ht="6.96" customHeight="1">
      <c r="B77" s="70"/>
      <c r="C77" s="71"/>
      <c r="D77" s="71"/>
      <c r="E77" s="71"/>
      <c r="F77" s="71"/>
      <c r="G77" s="71"/>
      <c r="H77" s="71"/>
      <c r="I77" s="169"/>
      <c r="J77" s="71"/>
      <c r="K77" s="71"/>
      <c r="L77" s="72"/>
    </row>
    <row r="78" s="1" customFormat="1" ht="36.96" customHeight="1">
      <c r="B78" s="46"/>
      <c r="C78" s="73" t="s">
        <v>136</v>
      </c>
      <c r="D78" s="74"/>
      <c r="E78" s="74"/>
      <c r="F78" s="74"/>
      <c r="G78" s="74"/>
      <c r="H78" s="74"/>
      <c r="I78" s="191"/>
      <c r="J78" s="74"/>
      <c r="K78" s="74"/>
      <c r="L78" s="72"/>
    </row>
    <row r="79" s="1" customFormat="1" ht="6.96" customHeight="1">
      <c r="B79" s="46"/>
      <c r="C79" s="74"/>
      <c r="D79" s="74"/>
      <c r="E79" s="74"/>
      <c r="F79" s="74"/>
      <c r="G79" s="74"/>
      <c r="H79" s="74"/>
      <c r="I79" s="191"/>
      <c r="J79" s="74"/>
      <c r="K79" s="74"/>
      <c r="L79" s="72"/>
    </row>
    <row r="80" s="1" customFormat="1" ht="14.4" customHeight="1">
      <c r="B80" s="46"/>
      <c r="C80" s="76" t="s">
        <v>18</v>
      </c>
      <c r="D80" s="74"/>
      <c r="E80" s="74"/>
      <c r="F80" s="74"/>
      <c r="G80" s="74"/>
      <c r="H80" s="74"/>
      <c r="I80" s="191"/>
      <c r="J80" s="74"/>
      <c r="K80" s="74"/>
      <c r="L80" s="72"/>
    </row>
    <row r="81" s="1" customFormat="1" ht="16.5" customHeight="1">
      <c r="B81" s="46"/>
      <c r="C81" s="74"/>
      <c r="D81" s="74"/>
      <c r="E81" s="192" t="str">
        <f>E7</f>
        <v>Hasičská zbrojnice kat.území Nechvalice,p.č.420/14,420/61,523,524,525 st.82</v>
      </c>
      <c r="F81" s="76"/>
      <c r="G81" s="76"/>
      <c r="H81" s="76"/>
      <c r="I81" s="191"/>
      <c r="J81" s="74"/>
      <c r="K81" s="74"/>
      <c r="L81" s="72"/>
    </row>
    <row r="82" s="1" customFormat="1" ht="14.4" customHeight="1">
      <c r="B82" s="46"/>
      <c r="C82" s="76" t="s">
        <v>103</v>
      </c>
      <c r="D82" s="74"/>
      <c r="E82" s="74"/>
      <c r="F82" s="74"/>
      <c r="G82" s="74"/>
      <c r="H82" s="74"/>
      <c r="I82" s="191"/>
      <c r="J82" s="74"/>
      <c r="K82" s="74"/>
      <c r="L82" s="72"/>
    </row>
    <row r="83" s="1" customFormat="1" ht="17.25" customHeight="1">
      <c r="B83" s="46"/>
      <c r="C83" s="74"/>
      <c r="D83" s="74"/>
      <c r="E83" s="82" t="str">
        <f>E9</f>
        <v>SO_02 - Zdravotechnické instalace, rozvod vzduchu, přípojky a přeložky</v>
      </c>
      <c r="F83" s="74"/>
      <c r="G83" s="74"/>
      <c r="H83" s="74"/>
      <c r="I83" s="191"/>
      <c r="J83" s="74"/>
      <c r="K83" s="74"/>
      <c r="L83" s="72"/>
    </row>
    <row r="84" s="1" customFormat="1" ht="6.96" customHeight="1">
      <c r="B84" s="46"/>
      <c r="C84" s="74"/>
      <c r="D84" s="74"/>
      <c r="E84" s="74"/>
      <c r="F84" s="74"/>
      <c r="G84" s="74"/>
      <c r="H84" s="74"/>
      <c r="I84" s="191"/>
      <c r="J84" s="74"/>
      <c r="K84" s="74"/>
      <c r="L84" s="72"/>
    </row>
    <row r="85" s="1" customFormat="1" ht="18" customHeight="1">
      <c r="B85" s="46"/>
      <c r="C85" s="76" t="s">
        <v>23</v>
      </c>
      <c r="D85" s="74"/>
      <c r="E85" s="74"/>
      <c r="F85" s="193" t="str">
        <f>F12</f>
        <v>Nechvalice</v>
      </c>
      <c r="G85" s="74"/>
      <c r="H85" s="74"/>
      <c r="I85" s="194" t="s">
        <v>25</v>
      </c>
      <c r="J85" s="85" t="str">
        <f>IF(J12="","",J12)</f>
        <v>9. 3. 2018</v>
      </c>
      <c r="K85" s="74"/>
      <c r="L85" s="72"/>
    </row>
    <row r="86" s="1" customFormat="1" ht="6.96" customHeight="1">
      <c r="B86" s="46"/>
      <c r="C86" s="74"/>
      <c r="D86" s="74"/>
      <c r="E86" s="74"/>
      <c r="F86" s="74"/>
      <c r="G86" s="74"/>
      <c r="H86" s="74"/>
      <c r="I86" s="191"/>
      <c r="J86" s="74"/>
      <c r="K86" s="74"/>
      <c r="L86" s="72"/>
    </row>
    <row r="87" s="1" customFormat="1">
      <c r="B87" s="46"/>
      <c r="C87" s="76" t="s">
        <v>27</v>
      </c>
      <c r="D87" s="74"/>
      <c r="E87" s="74"/>
      <c r="F87" s="193" t="str">
        <f>E15</f>
        <v>Obec Nechvalice, Nechvalice 62, 264 01</v>
      </c>
      <c r="G87" s="74"/>
      <c r="H87" s="74"/>
      <c r="I87" s="194" t="s">
        <v>33</v>
      </c>
      <c r="J87" s="193" t="str">
        <f>E21</f>
        <v>Ing. Štefan Stiskala</v>
      </c>
      <c r="K87" s="74"/>
      <c r="L87" s="72"/>
    </row>
    <row r="88" s="1" customFormat="1" ht="14.4" customHeight="1">
      <c r="B88" s="46"/>
      <c r="C88" s="76" t="s">
        <v>31</v>
      </c>
      <c r="D88" s="74"/>
      <c r="E88" s="74"/>
      <c r="F88" s="193" t="str">
        <f>IF(E18="","",E18)</f>
        <v/>
      </c>
      <c r="G88" s="74"/>
      <c r="H88" s="74"/>
      <c r="I88" s="191"/>
      <c r="J88" s="74"/>
      <c r="K88" s="74"/>
      <c r="L88" s="72"/>
    </row>
    <row r="89" s="1" customFormat="1" ht="10.32" customHeight="1">
      <c r="B89" s="46"/>
      <c r="C89" s="74"/>
      <c r="D89" s="74"/>
      <c r="E89" s="74"/>
      <c r="F89" s="74"/>
      <c r="G89" s="74"/>
      <c r="H89" s="74"/>
      <c r="I89" s="191"/>
      <c r="J89" s="74"/>
      <c r="K89" s="74"/>
      <c r="L89" s="72"/>
    </row>
    <row r="90" s="9" customFormat="1" ht="29.28" customHeight="1">
      <c r="B90" s="195"/>
      <c r="C90" s="196" t="s">
        <v>137</v>
      </c>
      <c r="D90" s="197" t="s">
        <v>56</v>
      </c>
      <c r="E90" s="197" t="s">
        <v>52</v>
      </c>
      <c r="F90" s="197" t="s">
        <v>138</v>
      </c>
      <c r="G90" s="197" t="s">
        <v>139</v>
      </c>
      <c r="H90" s="197" t="s">
        <v>140</v>
      </c>
      <c r="I90" s="198" t="s">
        <v>141</v>
      </c>
      <c r="J90" s="197" t="s">
        <v>108</v>
      </c>
      <c r="K90" s="199" t="s">
        <v>142</v>
      </c>
      <c r="L90" s="200"/>
      <c r="M90" s="102" t="s">
        <v>143</v>
      </c>
      <c r="N90" s="103" t="s">
        <v>41</v>
      </c>
      <c r="O90" s="103" t="s">
        <v>144</v>
      </c>
      <c r="P90" s="103" t="s">
        <v>145</v>
      </c>
      <c r="Q90" s="103" t="s">
        <v>146</v>
      </c>
      <c r="R90" s="103" t="s">
        <v>147</v>
      </c>
      <c r="S90" s="103" t="s">
        <v>148</v>
      </c>
      <c r="T90" s="104" t="s">
        <v>149</v>
      </c>
    </row>
    <row r="91" s="1" customFormat="1" ht="29.28" customHeight="1">
      <c r="B91" s="46"/>
      <c r="C91" s="108" t="s">
        <v>109</v>
      </c>
      <c r="D91" s="74"/>
      <c r="E91" s="74"/>
      <c r="F91" s="74"/>
      <c r="G91" s="74"/>
      <c r="H91" s="74"/>
      <c r="I91" s="191"/>
      <c r="J91" s="201">
        <f>BK91</f>
        <v>0</v>
      </c>
      <c r="K91" s="74"/>
      <c r="L91" s="72"/>
      <c r="M91" s="105"/>
      <c r="N91" s="106"/>
      <c r="O91" s="106"/>
      <c r="P91" s="202">
        <f>P92+P299</f>
        <v>0</v>
      </c>
      <c r="Q91" s="106"/>
      <c r="R91" s="202">
        <f>R92+R299</f>
        <v>33.082351094900005</v>
      </c>
      <c r="S91" s="106"/>
      <c r="T91" s="203">
        <f>T92+T299</f>
        <v>16.896000000000001</v>
      </c>
      <c r="AT91" s="24" t="s">
        <v>70</v>
      </c>
      <c r="AU91" s="24" t="s">
        <v>110</v>
      </c>
      <c r="BK91" s="204">
        <f>BK92+BK299</f>
        <v>0</v>
      </c>
    </row>
    <row r="92" s="10" customFormat="1" ht="37.44" customHeight="1">
      <c r="B92" s="205"/>
      <c r="C92" s="206"/>
      <c r="D92" s="207" t="s">
        <v>70</v>
      </c>
      <c r="E92" s="208" t="s">
        <v>150</v>
      </c>
      <c r="F92" s="208" t="s">
        <v>151</v>
      </c>
      <c r="G92" s="206"/>
      <c r="H92" s="206"/>
      <c r="I92" s="209"/>
      <c r="J92" s="210">
        <f>BK92</f>
        <v>0</v>
      </c>
      <c r="K92" s="206"/>
      <c r="L92" s="211"/>
      <c r="M92" s="212"/>
      <c r="N92" s="213"/>
      <c r="O92" s="213"/>
      <c r="P92" s="214">
        <f>P93+P198+P203+P214+P222+P226+P271+P290+P297</f>
        <v>0</v>
      </c>
      <c r="Q92" s="213"/>
      <c r="R92" s="214">
        <f>R93+R198+R203+R214+R222+R226+R271+R290+R297</f>
        <v>32.542978175000002</v>
      </c>
      <c r="S92" s="213"/>
      <c r="T92" s="215">
        <f>T93+T198+T203+T214+T222+T226+T271+T290+T297</f>
        <v>16.896000000000001</v>
      </c>
      <c r="AR92" s="216" t="s">
        <v>79</v>
      </c>
      <c r="AT92" s="217" t="s">
        <v>70</v>
      </c>
      <c r="AU92" s="217" t="s">
        <v>71</v>
      </c>
      <c r="AY92" s="216" t="s">
        <v>152</v>
      </c>
      <c r="BK92" s="218">
        <f>BK93+BK198+BK203+BK214+BK222+BK226+BK271+BK290+BK297</f>
        <v>0</v>
      </c>
    </row>
    <row r="93" s="10" customFormat="1" ht="19.92" customHeight="1">
      <c r="B93" s="205"/>
      <c r="C93" s="206"/>
      <c r="D93" s="207" t="s">
        <v>70</v>
      </c>
      <c r="E93" s="219" t="s">
        <v>79</v>
      </c>
      <c r="F93" s="219" t="s">
        <v>153</v>
      </c>
      <c r="G93" s="206"/>
      <c r="H93" s="206"/>
      <c r="I93" s="209"/>
      <c r="J93" s="220">
        <f>BK93</f>
        <v>0</v>
      </c>
      <c r="K93" s="206"/>
      <c r="L93" s="211"/>
      <c r="M93" s="212"/>
      <c r="N93" s="213"/>
      <c r="O93" s="213"/>
      <c r="P93" s="214">
        <f>SUM(P94:P197)</f>
        <v>0</v>
      </c>
      <c r="Q93" s="213"/>
      <c r="R93" s="214">
        <f>SUM(R94:R197)</f>
        <v>0.11676984</v>
      </c>
      <c r="S93" s="213"/>
      <c r="T93" s="215">
        <f>SUM(T94:T197)</f>
        <v>16.896000000000001</v>
      </c>
      <c r="AR93" s="216" t="s">
        <v>79</v>
      </c>
      <c r="AT93" s="217" t="s">
        <v>70</v>
      </c>
      <c r="AU93" s="217" t="s">
        <v>79</v>
      </c>
      <c r="AY93" s="216" t="s">
        <v>152</v>
      </c>
      <c r="BK93" s="218">
        <f>SUM(BK94:BK197)</f>
        <v>0</v>
      </c>
    </row>
    <row r="94" s="1" customFormat="1" ht="38.25" customHeight="1">
      <c r="B94" s="46"/>
      <c r="C94" s="221" t="s">
        <v>666</v>
      </c>
      <c r="D94" s="221" t="s">
        <v>154</v>
      </c>
      <c r="E94" s="222" t="s">
        <v>1397</v>
      </c>
      <c r="F94" s="223" t="s">
        <v>1398</v>
      </c>
      <c r="G94" s="224" t="s">
        <v>235</v>
      </c>
      <c r="H94" s="225">
        <v>66</v>
      </c>
      <c r="I94" s="226"/>
      <c r="J94" s="227">
        <f>ROUND(I94*H94,2)</f>
        <v>0</v>
      </c>
      <c r="K94" s="223" t="s">
        <v>242</v>
      </c>
      <c r="L94" s="72"/>
      <c r="M94" s="228" t="s">
        <v>21</v>
      </c>
      <c r="N94" s="229" t="s">
        <v>42</v>
      </c>
      <c r="O94" s="47"/>
      <c r="P94" s="230">
        <f>O94*H94</f>
        <v>0</v>
      </c>
      <c r="Q94" s="230">
        <v>9.2219999999999995E-05</v>
      </c>
      <c r="R94" s="230">
        <f>Q94*H94</f>
        <v>0.0060865199999999998</v>
      </c>
      <c r="S94" s="230">
        <v>0.25600000000000001</v>
      </c>
      <c r="T94" s="231">
        <f>S94*H94</f>
        <v>16.896000000000001</v>
      </c>
      <c r="AR94" s="24" t="s">
        <v>158</v>
      </c>
      <c r="AT94" s="24" t="s">
        <v>154</v>
      </c>
      <c r="AU94" s="24" t="s">
        <v>81</v>
      </c>
      <c r="AY94" s="24" t="s">
        <v>152</v>
      </c>
      <c r="BE94" s="232">
        <f>IF(N94="základní",J94,0)</f>
        <v>0</v>
      </c>
      <c r="BF94" s="232">
        <f>IF(N94="snížená",J94,0)</f>
        <v>0</v>
      </c>
      <c r="BG94" s="232">
        <f>IF(N94="zákl. přenesená",J94,0)</f>
        <v>0</v>
      </c>
      <c r="BH94" s="232">
        <f>IF(N94="sníž. přenesená",J94,0)</f>
        <v>0</v>
      </c>
      <c r="BI94" s="232">
        <f>IF(N94="nulová",J94,0)</f>
        <v>0</v>
      </c>
      <c r="BJ94" s="24" t="s">
        <v>79</v>
      </c>
      <c r="BK94" s="232">
        <f>ROUND(I94*H94,2)</f>
        <v>0</v>
      </c>
      <c r="BL94" s="24" t="s">
        <v>158</v>
      </c>
      <c r="BM94" s="24" t="s">
        <v>1399</v>
      </c>
    </row>
    <row r="95" s="1" customFormat="1">
      <c r="B95" s="46"/>
      <c r="C95" s="74"/>
      <c r="D95" s="235" t="s">
        <v>244</v>
      </c>
      <c r="E95" s="74"/>
      <c r="F95" s="266" t="s">
        <v>1400</v>
      </c>
      <c r="G95" s="74"/>
      <c r="H95" s="74"/>
      <c r="I95" s="191"/>
      <c r="J95" s="74"/>
      <c r="K95" s="74"/>
      <c r="L95" s="72"/>
      <c r="M95" s="267"/>
      <c r="N95" s="47"/>
      <c r="O95" s="47"/>
      <c r="P95" s="47"/>
      <c r="Q95" s="47"/>
      <c r="R95" s="47"/>
      <c r="S95" s="47"/>
      <c r="T95" s="95"/>
      <c r="AT95" s="24" t="s">
        <v>244</v>
      </c>
      <c r="AU95" s="24" t="s">
        <v>81</v>
      </c>
    </row>
    <row r="96" s="1" customFormat="1">
      <c r="B96" s="46"/>
      <c r="C96" s="74"/>
      <c r="D96" s="235" t="s">
        <v>246</v>
      </c>
      <c r="E96" s="74"/>
      <c r="F96" s="266" t="s">
        <v>1401</v>
      </c>
      <c r="G96" s="74"/>
      <c r="H96" s="74"/>
      <c r="I96" s="191"/>
      <c r="J96" s="74"/>
      <c r="K96" s="74"/>
      <c r="L96" s="72"/>
      <c r="M96" s="267"/>
      <c r="N96" s="47"/>
      <c r="O96" s="47"/>
      <c r="P96" s="47"/>
      <c r="Q96" s="47"/>
      <c r="R96" s="47"/>
      <c r="S96" s="47"/>
      <c r="T96" s="95"/>
      <c r="AT96" s="24" t="s">
        <v>246</v>
      </c>
      <c r="AU96" s="24" t="s">
        <v>81</v>
      </c>
    </row>
    <row r="97" s="11" customFormat="1">
      <c r="B97" s="233"/>
      <c r="C97" s="234"/>
      <c r="D97" s="235" t="s">
        <v>159</v>
      </c>
      <c r="E97" s="236" t="s">
        <v>21</v>
      </c>
      <c r="F97" s="237" t="s">
        <v>1402</v>
      </c>
      <c r="G97" s="234"/>
      <c r="H97" s="236" t="s">
        <v>21</v>
      </c>
      <c r="I97" s="238"/>
      <c r="J97" s="234"/>
      <c r="K97" s="234"/>
      <c r="L97" s="239"/>
      <c r="M97" s="240"/>
      <c r="N97" s="241"/>
      <c r="O97" s="241"/>
      <c r="P97" s="241"/>
      <c r="Q97" s="241"/>
      <c r="R97" s="241"/>
      <c r="S97" s="241"/>
      <c r="T97" s="242"/>
      <c r="AT97" s="243" t="s">
        <v>159</v>
      </c>
      <c r="AU97" s="243" t="s">
        <v>81</v>
      </c>
      <c r="AV97" s="11" t="s">
        <v>79</v>
      </c>
      <c r="AW97" s="11" t="s">
        <v>35</v>
      </c>
      <c r="AX97" s="11" t="s">
        <v>71</v>
      </c>
      <c r="AY97" s="243" t="s">
        <v>152</v>
      </c>
    </row>
    <row r="98" s="11" customFormat="1">
      <c r="B98" s="233"/>
      <c r="C98" s="234"/>
      <c r="D98" s="235" t="s">
        <v>159</v>
      </c>
      <c r="E98" s="236" t="s">
        <v>21</v>
      </c>
      <c r="F98" s="237" t="s">
        <v>1403</v>
      </c>
      <c r="G98" s="234"/>
      <c r="H98" s="236" t="s">
        <v>21</v>
      </c>
      <c r="I98" s="238"/>
      <c r="J98" s="234"/>
      <c r="K98" s="234"/>
      <c r="L98" s="239"/>
      <c r="M98" s="240"/>
      <c r="N98" s="241"/>
      <c r="O98" s="241"/>
      <c r="P98" s="241"/>
      <c r="Q98" s="241"/>
      <c r="R98" s="241"/>
      <c r="S98" s="241"/>
      <c r="T98" s="242"/>
      <c r="AT98" s="243" t="s">
        <v>159</v>
      </c>
      <c r="AU98" s="243" t="s">
        <v>81</v>
      </c>
      <c r="AV98" s="11" t="s">
        <v>79</v>
      </c>
      <c r="AW98" s="11" t="s">
        <v>35</v>
      </c>
      <c r="AX98" s="11" t="s">
        <v>71</v>
      </c>
      <c r="AY98" s="243" t="s">
        <v>152</v>
      </c>
    </row>
    <row r="99" s="12" customFormat="1">
      <c r="B99" s="244"/>
      <c r="C99" s="245"/>
      <c r="D99" s="235" t="s">
        <v>159</v>
      </c>
      <c r="E99" s="246" t="s">
        <v>21</v>
      </c>
      <c r="F99" s="247" t="s">
        <v>1404</v>
      </c>
      <c r="G99" s="245"/>
      <c r="H99" s="248">
        <v>66</v>
      </c>
      <c r="I99" s="249"/>
      <c r="J99" s="245"/>
      <c r="K99" s="245"/>
      <c r="L99" s="250"/>
      <c r="M99" s="251"/>
      <c r="N99" s="252"/>
      <c r="O99" s="252"/>
      <c r="P99" s="252"/>
      <c r="Q99" s="252"/>
      <c r="R99" s="252"/>
      <c r="S99" s="252"/>
      <c r="T99" s="253"/>
      <c r="AT99" s="254" t="s">
        <v>159</v>
      </c>
      <c r="AU99" s="254" t="s">
        <v>81</v>
      </c>
      <c r="AV99" s="12" t="s">
        <v>81</v>
      </c>
      <c r="AW99" s="12" t="s">
        <v>35</v>
      </c>
      <c r="AX99" s="12" t="s">
        <v>79</v>
      </c>
      <c r="AY99" s="254" t="s">
        <v>152</v>
      </c>
    </row>
    <row r="100" s="1" customFormat="1" ht="16.5" customHeight="1">
      <c r="B100" s="46"/>
      <c r="C100" s="221" t="s">
        <v>79</v>
      </c>
      <c r="D100" s="221" t="s">
        <v>154</v>
      </c>
      <c r="E100" s="222" t="s">
        <v>165</v>
      </c>
      <c r="F100" s="223" t="s">
        <v>166</v>
      </c>
      <c r="G100" s="224" t="s">
        <v>157</v>
      </c>
      <c r="H100" s="225">
        <v>32</v>
      </c>
      <c r="I100" s="226"/>
      <c r="J100" s="227">
        <f>ROUND(I100*H100,2)</f>
        <v>0</v>
      </c>
      <c r="K100" s="223" t="s">
        <v>21</v>
      </c>
      <c r="L100" s="72"/>
      <c r="M100" s="228" t="s">
        <v>21</v>
      </c>
      <c r="N100" s="229" t="s">
        <v>42</v>
      </c>
      <c r="O100" s="47"/>
      <c r="P100" s="230">
        <f>O100*H100</f>
        <v>0</v>
      </c>
      <c r="Q100" s="230">
        <v>0</v>
      </c>
      <c r="R100" s="230">
        <f>Q100*H100</f>
        <v>0</v>
      </c>
      <c r="S100" s="230">
        <v>0</v>
      </c>
      <c r="T100" s="231">
        <f>S100*H100</f>
        <v>0</v>
      </c>
      <c r="AR100" s="24" t="s">
        <v>158</v>
      </c>
      <c r="AT100" s="24" t="s">
        <v>154</v>
      </c>
      <c r="AU100" s="24" t="s">
        <v>81</v>
      </c>
      <c r="AY100" s="24" t="s">
        <v>152</v>
      </c>
      <c r="BE100" s="232">
        <f>IF(N100="základní",J100,0)</f>
        <v>0</v>
      </c>
      <c r="BF100" s="232">
        <f>IF(N100="snížená",J100,0)</f>
        <v>0</v>
      </c>
      <c r="BG100" s="232">
        <f>IF(N100="zákl. přenesená",J100,0)</f>
        <v>0</v>
      </c>
      <c r="BH100" s="232">
        <f>IF(N100="sníž. přenesená",J100,0)</f>
        <v>0</v>
      </c>
      <c r="BI100" s="232">
        <f>IF(N100="nulová",J100,0)</f>
        <v>0</v>
      </c>
      <c r="BJ100" s="24" t="s">
        <v>79</v>
      </c>
      <c r="BK100" s="232">
        <f>ROUND(I100*H100,2)</f>
        <v>0</v>
      </c>
      <c r="BL100" s="24" t="s">
        <v>158</v>
      </c>
      <c r="BM100" s="24" t="s">
        <v>81</v>
      </c>
    </row>
    <row r="101" s="1" customFormat="1">
      <c r="B101" s="46"/>
      <c r="C101" s="74"/>
      <c r="D101" s="235" t="s">
        <v>246</v>
      </c>
      <c r="E101" s="74"/>
      <c r="F101" s="266" t="s">
        <v>1405</v>
      </c>
      <c r="G101" s="74"/>
      <c r="H101" s="74"/>
      <c r="I101" s="191"/>
      <c r="J101" s="74"/>
      <c r="K101" s="74"/>
      <c r="L101" s="72"/>
      <c r="M101" s="267"/>
      <c r="N101" s="47"/>
      <c r="O101" s="47"/>
      <c r="P101" s="47"/>
      <c r="Q101" s="47"/>
      <c r="R101" s="47"/>
      <c r="S101" s="47"/>
      <c r="T101" s="95"/>
      <c r="AT101" s="24" t="s">
        <v>246</v>
      </c>
      <c r="AU101" s="24" t="s">
        <v>81</v>
      </c>
    </row>
    <row r="102" s="11" customFormat="1">
      <c r="B102" s="233"/>
      <c r="C102" s="234"/>
      <c r="D102" s="235" t="s">
        <v>159</v>
      </c>
      <c r="E102" s="236" t="s">
        <v>21</v>
      </c>
      <c r="F102" s="237" t="s">
        <v>1406</v>
      </c>
      <c r="G102" s="234"/>
      <c r="H102" s="236" t="s">
        <v>21</v>
      </c>
      <c r="I102" s="238"/>
      <c r="J102" s="234"/>
      <c r="K102" s="234"/>
      <c r="L102" s="239"/>
      <c r="M102" s="240"/>
      <c r="N102" s="241"/>
      <c r="O102" s="241"/>
      <c r="P102" s="241"/>
      <c r="Q102" s="241"/>
      <c r="R102" s="241"/>
      <c r="S102" s="241"/>
      <c r="T102" s="242"/>
      <c r="AT102" s="243" t="s">
        <v>159</v>
      </c>
      <c r="AU102" s="243" t="s">
        <v>81</v>
      </c>
      <c r="AV102" s="11" t="s">
        <v>79</v>
      </c>
      <c r="AW102" s="11" t="s">
        <v>35</v>
      </c>
      <c r="AX102" s="11" t="s">
        <v>71</v>
      </c>
      <c r="AY102" s="243" t="s">
        <v>152</v>
      </c>
    </row>
    <row r="103" s="12" customFormat="1">
      <c r="B103" s="244"/>
      <c r="C103" s="245"/>
      <c r="D103" s="235" t="s">
        <v>159</v>
      </c>
      <c r="E103" s="246" t="s">
        <v>21</v>
      </c>
      <c r="F103" s="247" t="s">
        <v>1407</v>
      </c>
      <c r="G103" s="245"/>
      <c r="H103" s="248">
        <v>16</v>
      </c>
      <c r="I103" s="249"/>
      <c r="J103" s="245"/>
      <c r="K103" s="245"/>
      <c r="L103" s="250"/>
      <c r="M103" s="251"/>
      <c r="N103" s="252"/>
      <c r="O103" s="252"/>
      <c r="P103" s="252"/>
      <c r="Q103" s="252"/>
      <c r="R103" s="252"/>
      <c r="S103" s="252"/>
      <c r="T103" s="253"/>
      <c r="AT103" s="254" t="s">
        <v>159</v>
      </c>
      <c r="AU103" s="254" t="s">
        <v>81</v>
      </c>
      <c r="AV103" s="12" t="s">
        <v>81</v>
      </c>
      <c r="AW103" s="12" t="s">
        <v>35</v>
      </c>
      <c r="AX103" s="12" t="s">
        <v>71</v>
      </c>
      <c r="AY103" s="254" t="s">
        <v>152</v>
      </c>
    </row>
    <row r="104" s="11" customFormat="1">
      <c r="B104" s="233"/>
      <c r="C104" s="234"/>
      <c r="D104" s="235" t="s">
        <v>159</v>
      </c>
      <c r="E104" s="236" t="s">
        <v>21</v>
      </c>
      <c r="F104" s="237" t="s">
        <v>1408</v>
      </c>
      <c r="G104" s="234"/>
      <c r="H104" s="236" t="s">
        <v>21</v>
      </c>
      <c r="I104" s="238"/>
      <c r="J104" s="234"/>
      <c r="K104" s="234"/>
      <c r="L104" s="239"/>
      <c r="M104" s="240"/>
      <c r="N104" s="241"/>
      <c r="O104" s="241"/>
      <c r="P104" s="241"/>
      <c r="Q104" s="241"/>
      <c r="R104" s="241"/>
      <c r="S104" s="241"/>
      <c r="T104" s="242"/>
      <c r="AT104" s="243" t="s">
        <v>159</v>
      </c>
      <c r="AU104" s="243" t="s">
        <v>81</v>
      </c>
      <c r="AV104" s="11" t="s">
        <v>79</v>
      </c>
      <c r="AW104" s="11" t="s">
        <v>35</v>
      </c>
      <c r="AX104" s="11" t="s">
        <v>71</v>
      </c>
      <c r="AY104" s="243" t="s">
        <v>152</v>
      </c>
    </row>
    <row r="105" s="12" customFormat="1">
      <c r="B105" s="244"/>
      <c r="C105" s="245"/>
      <c r="D105" s="235" t="s">
        <v>159</v>
      </c>
      <c r="E105" s="246" t="s">
        <v>21</v>
      </c>
      <c r="F105" s="247" t="s">
        <v>1407</v>
      </c>
      <c r="G105" s="245"/>
      <c r="H105" s="248">
        <v>16</v>
      </c>
      <c r="I105" s="249"/>
      <c r="J105" s="245"/>
      <c r="K105" s="245"/>
      <c r="L105" s="250"/>
      <c r="M105" s="251"/>
      <c r="N105" s="252"/>
      <c r="O105" s="252"/>
      <c r="P105" s="252"/>
      <c r="Q105" s="252"/>
      <c r="R105" s="252"/>
      <c r="S105" s="252"/>
      <c r="T105" s="253"/>
      <c r="AT105" s="254" t="s">
        <v>159</v>
      </c>
      <c r="AU105" s="254" t="s">
        <v>81</v>
      </c>
      <c r="AV105" s="12" t="s">
        <v>81</v>
      </c>
      <c r="AW105" s="12" t="s">
        <v>35</v>
      </c>
      <c r="AX105" s="12" t="s">
        <v>71</v>
      </c>
      <c r="AY105" s="254" t="s">
        <v>152</v>
      </c>
    </row>
    <row r="106" s="13" customFormat="1">
      <c r="B106" s="255"/>
      <c r="C106" s="256"/>
      <c r="D106" s="235" t="s">
        <v>159</v>
      </c>
      <c r="E106" s="257" t="s">
        <v>21</v>
      </c>
      <c r="F106" s="258" t="s">
        <v>164</v>
      </c>
      <c r="G106" s="256"/>
      <c r="H106" s="259">
        <v>32</v>
      </c>
      <c r="I106" s="260"/>
      <c r="J106" s="256"/>
      <c r="K106" s="256"/>
      <c r="L106" s="261"/>
      <c r="M106" s="262"/>
      <c r="N106" s="263"/>
      <c r="O106" s="263"/>
      <c r="P106" s="263"/>
      <c r="Q106" s="263"/>
      <c r="R106" s="263"/>
      <c r="S106" s="263"/>
      <c r="T106" s="264"/>
      <c r="AT106" s="265" t="s">
        <v>159</v>
      </c>
      <c r="AU106" s="265" t="s">
        <v>81</v>
      </c>
      <c r="AV106" s="13" t="s">
        <v>158</v>
      </c>
      <c r="AW106" s="13" t="s">
        <v>35</v>
      </c>
      <c r="AX106" s="13" t="s">
        <v>79</v>
      </c>
      <c r="AY106" s="265" t="s">
        <v>152</v>
      </c>
    </row>
    <row r="107" s="1" customFormat="1" ht="16.5" customHeight="1">
      <c r="B107" s="46"/>
      <c r="C107" s="221" t="s">
        <v>81</v>
      </c>
      <c r="D107" s="221" t="s">
        <v>154</v>
      </c>
      <c r="E107" s="222" t="s">
        <v>175</v>
      </c>
      <c r="F107" s="223" t="s">
        <v>176</v>
      </c>
      <c r="G107" s="224" t="s">
        <v>157</v>
      </c>
      <c r="H107" s="225">
        <v>32</v>
      </c>
      <c r="I107" s="226"/>
      <c r="J107" s="227">
        <f>ROUND(I107*H107,2)</f>
        <v>0</v>
      </c>
      <c r="K107" s="223" t="s">
        <v>21</v>
      </c>
      <c r="L107" s="72"/>
      <c r="M107" s="228" t="s">
        <v>21</v>
      </c>
      <c r="N107" s="229" t="s">
        <v>42</v>
      </c>
      <c r="O107" s="47"/>
      <c r="P107" s="230">
        <f>O107*H107</f>
        <v>0</v>
      </c>
      <c r="Q107" s="230">
        <v>0</v>
      </c>
      <c r="R107" s="230">
        <f>Q107*H107</f>
        <v>0</v>
      </c>
      <c r="S107" s="230">
        <v>0</v>
      </c>
      <c r="T107" s="231">
        <f>S107*H107</f>
        <v>0</v>
      </c>
      <c r="AR107" s="24" t="s">
        <v>158</v>
      </c>
      <c r="AT107" s="24" t="s">
        <v>154</v>
      </c>
      <c r="AU107" s="24" t="s">
        <v>81</v>
      </c>
      <c r="AY107" s="24" t="s">
        <v>152</v>
      </c>
      <c r="BE107" s="232">
        <f>IF(N107="základní",J107,0)</f>
        <v>0</v>
      </c>
      <c r="BF107" s="232">
        <f>IF(N107="snížená",J107,0)</f>
        <v>0</v>
      </c>
      <c r="BG107" s="232">
        <f>IF(N107="zákl. přenesená",J107,0)</f>
        <v>0</v>
      </c>
      <c r="BH107" s="232">
        <f>IF(N107="sníž. přenesená",J107,0)</f>
        <v>0</v>
      </c>
      <c r="BI107" s="232">
        <f>IF(N107="nulová",J107,0)</f>
        <v>0</v>
      </c>
      <c r="BJ107" s="24" t="s">
        <v>79</v>
      </c>
      <c r="BK107" s="232">
        <f>ROUND(I107*H107,2)</f>
        <v>0</v>
      </c>
      <c r="BL107" s="24" t="s">
        <v>158</v>
      </c>
      <c r="BM107" s="24" t="s">
        <v>158</v>
      </c>
    </row>
    <row r="108" s="11" customFormat="1">
      <c r="B108" s="233"/>
      <c r="C108" s="234"/>
      <c r="D108" s="235" t="s">
        <v>159</v>
      </c>
      <c r="E108" s="236" t="s">
        <v>21</v>
      </c>
      <c r="F108" s="237" t="s">
        <v>1406</v>
      </c>
      <c r="G108" s="234"/>
      <c r="H108" s="236" t="s">
        <v>21</v>
      </c>
      <c r="I108" s="238"/>
      <c r="J108" s="234"/>
      <c r="K108" s="234"/>
      <c r="L108" s="239"/>
      <c r="M108" s="240"/>
      <c r="N108" s="241"/>
      <c r="O108" s="241"/>
      <c r="P108" s="241"/>
      <c r="Q108" s="241"/>
      <c r="R108" s="241"/>
      <c r="S108" s="241"/>
      <c r="T108" s="242"/>
      <c r="AT108" s="243" t="s">
        <v>159</v>
      </c>
      <c r="AU108" s="243" t="s">
        <v>81</v>
      </c>
      <c r="AV108" s="11" t="s">
        <v>79</v>
      </c>
      <c r="AW108" s="11" t="s">
        <v>35</v>
      </c>
      <c r="AX108" s="11" t="s">
        <v>71</v>
      </c>
      <c r="AY108" s="243" t="s">
        <v>152</v>
      </c>
    </row>
    <row r="109" s="12" customFormat="1">
      <c r="B109" s="244"/>
      <c r="C109" s="245"/>
      <c r="D109" s="235" t="s">
        <v>159</v>
      </c>
      <c r="E109" s="246" t="s">
        <v>21</v>
      </c>
      <c r="F109" s="247" t="s">
        <v>1407</v>
      </c>
      <c r="G109" s="245"/>
      <c r="H109" s="248">
        <v>16</v>
      </c>
      <c r="I109" s="249"/>
      <c r="J109" s="245"/>
      <c r="K109" s="245"/>
      <c r="L109" s="250"/>
      <c r="M109" s="251"/>
      <c r="N109" s="252"/>
      <c r="O109" s="252"/>
      <c r="P109" s="252"/>
      <c r="Q109" s="252"/>
      <c r="R109" s="252"/>
      <c r="S109" s="252"/>
      <c r="T109" s="253"/>
      <c r="AT109" s="254" t="s">
        <v>159</v>
      </c>
      <c r="AU109" s="254" t="s">
        <v>81</v>
      </c>
      <c r="AV109" s="12" t="s">
        <v>81</v>
      </c>
      <c r="AW109" s="12" t="s">
        <v>35</v>
      </c>
      <c r="AX109" s="12" t="s">
        <v>71</v>
      </c>
      <c r="AY109" s="254" t="s">
        <v>152</v>
      </c>
    </row>
    <row r="110" s="11" customFormat="1">
      <c r="B110" s="233"/>
      <c r="C110" s="234"/>
      <c r="D110" s="235" t="s">
        <v>159</v>
      </c>
      <c r="E110" s="236" t="s">
        <v>21</v>
      </c>
      <c r="F110" s="237" t="s">
        <v>1408</v>
      </c>
      <c r="G110" s="234"/>
      <c r="H110" s="236" t="s">
        <v>21</v>
      </c>
      <c r="I110" s="238"/>
      <c r="J110" s="234"/>
      <c r="K110" s="234"/>
      <c r="L110" s="239"/>
      <c r="M110" s="240"/>
      <c r="N110" s="241"/>
      <c r="O110" s="241"/>
      <c r="P110" s="241"/>
      <c r="Q110" s="241"/>
      <c r="R110" s="241"/>
      <c r="S110" s="241"/>
      <c r="T110" s="242"/>
      <c r="AT110" s="243" t="s">
        <v>159</v>
      </c>
      <c r="AU110" s="243" t="s">
        <v>81</v>
      </c>
      <c r="AV110" s="11" t="s">
        <v>79</v>
      </c>
      <c r="AW110" s="11" t="s">
        <v>35</v>
      </c>
      <c r="AX110" s="11" t="s">
        <v>71</v>
      </c>
      <c r="AY110" s="243" t="s">
        <v>152</v>
      </c>
    </row>
    <row r="111" s="12" customFormat="1">
      <c r="B111" s="244"/>
      <c r="C111" s="245"/>
      <c r="D111" s="235" t="s">
        <v>159</v>
      </c>
      <c r="E111" s="246" t="s">
        <v>21</v>
      </c>
      <c r="F111" s="247" t="s">
        <v>1407</v>
      </c>
      <c r="G111" s="245"/>
      <c r="H111" s="248">
        <v>16</v>
      </c>
      <c r="I111" s="249"/>
      <c r="J111" s="245"/>
      <c r="K111" s="245"/>
      <c r="L111" s="250"/>
      <c r="M111" s="251"/>
      <c r="N111" s="252"/>
      <c r="O111" s="252"/>
      <c r="P111" s="252"/>
      <c r="Q111" s="252"/>
      <c r="R111" s="252"/>
      <c r="S111" s="252"/>
      <c r="T111" s="253"/>
      <c r="AT111" s="254" t="s">
        <v>159</v>
      </c>
      <c r="AU111" s="254" t="s">
        <v>81</v>
      </c>
      <c r="AV111" s="12" t="s">
        <v>81</v>
      </c>
      <c r="AW111" s="12" t="s">
        <v>35</v>
      </c>
      <c r="AX111" s="12" t="s">
        <v>71</v>
      </c>
      <c r="AY111" s="254" t="s">
        <v>152</v>
      </c>
    </row>
    <row r="112" s="13" customFormat="1">
      <c r="B112" s="255"/>
      <c r="C112" s="256"/>
      <c r="D112" s="235" t="s">
        <v>159</v>
      </c>
      <c r="E112" s="257" t="s">
        <v>21</v>
      </c>
      <c r="F112" s="258" t="s">
        <v>164</v>
      </c>
      <c r="G112" s="256"/>
      <c r="H112" s="259">
        <v>32</v>
      </c>
      <c r="I112" s="260"/>
      <c r="J112" s="256"/>
      <c r="K112" s="256"/>
      <c r="L112" s="261"/>
      <c r="M112" s="262"/>
      <c r="N112" s="263"/>
      <c r="O112" s="263"/>
      <c r="P112" s="263"/>
      <c r="Q112" s="263"/>
      <c r="R112" s="263"/>
      <c r="S112" s="263"/>
      <c r="T112" s="264"/>
      <c r="AT112" s="265" t="s">
        <v>159</v>
      </c>
      <c r="AU112" s="265" t="s">
        <v>81</v>
      </c>
      <c r="AV112" s="13" t="s">
        <v>158</v>
      </c>
      <c r="AW112" s="13" t="s">
        <v>35</v>
      </c>
      <c r="AX112" s="13" t="s">
        <v>79</v>
      </c>
      <c r="AY112" s="265" t="s">
        <v>152</v>
      </c>
    </row>
    <row r="113" s="1" customFormat="1" ht="25.5" customHeight="1">
      <c r="B113" s="46"/>
      <c r="C113" s="221" t="s">
        <v>646</v>
      </c>
      <c r="D113" s="221" t="s">
        <v>154</v>
      </c>
      <c r="E113" s="222" t="s">
        <v>179</v>
      </c>
      <c r="F113" s="223" t="s">
        <v>1409</v>
      </c>
      <c r="G113" s="224" t="s">
        <v>157</v>
      </c>
      <c r="H113" s="225">
        <v>15.615</v>
      </c>
      <c r="I113" s="226"/>
      <c r="J113" s="227">
        <f>ROUND(I113*H113,2)</f>
        <v>0</v>
      </c>
      <c r="K113" s="223" t="s">
        <v>242</v>
      </c>
      <c r="L113" s="72"/>
      <c r="M113" s="228" t="s">
        <v>21</v>
      </c>
      <c r="N113" s="229" t="s">
        <v>42</v>
      </c>
      <c r="O113" s="47"/>
      <c r="P113" s="230">
        <f>O113*H113</f>
        <v>0</v>
      </c>
      <c r="Q113" s="230">
        <v>0</v>
      </c>
      <c r="R113" s="230">
        <f>Q113*H113</f>
        <v>0</v>
      </c>
      <c r="S113" s="230">
        <v>0</v>
      </c>
      <c r="T113" s="231">
        <f>S113*H113</f>
        <v>0</v>
      </c>
      <c r="AR113" s="24" t="s">
        <v>158</v>
      </c>
      <c r="AT113" s="24" t="s">
        <v>154</v>
      </c>
      <c r="AU113" s="24" t="s">
        <v>81</v>
      </c>
      <c r="AY113" s="24" t="s">
        <v>152</v>
      </c>
      <c r="BE113" s="232">
        <f>IF(N113="základní",J113,0)</f>
        <v>0</v>
      </c>
      <c r="BF113" s="232">
        <f>IF(N113="snížená",J113,0)</f>
        <v>0</v>
      </c>
      <c r="BG113" s="232">
        <f>IF(N113="zákl. přenesená",J113,0)</f>
        <v>0</v>
      </c>
      <c r="BH113" s="232">
        <f>IF(N113="sníž. přenesená",J113,0)</f>
        <v>0</v>
      </c>
      <c r="BI113" s="232">
        <f>IF(N113="nulová",J113,0)</f>
        <v>0</v>
      </c>
      <c r="BJ113" s="24" t="s">
        <v>79</v>
      </c>
      <c r="BK113" s="232">
        <f>ROUND(I113*H113,2)</f>
        <v>0</v>
      </c>
      <c r="BL113" s="24" t="s">
        <v>158</v>
      </c>
      <c r="BM113" s="24" t="s">
        <v>1410</v>
      </c>
    </row>
    <row r="114" s="1" customFormat="1">
      <c r="B114" s="46"/>
      <c r="C114" s="74"/>
      <c r="D114" s="235" t="s">
        <v>244</v>
      </c>
      <c r="E114" s="74"/>
      <c r="F114" s="266" t="s">
        <v>1411</v>
      </c>
      <c r="G114" s="74"/>
      <c r="H114" s="74"/>
      <c r="I114" s="191"/>
      <c r="J114" s="74"/>
      <c r="K114" s="74"/>
      <c r="L114" s="72"/>
      <c r="M114" s="267"/>
      <c r="N114" s="47"/>
      <c r="O114" s="47"/>
      <c r="P114" s="47"/>
      <c r="Q114" s="47"/>
      <c r="R114" s="47"/>
      <c r="S114" s="47"/>
      <c r="T114" s="95"/>
      <c r="AT114" s="24" t="s">
        <v>244</v>
      </c>
      <c r="AU114" s="24" t="s">
        <v>81</v>
      </c>
    </row>
    <row r="115" s="1" customFormat="1">
      <c r="B115" s="46"/>
      <c r="C115" s="74"/>
      <c r="D115" s="235" t="s">
        <v>246</v>
      </c>
      <c r="E115" s="74"/>
      <c r="F115" s="266" t="s">
        <v>1412</v>
      </c>
      <c r="G115" s="74"/>
      <c r="H115" s="74"/>
      <c r="I115" s="191"/>
      <c r="J115" s="74"/>
      <c r="K115" s="74"/>
      <c r="L115" s="72"/>
      <c r="M115" s="267"/>
      <c r="N115" s="47"/>
      <c r="O115" s="47"/>
      <c r="P115" s="47"/>
      <c r="Q115" s="47"/>
      <c r="R115" s="47"/>
      <c r="S115" s="47"/>
      <c r="T115" s="95"/>
      <c r="AT115" s="24" t="s">
        <v>246</v>
      </c>
      <c r="AU115" s="24" t="s">
        <v>81</v>
      </c>
    </row>
    <row r="116" s="11" customFormat="1">
      <c r="B116" s="233"/>
      <c r="C116" s="234"/>
      <c r="D116" s="235" t="s">
        <v>159</v>
      </c>
      <c r="E116" s="236" t="s">
        <v>21</v>
      </c>
      <c r="F116" s="237" t="s">
        <v>1413</v>
      </c>
      <c r="G116" s="234"/>
      <c r="H116" s="236" t="s">
        <v>21</v>
      </c>
      <c r="I116" s="238"/>
      <c r="J116" s="234"/>
      <c r="K116" s="234"/>
      <c r="L116" s="239"/>
      <c r="M116" s="240"/>
      <c r="N116" s="241"/>
      <c r="O116" s="241"/>
      <c r="P116" s="241"/>
      <c r="Q116" s="241"/>
      <c r="R116" s="241"/>
      <c r="S116" s="241"/>
      <c r="T116" s="242"/>
      <c r="AT116" s="243" t="s">
        <v>159</v>
      </c>
      <c r="AU116" s="243" t="s">
        <v>81</v>
      </c>
      <c r="AV116" s="11" t="s">
        <v>79</v>
      </c>
      <c r="AW116" s="11" t="s">
        <v>35</v>
      </c>
      <c r="AX116" s="11" t="s">
        <v>71</v>
      </c>
      <c r="AY116" s="243" t="s">
        <v>152</v>
      </c>
    </row>
    <row r="117" s="12" customFormat="1">
      <c r="B117" s="244"/>
      <c r="C117" s="245"/>
      <c r="D117" s="235" t="s">
        <v>159</v>
      </c>
      <c r="E117" s="246" t="s">
        <v>21</v>
      </c>
      <c r="F117" s="247" t="s">
        <v>1414</v>
      </c>
      <c r="G117" s="245"/>
      <c r="H117" s="248">
        <v>5.7599999999999998</v>
      </c>
      <c r="I117" s="249"/>
      <c r="J117" s="245"/>
      <c r="K117" s="245"/>
      <c r="L117" s="250"/>
      <c r="M117" s="251"/>
      <c r="N117" s="252"/>
      <c r="O117" s="252"/>
      <c r="P117" s="252"/>
      <c r="Q117" s="252"/>
      <c r="R117" s="252"/>
      <c r="S117" s="252"/>
      <c r="T117" s="253"/>
      <c r="AT117" s="254" t="s">
        <v>159</v>
      </c>
      <c r="AU117" s="254" t="s">
        <v>81</v>
      </c>
      <c r="AV117" s="12" t="s">
        <v>81</v>
      </c>
      <c r="AW117" s="12" t="s">
        <v>35</v>
      </c>
      <c r="AX117" s="12" t="s">
        <v>71</v>
      </c>
      <c r="AY117" s="254" t="s">
        <v>152</v>
      </c>
    </row>
    <row r="118" s="11" customFormat="1">
      <c r="B118" s="233"/>
      <c r="C118" s="234"/>
      <c r="D118" s="235" t="s">
        <v>159</v>
      </c>
      <c r="E118" s="236" t="s">
        <v>21</v>
      </c>
      <c r="F118" s="237" t="s">
        <v>1415</v>
      </c>
      <c r="G118" s="234"/>
      <c r="H118" s="236" t="s">
        <v>21</v>
      </c>
      <c r="I118" s="238"/>
      <c r="J118" s="234"/>
      <c r="K118" s="234"/>
      <c r="L118" s="239"/>
      <c r="M118" s="240"/>
      <c r="N118" s="241"/>
      <c r="O118" s="241"/>
      <c r="P118" s="241"/>
      <c r="Q118" s="241"/>
      <c r="R118" s="241"/>
      <c r="S118" s="241"/>
      <c r="T118" s="242"/>
      <c r="AT118" s="243" t="s">
        <v>159</v>
      </c>
      <c r="AU118" s="243" t="s">
        <v>81</v>
      </c>
      <c r="AV118" s="11" t="s">
        <v>79</v>
      </c>
      <c r="AW118" s="11" t="s">
        <v>35</v>
      </c>
      <c r="AX118" s="11" t="s">
        <v>71</v>
      </c>
      <c r="AY118" s="243" t="s">
        <v>152</v>
      </c>
    </row>
    <row r="119" s="12" customFormat="1">
      <c r="B119" s="244"/>
      <c r="C119" s="245"/>
      <c r="D119" s="235" t="s">
        <v>159</v>
      </c>
      <c r="E119" s="246" t="s">
        <v>21</v>
      </c>
      <c r="F119" s="247" t="s">
        <v>1416</v>
      </c>
      <c r="G119" s="245"/>
      <c r="H119" s="248">
        <v>9.8550000000000004</v>
      </c>
      <c r="I119" s="249"/>
      <c r="J119" s="245"/>
      <c r="K119" s="245"/>
      <c r="L119" s="250"/>
      <c r="M119" s="251"/>
      <c r="N119" s="252"/>
      <c r="O119" s="252"/>
      <c r="P119" s="252"/>
      <c r="Q119" s="252"/>
      <c r="R119" s="252"/>
      <c r="S119" s="252"/>
      <c r="T119" s="253"/>
      <c r="AT119" s="254" t="s">
        <v>159</v>
      </c>
      <c r="AU119" s="254" t="s">
        <v>81</v>
      </c>
      <c r="AV119" s="12" t="s">
        <v>81</v>
      </c>
      <c r="AW119" s="12" t="s">
        <v>35</v>
      </c>
      <c r="AX119" s="12" t="s">
        <v>71</v>
      </c>
      <c r="AY119" s="254" t="s">
        <v>152</v>
      </c>
    </row>
    <row r="120" s="13" customFormat="1">
      <c r="B120" s="255"/>
      <c r="C120" s="256"/>
      <c r="D120" s="235" t="s">
        <v>159</v>
      </c>
      <c r="E120" s="257" t="s">
        <v>21</v>
      </c>
      <c r="F120" s="258" t="s">
        <v>164</v>
      </c>
      <c r="G120" s="256"/>
      <c r="H120" s="259">
        <v>15.615</v>
      </c>
      <c r="I120" s="260"/>
      <c r="J120" s="256"/>
      <c r="K120" s="256"/>
      <c r="L120" s="261"/>
      <c r="M120" s="262"/>
      <c r="N120" s="263"/>
      <c r="O120" s="263"/>
      <c r="P120" s="263"/>
      <c r="Q120" s="263"/>
      <c r="R120" s="263"/>
      <c r="S120" s="263"/>
      <c r="T120" s="264"/>
      <c r="AT120" s="265" t="s">
        <v>159</v>
      </c>
      <c r="AU120" s="265" t="s">
        <v>81</v>
      </c>
      <c r="AV120" s="13" t="s">
        <v>158</v>
      </c>
      <c r="AW120" s="13" t="s">
        <v>35</v>
      </c>
      <c r="AX120" s="13" t="s">
        <v>79</v>
      </c>
      <c r="AY120" s="265" t="s">
        <v>152</v>
      </c>
    </row>
    <row r="121" s="1" customFormat="1" ht="38.25" customHeight="1">
      <c r="B121" s="46"/>
      <c r="C121" s="221" t="s">
        <v>458</v>
      </c>
      <c r="D121" s="221" t="s">
        <v>154</v>
      </c>
      <c r="E121" s="222" t="s">
        <v>186</v>
      </c>
      <c r="F121" s="223" t="s">
        <v>1417</v>
      </c>
      <c r="G121" s="224" t="s">
        <v>157</v>
      </c>
      <c r="H121" s="225">
        <v>15.615</v>
      </c>
      <c r="I121" s="226"/>
      <c r="J121" s="227">
        <f>ROUND(I121*H121,2)</f>
        <v>0</v>
      </c>
      <c r="K121" s="223" t="s">
        <v>242</v>
      </c>
      <c r="L121" s="72"/>
      <c r="M121" s="228" t="s">
        <v>21</v>
      </c>
      <c r="N121" s="229" t="s">
        <v>42</v>
      </c>
      <c r="O121" s="47"/>
      <c r="P121" s="230">
        <f>O121*H121</f>
        <v>0</v>
      </c>
      <c r="Q121" s="230">
        <v>0</v>
      </c>
      <c r="R121" s="230">
        <f>Q121*H121</f>
        <v>0</v>
      </c>
      <c r="S121" s="230">
        <v>0</v>
      </c>
      <c r="T121" s="231">
        <f>S121*H121</f>
        <v>0</v>
      </c>
      <c r="AR121" s="24" t="s">
        <v>158</v>
      </c>
      <c r="AT121" s="24" t="s">
        <v>154</v>
      </c>
      <c r="AU121" s="24" t="s">
        <v>81</v>
      </c>
      <c r="AY121" s="24" t="s">
        <v>152</v>
      </c>
      <c r="BE121" s="232">
        <f>IF(N121="základní",J121,0)</f>
        <v>0</v>
      </c>
      <c r="BF121" s="232">
        <f>IF(N121="snížená",J121,0)</f>
        <v>0</v>
      </c>
      <c r="BG121" s="232">
        <f>IF(N121="zákl. přenesená",J121,0)</f>
        <v>0</v>
      </c>
      <c r="BH121" s="232">
        <f>IF(N121="sníž. přenesená",J121,0)</f>
        <v>0</v>
      </c>
      <c r="BI121" s="232">
        <f>IF(N121="nulová",J121,0)</f>
        <v>0</v>
      </c>
      <c r="BJ121" s="24" t="s">
        <v>79</v>
      </c>
      <c r="BK121" s="232">
        <f>ROUND(I121*H121,2)</f>
        <v>0</v>
      </c>
      <c r="BL121" s="24" t="s">
        <v>158</v>
      </c>
      <c r="BM121" s="24" t="s">
        <v>1418</v>
      </c>
    </row>
    <row r="122" s="1" customFormat="1">
      <c r="B122" s="46"/>
      <c r="C122" s="74"/>
      <c r="D122" s="235" t="s">
        <v>244</v>
      </c>
      <c r="E122" s="74"/>
      <c r="F122" s="266" t="s">
        <v>1411</v>
      </c>
      <c r="G122" s="74"/>
      <c r="H122" s="74"/>
      <c r="I122" s="191"/>
      <c r="J122" s="74"/>
      <c r="K122" s="74"/>
      <c r="L122" s="72"/>
      <c r="M122" s="267"/>
      <c r="N122" s="47"/>
      <c r="O122" s="47"/>
      <c r="P122" s="47"/>
      <c r="Q122" s="47"/>
      <c r="R122" s="47"/>
      <c r="S122" s="47"/>
      <c r="T122" s="95"/>
      <c r="AT122" s="24" t="s">
        <v>244</v>
      </c>
      <c r="AU122" s="24" t="s">
        <v>81</v>
      </c>
    </row>
    <row r="123" s="11" customFormat="1">
      <c r="B123" s="233"/>
      <c r="C123" s="234"/>
      <c r="D123" s="235" t="s">
        <v>159</v>
      </c>
      <c r="E123" s="236" t="s">
        <v>21</v>
      </c>
      <c r="F123" s="237" t="s">
        <v>1413</v>
      </c>
      <c r="G123" s="234"/>
      <c r="H123" s="236" t="s">
        <v>21</v>
      </c>
      <c r="I123" s="238"/>
      <c r="J123" s="234"/>
      <c r="K123" s="234"/>
      <c r="L123" s="239"/>
      <c r="M123" s="240"/>
      <c r="N123" s="241"/>
      <c r="O123" s="241"/>
      <c r="P123" s="241"/>
      <c r="Q123" s="241"/>
      <c r="R123" s="241"/>
      <c r="S123" s="241"/>
      <c r="T123" s="242"/>
      <c r="AT123" s="243" t="s">
        <v>159</v>
      </c>
      <c r="AU123" s="243" t="s">
        <v>81</v>
      </c>
      <c r="AV123" s="11" t="s">
        <v>79</v>
      </c>
      <c r="AW123" s="11" t="s">
        <v>35</v>
      </c>
      <c r="AX123" s="11" t="s">
        <v>71</v>
      </c>
      <c r="AY123" s="243" t="s">
        <v>152</v>
      </c>
    </row>
    <row r="124" s="12" customFormat="1">
      <c r="B124" s="244"/>
      <c r="C124" s="245"/>
      <c r="D124" s="235" t="s">
        <v>159</v>
      </c>
      <c r="E124" s="246" t="s">
        <v>21</v>
      </c>
      <c r="F124" s="247" t="s">
        <v>1414</v>
      </c>
      <c r="G124" s="245"/>
      <c r="H124" s="248">
        <v>5.7599999999999998</v>
      </c>
      <c r="I124" s="249"/>
      <c r="J124" s="245"/>
      <c r="K124" s="245"/>
      <c r="L124" s="250"/>
      <c r="M124" s="251"/>
      <c r="N124" s="252"/>
      <c r="O124" s="252"/>
      <c r="P124" s="252"/>
      <c r="Q124" s="252"/>
      <c r="R124" s="252"/>
      <c r="S124" s="252"/>
      <c r="T124" s="253"/>
      <c r="AT124" s="254" t="s">
        <v>159</v>
      </c>
      <c r="AU124" s="254" t="s">
        <v>81</v>
      </c>
      <c r="AV124" s="12" t="s">
        <v>81</v>
      </c>
      <c r="AW124" s="12" t="s">
        <v>35</v>
      </c>
      <c r="AX124" s="12" t="s">
        <v>71</v>
      </c>
      <c r="AY124" s="254" t="s">
        <v>152</v>
      </c>
    </row>
    <row r="125" s="11" customFormat="1">
      <c r="B125" s="233"/>
      <c r="C125" s="234"/>
      <c r="D125" s="235" t="s">
        <v>159</v>
      </c>
      <c r="E125" s="236" t="s">
        <v>21</v>
      </c>
      <c r="F125" s="237" t="s">
        <v>1415</v>
      </c>
      <c r="G125" s="234"/>
      <c r="H125" s="236" t="s">
        <v>21</v>
      </c>
      <c r="I125" s="238"/>
      <c r="J125" s="234"/>
      <c r="K125" s="234"/>
      <c r="L125" s="239"/>
      <c r="M125" s="240"/>
      <c r="N125" s="241"/>
      <c r="O125" s="241"/>
      <c r="P125" s="241"/>
      <c r="Q125" s="241"/>
      <c r="R125" s="241"/>
      <c r="S125" s="241"/>
      <c r="T125" s="242"/>
      <c r="AT125" s="243" t="s">
        <v>159</v>
      </c>
      <c r="AU125" s="243" t="s">
        <v>81</v>
      </c>
      <c r="AV125" s="11" t="s">
        <v>79</v>
      </c>
      <c r="AW125" s="11" t="s">
        <v>35</v>
      </c>
      <c r="AX125" s="11" t="s">
        <v>71</v>
      </c>
      <c r="AY125" s="243" t="s">
        <v>152</v>
      </c>
    </row>
    <row r="126" s="12" customFormat="1">
      <c r="B126" s="244"/>
      <c r="C126" s="245"/>
      <c r="D126" s="235" t="s">
        <v>159</v>
      </c>
      <c r="E126" s="246" t="s">
        <v>21</v>
      </c>
      <c r="F126" s="247" t="s">
        <v>1416</v>
      </c>
      <c r="G126" s="245"/>
      <c r="H126" s="248">
        <v>9.8550000000000004</v>
      </c>
      <c r="I126" s="249"/>
      <c r="J126" s="245"/>
      <c r="K126" s="245"/>
      <c r="L126" s="250"/>
      <c r="M126" s="251"/>
      <c r="N126" s="252"/>
      <c r="O126" s="252"/>
      <c r="P126" s="252"/>
      <c r="Q126" s="252"/>
      <c r="R126" s="252"/>
      <c r="S126" s="252"/>
      <c r="T126" s="253"/>
      <c r="AT126" s="254" t="s">
        <v>159</v>
      </c>
      <c r="AU126" s="254" t="s">
        <v>81</v>
      </c>
      <c r="AV126" s="12" t="s">
        <v>81</v>
      </c>
      <c r="AW126" s="12" t="s">
        <v>35</v>
      </c>
      <c r="AX126" s="12" t="s">
        <v>71</v>
      </c>
      <c r="AY126" s="254" t="s">
        <v>152</v>
      </c>
    </row>
    <row r="127" s="13" customFormat="1">
      <c r="B127" s="255"/>
      <c r="C127" s="256"/>
      <c r="D127" s="235" t="s">
        <v>159</v>
      </c>
      <c r="E127" s="257" t="s">
        <v>21</v>
      </c>
      <c r="F127" s="258" t="s">
        <v>164</v>
      </c>
      <c r="G127" s="256"/>
      <c r="H127" s="259">
        <v>15.615</v>
      </c>
      <c r="I127" s="260"/>
      <c r="J127" s="256"/>
      <c r="K127" s="256"/>
      <c r="L127" s="261"/>
      <c r="M127" s="262"/>
      <c r="N127" s="263"/>
      <c r="O127" s="263"/>
      <c r="P127" s="263"/>
      <c r="Q127" s="263"/>
      <c r="R127" s="263"/>
      <c r="S127" s="263"/>
      <c r="T127" s="264"/>
      <c r="AT127" s="265" t="s">
        <v>159</v>
      </c>
      <c r="AU127" s="265" t="s">
        <v>81</v>
      </c>
      <c r="AV127" s="13" t="s">
        <v>158</v>
      </c>
      <c r="AW127" s="13" t="s">
        <v>35</v>
      </c>
      <c r="AX127" s="13" t="s">
        <v>79</v>
      </c>
      <c r="AY127" s="265" t="s">
        <v>152</v>
      </c>
    </row>
    <row r="128" s="1" customFormat="1" ht="16.5" customHeight="1">
      <c r="B128" s="46"/>
      <c r="C128" s="221" t="s">
        <v>169</v>
      </c>
      <c r="D128" s="221" t="s">
        <v>154</v>
      </c>
      <c r="E128" s="222" t="s">
        <v>190</v>
      </c>
      <c r="F128" s="223" t="s">
        <v>191</v>
      </c>
      <c r="G128" s="224" t="s">
        <v>157</v>
      </c>
      <c r="H128" s="225">
        <v>51.520000000000003</v>
      </c>
      <c r="I128" s="226"/>
      <c r="J128" s="227">
        <f>ROUND(I128*H128,2)</f>
        <v>0</v>
      </c>
      <c r="K128" s="223" t="s">
        <v>21</v>
      </c>
      <c r="L128" s="72"/>
      <c r="M128" s="228" t="s">
        <v>21</v>
      </c>
      <c r="N128" s="229" t="s">
        <v>42</v>
      </c>
      <c r="O128" s="47"/>
      <c r="P128" s="230">
        <f>O128*H128</f>
        <v>0</v>
      </c>
      <c r="Q128" s="230">
        <v>0</v>
      </c>
      <c r="R128" s="230">
        <f>Q128*H128</f>
        <v>0</v>
      </c>
      <c r="S128" s="230">
        <v>0</v>
      </c>
      <c r="T128" s="231">
        <f>S128*H128</f>
        <v>0</v>
      </c>
      <c r="AR128" s="24" t="s">
        <v>158</v>
      </c>
      <c r="AT128" s="24" t="s">
        <v>154</v>
      </c>
      <c r="AU128" s="24" t="s">
        <v>81</v>
      </c>
      <c r="AY128" s="24" t="s">
        <v>152</v>
      </c>
      <c r="BE128" s="232">
        <f>IF(N128="základní",J128,0)</f>
        <v>0</v>
      </c>
      <c r="BF128" s="232">
        <f>IF(N128="snížená",J128,0)</f>
        <v>0</v>
      </c>
      <c r="BG128" s="232">
        <f>IF(N128="zákl. přenesená",J128,0)</f>
        <v>0</v>
      </c>
      <c r="BH128" s="232">
        <f>IF(N128="sníž. přenesená",J128,0)</f>
        <v>0</v>
      </c>
      <c r="BI128" s="232">
        <f>IF(N128="nulová",J128,0)</f>
        <v>0</v>
      </c>
      <c r="BJ128" s="24" t="s">
        <v>79</v>
      </c>
      <c r="BK128" s="232">
        <f>ROUND(I128*H128,2)</f>
        <v>0</v>
      </c>
      <c r="BL128" s="24" t="s">
        <v>158</v>
      </c>
      <c r="BM128" s="24" t="s">
        <v>172</v>
      </c>
    </row>
    <row r="129" s="1" customFormat="1">
      <c r="B129" s="46"/>
      <c r="C129" s="74"/>
      <c r="D129" s="235" t="s">
        <v>246</v>
      </c>
      <c r="E129" s="74"/>
      <c r="F129" s="266" t="s">
        <v>1419</v>
      </c>
      <c r="G129" s="74"/>
      <c r="H129" s="74"/>
      <c r="I129" s="191"/>
      <c r="J129" s="74"/>
      <c r="K129" s="74"/>
      <c r="L129" s="72"/>
      <c r="M129" s="267"/>
      <c r="N129" s="47"/>
      <c r="O129" s="47"/>
      <c r="P129" s="47"/>
      <c r="Q129" s="47"/>
      <c r="R129" s="47"/>
      <c r="S129" s="47"/>
      <c r="T129" s="95"/>
      <c r="AT129" s="24" t="s">
        <v>246</v>
      </c>
      <c r="AU129" s="24" t="s">
        <v>81</v>
      </c>
    </row>
    <row r="130" s="11" customFormat="1">
      <c r="B130" s="233"/>
      <c r="C130" s="234"/>
      <c r="D130" s="235" t="s">
        <v>159</v>
      </c>
      <c r="E130" s="236" t="s">
        <v>21</v>
      </c>
      <c r="F130" s="237" t="s">
        <v>1420</v>
      </c>
      <c r="G130" s="234"/>
      <c r="H130" s="236" t="s">
        <v>21</v>
      </c>
      <c r="I130" s="238"/>
      <c r="J130" s="234"/>
      <c r="K130" s="234"/>
      <c r="L130" s="239"/>
      <c r="M130" s="240"/>
      <c r="N130" s="241"/>
      <c r="O130" s="241"/>
      <c r="P130" s="241"/>
      <c r="Q130" s="241"/>
      <c r="R130" s="241"/>
      <c r="S130" s="241"/>
      <c r="T130" s="242"/>
      <c r="AT130" s="243" t="s">
        <v>159</v>
      </c>
      <c r="AU130" s="243" t="s">
        <v>81</v>
      </c>
      <c r="AV130" s="11" t="s">
        <v>79</v>
      </c>
      <c r="AW130" s="11" t="s">
        <v>35</v>
      </c>
      <c r="AX130" s="11" t="s">
        <v>71</v>
      </c>
      <c r="AY130" s="243" t="s">
        <v>152</v>
      </c>
    </row>
    <row r="131" s="12" customFormat="1">
      <c r="B131" s="244"/>
      <c r="C131" s="245"/>
      <c r="D131" s="235" t="s">
        <v>159</v>
      </c>
      <c r="E131" s="246" t="s">
        <v>21</v>
      </c>
      <c r="F131" s="247" t="s">
        <v>1421</v>
      </c>
      <c r="G131" s="245"/>
      <c r="H131" s="248">
        <v>51.520000000000003</v>
      </c>
      <c r="I131" s="249"/>
      <c r="J131" s="245"/>
      <c r="K131" s="245"/>
      <c r="L131" s="250"/>
      <c r="M131" s="251"/>
      <c r="N131" s="252"/>
      <c r="O131" s="252"/>
      <c r="P131" s="252"/>
      <c r="Q131" s="252"/>
      <c r="R131" s="252"/>
      <c r="S131" s="252"/>
      <c r="T131" s="253"/>
      <c r="AT131" s="254" t="s">
        <v>159</v>
      </c>
      <c r="AU131" s="254" t="s">
        <v>81</v>
      </c>
      <c r="AV131" s="12" t="s">
        <v>81</v>
      </c>
      <c r="AW131" s="12" t="s">
        <v>35</v>
      </c>
      <c r="AX131" s="12" t="s">
        <v>71</v>
      </c>
      <c r="AY131" s="254" t="s">
        <v>152</v>
      </c>
    </row>
    <row r="132" s="13" customFormat="1">
      <c r="B132" s="255"/>
      <c r="C132" s="256"/>
      <c r="D132" s="235" t="s">
        <v>159</v>
      </c>
      <c r="E132" s="257" t="s">
        <v>21</v>
      </c>
      <c r="F132" s="258" t="s">
        <v>164</v>
      </c>
      <c r="G132" s="256"/>
      <c r="H132" s="259">
        <v>51.520000000000003</v>
      </c>
      <c r="I132" s="260"/>
      <c r="J132" s="256"/>
      <c r="K132" s="256"/>
      <c r="L132" s="261"/>
      <c r="M132" s="262"/>
      <c r="N132" s="263"/>
      <c r="O132" s="263"/>
      <c r="P132" s="263"/>
      <c r="Q132" s="263"/>
      <c r="R132" s="263"/>
      <c r="S132" s="263"/>
      <c r="T132" s="264"/>
      <c r="AT132" s="265" t="s">
        <v>159</v>
      </c>
      <c r="AU132" s="265" t="s">
        <v>81</v>
      </c>
      <c r="AV132" s="13" t="s">
        <v>158</v>
      </c>
      <c r="AW132" s="13" t="s">
        <v>35</v>
      </c>
      <c r="AX132" s="13" t="s">
        <v>79</v>
      </c>
      <c r="AY132" s="265" t="s">
        <v>152</v>
      </c>
    </row>
    <row r="133" s="1" customFormat="1" ht="16.5" customHeight="1">
      <c r="B133" s="46"/>
      <c r="C133" s="221" t="s">
        <v>158</v>
      </c>
      <c r="D133" s="221" t="s">
        <v>154</v>
      </c>
      <c r="E133" s="222" t="s">
        <v>198</v>
      </c>
      <c r="F133" s="223" t="s">
        <v>199</v>
      </c>
      <c r="G133" s="224" t="s">
        <v>157</v>
      </c>
      <c r="H133" s="225">
        <v>51.520000000000003</v>
      </c>
      <c r="I133" s="226"/>
      <c r="J133" s="227">
        <f>ROUND(I133*H133,2)</f>
        <v>0</v>
      </c>
      <c r="K133" s="223" t="s">
        <v>21</v>
      </c>
      <c r="L133" s="72"/>
      <c r="M133" s="228" t="s">
        <v>21</v>
      </c>
      <c r="N133" s="229" t="s">
        <v>42</v>
      </c>
      <c r="O133" s="47"/>
      <c r="P133" s="230">
        <f>O133*H133</f>
        <v>0</v>
      </c>
      <c r="Q133" s="230">
        <v>0</v>
      </c>
      <c r="R133" s="230">
        <f>Q133*H133</f>
        <v>0</v>
      </c>
      <c r="S133" s="230">
        <v>0</v>
      </c>
      <c r="T133" s="231">
        <f>S133*H133</f>
        <v>0</v>
      </c>
      <c r="AR133" s="24" t="s">
        <v>158</v>
      </c>
      <c r="AT133" s="24" t="s">
        <v>154</v>
      </c>
      <c r="AU133" s="24" t="s">
        <v>81</v>
      </c>
      <c r="AY133" s="24" t="s">
        <v>152</v>
      </c>
      <c r="BE133" s="232">
        <f>IF(N133="základní",J133,0)</f>
        <v>0</v>
      </c>
      <c r="BF133" s="232">
        <f>IF(N133="snížená",J133,0)</f>
        <v>0</v>
      </c>
      <c r="BG133" s="232">
        <f>IF(N133="zákl. přenesená",J133,0)</f>
        <v>0</v>
      </c>
      <c r="BH133" s="232">
        <f>IF(N133="sníž. přenesená",J133,0)</f>
        <v>0</v>
      </c>
      <c r="BI133" s="232">
        <f>IF(N133="nulová",J133,0)</f>
        <v>0</v>
      </c>
      <c r="BJ133" s="24" t="s">
        <v>79</v>
      </c>
      <c r="BK133" s="232">
        <f>ROUND(I133*H133,2)</f>
        <v>0</v>
      </c>
      <c r="BL133" s="24" t="s">
        <v>158</v>
      </c>
      <c r="BM133" s="24" t="s">
        <v>177</v>
      </c>
    </row>
    <row r="134" s="11" customFormat="1">
      <c r="B134" s="233"/>
      <c r="C134" s="234"/>
      <c r="D134" s="235" t="s">
        <v>159</v>
      </c>
      <c r="E134" s="236" t="s">
        <v>21</v>
      </c>
      <c r="F134" s="237" t="s">
        <v>1420</v>
      </c>
      <c r="G134" s="234"/>
      <c r="H134" s="236" t="s">
        <v>21</v>
      </c>
      <c r="I134" s="238"/>
      <c r="J134" s="234"/>
      <c r="K134" s="234"/>
      <c r="L134" s="239"/>
      <c r="M134" s="240"/>
      <c r="N134" s="241"/>
      <c r="O134" s="241"/>
      <c r="P134" s="241"/>
      <c r="Q134" s="241"/>
      <c r="R134" s="241"/>
      <c r="S134" s="241"/>
      <c r="T134" s="242"/>
      <c r="AT134" s="243" t="s">
        <v>159</v>
      </c>
      <c r="AU134" s="243" t="s">
        <v>81</v>
      </c>
      <c r="AV134" s="11" t="s">
        <v>79</v>
      </c>
      <c r="AW134" s="11" t="s">
        <v>35</v>
      </c>
      <c r="AX134" s="11" t="s">
        <v>71</v>
      </c>
      <c r="AY134" s="243" t="s">
        <v>152</v>
      </c>
    </row>
    <row r="135" s="12" customFormat="1">
      <c r="B135" s="244"/>
      <c r="C135" s="245"/>
      <c r="D135" s="235" t="s">
        <v>159</v>
      </c>
      <c r="E135" s="246" t="s">
        <v>21</v>
      </c>
      <c r="F135" s="247" t="s">
        <v>1421</v>
      </c>
      <c r="G135" s="245"/>
      <c r="H135" s="248">
        <v>51.520000000000003</v>
      </c>
      <c r="I135" s="249"/>
      <c r="J135" s="245"/>
      <c r="K135" s="245"/>
      <c r="L135" s="250"/>
      <c r="M135" s="251"/>
      <c r="N135" s="252"/>
      <c r="O135" s="252"/>
      <c r="P135" s="252"/>
      <c r="Q135" s="252"/>
      <c r="R135" s="252"/>
      <c r="S135" s="252"/>
      <c r="T135" s="253"/>
      <c r="AT135" s="254" t="s">
        <v>159</v>
      </c>
      <c r="AU135" s="254" t="s">
        <v>81</v>
      </c>
      <c r="AV135" s="12" t="s">
        <v>81</v>
      </c>
      <c r="AW135" s="12" t="s">
        <v>35</v>
      </c>
      <c r="AX135" s="12" t="s">
        <v>71</v>
      </c>
      <c r="AY135" s="254" t="s">
        <v>152</v>
      </c>
    </row>
    <row r="136" s="13" customFormat="1">
      <c r="B136" s="255"/>
      <c r="C136" s="256"/>
      <c r="D136" s="235" t="s">
        <v>159</v>
      </c>
      <c r="E136" s="257" t="s">
        <v>21</v>
      </c>
      <c r="F136" s="258" t="s">
        <v>164</v>
      </c>
      <c r="G136" s="256"/>
      <c r="H136" s="259">
        <v>51.520000000000003</v>
      </c>
      <c r="I136" s="260"/>
      <c r="J136" s="256"/>
      <c r="K136" s="256"/>
      <c r="L136" s="261"/>
      <c r="M136" s="262"/>
      <c r="N136" s="263"/>
      <c r="O136" s="263"/>
      <c r="P136" s="263"/>
      <c r="Q136" s="263"/>
      <c r="R136" s="263"/>
      <c r="S136" s="263"/>
      <c r="T136" s="264"/>
      <c r="AT136" s="265" t="s">
        <v>159</v>
      </c>
      <c r="AU136" s="265" t="s">
        <v>81</v>
      </c>
      <c r="AV136" s="13" t="s">
        <v>158</v>
      </c>
      <c r="AW136" s="13" t="s">
        <v>35</v>
      </c>
      <c r="AX136" s="13" t="s">
        <v>79</v>
      </c>
      <c r="AY136" s="265" t="s">
        <v>152</v>
      </c>
    </row>
    <row r="137" s="1" customFormat="1" ht="16.5" customHeight="1">
      <c r="B137" s="46"/>
      <c r="C137" s="221" t="s">
        <v>178</v>
      </c>
      <c r="D137" s="221" t="s">
        <v>154</v>
      </c>
      <c r="E137" s="222" t="s">
        <v>1422</v>
      </c>
      <c r="F137" s="223" t="s">
        <v>1423</v>
      </c>
      <c r="G137" s="224" t="s">
        <v>235</v>
      </c>
      <c r="H137" s="225">
        <v>132</v>
      </c>
      <c r="I137" s="226"/>
      <c r="J137" s="227">
        <f>ROUND(I137*H137,2)</f>
        <v>0</v>
      </c>
      <c r="K137" s="223" t="s">
        <v>21</v>
      </c>
      <c r="L137" s="72"/>
      <c r="M137" s="228" t="s">
        <v>21</v>
      </c>
      <c r="N137" s="229" t="s">
        <v>42</v>
      </c>
      <c r="O137" s="47"/>
      <c r="P137" s="230">
        <f>O137*H137</f>
        <v>0</v>
      </c>
      <c r="Q137" s="230">
        <v>0.00083850999999999999</v>
      </c>
      <c r="R137" s="230">
        <f>Q137*H137</f>
        <v>0.11068332</v>
      </c>
      <c r="S137" s="230">
        <v>0</v>
      </c>
      <c r="T137" s="231">
        <f>S137*H137</f>
        <v>0</v>
      </c>
      <c r="AR137" s="24" t="s">
        <v>158</v>
      </c>
      <c r="AT137" s="24" t="s">
        <v>154</v>
      </c>
      <c r="AU137" s="24" t="s">
        <v>81</v>
      </c>
      <c r="AY137" s="24" t="s">
        <v>152</v>
      </c>
      <c r="BE137" s="232">
        <f>IF(N137="základní",J137,0)</f>
        <v>0</v>
      </c>
      <c r="BF137" s="232">
        <f>IF(N137="snížená",J137,0)</f>
        <v>0</v>
      </c>
      <c r="BG137" s="232">
        <f>IF(N137="zákl. přenesená",J137,0)</f>
        <v>0</v>
      </c>
      <c r="BH137" s="232">
        <f>IF(N137="sníž. přenesená",J137,0)</f>
        <v>0</v>
      </c>
      <c r="BI137" s="232">
        <f>IF(N137="nulová",J137,0)</f>
        <v>0</v>
      </c>
      <c r="BJ137" s="24" t="s">
        <v>79</v>
      </c>
      <c r="BK137" s="232">
        <f>ROUND(I137*H137,2)</f>
        <v>0</v>
      </c>
      <c r="BL137" s="24" t="s">
        <v>158</v>
      </c>
      <c r="BM137" s="24" t="s">
        <v>181</v>
      </c>
    </row>
    <row r="138" s="1" customFormat="1">
      <c r="B138" s="46"/>
      <c r="C138" s="74"/>
      <c r="D138" s="235" t="s">
        <v>246</v>
      </c>
      <c r="E138" s="74"/>
      <c r="F138" s="266" t="s">
        <v>1424</v>
      </c>
      <c r="G138" s="74"/>
      <c r="H138" s="74"/>
      <c r="I138" s="191"/>
      <c r="J138" s="74"/>
      <c r="K138" s="74"/>
      <c r="L138" s="72"/>
      <c r="M138" s="267"/>
      <c r="N138" s="47"/>
      <c r="O138" s="47"/>
      <c r="P138" s="47"/>
      <c r="Q138" s="47"/>
      <c r="R138" s="47"/>
      <c r="S138" s="47"/>
      <c r="T138" s="95"/>
      <c r="AT138" s="24" t="s">
        <v>246</v>
      </c>
      <c r="AU138" s="24" t="s">
        <v>81</v>
      </c>
    </row>
    <row r="139" s="11" customFormat="1">
      <c r="B139" s="233"/>
      <c r="C139" s="234"/>
      <c r="D139" s="235" t="s">
        <v>159</v>
      </c>
      <c r="E139" s="236" t="s">
        <v>21</v>
      </c>
      <c r="F139" s="237" t="s">
        <v>1425</v>
      </c>
      <c r="G139" s="234"/>
      <c r="H139" s="236" t="s">
        <v>21</v>
      </c>
      <c r="I139" s="238"/>
      <c r="J139" s="234"/>
      <c r="K139" s="234"/>
      <c r="L139" s="239"/>
      <c r="M139" s="240"/>
      <c r="N139" s="241"/>
      <c r="O139" s="241"/>
      <c r="P139" s="241"/>
      <c r="Q139" s="241"/>
      <c r="R139" s="241"/>
      <c r="S139" s="241"/>
      <c r="T139" s="242"/>
      <c r="AT139" s="243" t="s">
        <v>159</v>
      </c>
      <c r="AU139" s="243" t="s">
        <v>81</v>
      </c>
      <c r="AV139" s="11" t="s">
        <v>79</v>
      </c>
      <c r="AW139" s="11" t="s">
        <v>35</v>
      </c>
      <c r="AX139" s="11" t="s">
        <v>71</v>
      </c>
      <c r="AY139" s="243" t="s">
        <v>152</v>
      </c>
    </row>
    <row r="140" s="12" customFormat="1">
      <c r="B140" s="244"/>
      <c r="C140" s="245"/>
      <c r="D140" s="235" t="s">
        <v>159</v>
      </c>
      <c r="E140" s="246" t="s">
        <v>21</v>
      </c>
      <c r="F140" s="247" t="s">
        <v>1426</v>
      </c>
      <c r="G140" s="245"/>
      <c r="H140" s="248">
        <v>132</v>
      </c>
      <c r="I140" s="249"/>
      <c r="J140" s="245"/>
      <c r="K140" s="245"/>
      <c r="L140" s="250"/>
      <c r="M140" s="251"/>
      <c r="N140" s="252"/>
      <c r="O140" s="252"/>
      <c r="P140" s="252"/>
      <c r="Q140" s="252"/>
      <c r="R140" s="252"/>
      <c r="S140" s="252"/>
      <c r="T140" s="253"/>
      <c r="AT140" s="254" t="s">
        <v>159</v>
      </c>
      <c r="AU140" s="254" t="s">
        <v>81</v>
      </c>
      <c r="AV140" s="12" t="s">
        <v>81</v>
      </c>
      <c r="AW140" s="12" t="s">
        <v>35</v>
      </c>
      <c r="AX140" s="12" t="s">
        <v>79</v>
      </c>
      <c r="AY140" s="254" t="s">
        <v>152</v>
      </c>
    </row>
    <row r="141" s="1" customFormat="1" ht="16.5" customHeight="1">
      <c r="B141" s="46"/>
      <c r="C141" s="221" t="s">
        <v>172</v>
      </c>
      <c r="D141" s="221" t="s">
        <v>154</v>
      </c>
      <c r="E141" s="222" t="s">
        <v>1427</v>
      </c>
      <c r="F141" s="223" t="s">
        <v>1428</v>
      </c>
      <c r="G141" s="224" t="s">
        <v>235</v>
      </c>
      <c r="H141" s="225">
        <v>132</v>
      </c>
      <c r="I141" s="226"/>
      <c r="J141" s="227">
        <f>ROUND(I141*H141,2)</f>
        <v>0</v>
      </c>
      <c r="K141" s="223" t="s">
        <v>21</v>
      </c>
      <c r="L141" s="72"/>
      <c r="M141" s="228" t="s">
        <v>21</v>
      </c>
      <c r="N141" s="229" t="s">
        <v>42</v>
      </c>
      <c r="O141" s="47"/>
      <c r="P141" s="230">
        <f>O141*H141</f>
        <v>0</v>
      </c>
      <c r="Q141" s="230">
        <v>0</v>
      </c>
      <c r="R141" s="230">
        <f>Q141*H141</f>
        <v>0</v>
      </c>
      <c r="S141" s="230">
        <v>0</v>
      </c>
      <c r="T141" s="231">
        <f>S141*H141</f>
        <v>0</v>
      </c>
      <c r="AR141" s="24" t="s">
        <v>158</v>
      </c>
      <c r="AT141" s="24" t="s">
        <v>154</v>
      </c>
      <c r="AU141" s="24" t="s">
        <v>81</v>
      </c>
      <c r="AY141" s="24" t="s">
        <v>152</v>
      </c>
      <c r="BE141" s="232">
        <f>IF(N141="základní",J141,0)</f>
        <v>0</v>
      </c>
      <c r="BF141" s="232">
        <f>IF(N141="snížená",J141,0)</f>
        <v>0</v>
      </c>
      <c r="BG141" s="232">
        <f>IF(N141="zákl. přenesená",J141,0)</f>
        <v>0</v>
      </c>
      <c r="BH141" s="232">
        <f>IF(N141="sníž. přenesená",J141,0)</f>
        <v>0</v>
      </c>
      <c r="BI141" s="232">
        <f>IF(N141="nulová",J141,0)</f>
        <v>0</v>
      </c>
      <c r="BJ141" s="24" t="s">
        <v>79</v>
      </c>
      <c r="BK141" s="232">
        <f>ROUND(I141*H141,2)</f>
        <v>0</v>
      </c>
      <c r="BL141" s="24" t="s">
        <v>158</v>
      </c>
      <c r="BM141" s="24" t="s">
        <v>188</v>
      </c>
    </row>
    <row r="142" s="11" customFormat="1">
      <c r="B142" s="233"/>
      <c r="C142" s="234"/>
      <c r="D142" s="235" t="s">
        <v>159</v>
      </c>
      <c r="E142" s="236" t="s">
        <v>21</v>
      </c>
      <c r="F142" s="237" t="s">
        <v>1425</v>
      </c>
      <c r="G142" s="234"/>
      <c r="H142" s="236" t="s">
        <v>21</v>
      </c>
      <c r="I142" s="238"/>
      <c r="J142" s="234"/>
      <c r="K142" s="234"/>
      <c r="L142" s="239"/>
      <c r="M142" s="240"/>
      <c r="N142" s="241"/>
      <c r="O142" s="241"/>
      <c r="P142" s="241"/>
      <c r="Q142" s="241"/>
      <c r="R142" s="241"/>
      <c r="S142" s="241"/>
      <c r="T142" s="242"/>
      <c r="AT142" s="243" t="s">
        <v>159</v>
      </c>
      <c r="AU142" s="243" t="s">
        <v>81</v>
      </c>
      <c r="AV142" s="11" t="s">
        <v>79</v>
      </c>
      <c r="AW142" s="11" t="s">
        <v>35</v>
      </c>
      <c r="AX142" s="11" t="s">
        <v>71</v>
      </c>
      <c r="AY142" s="243" t="s">
        <v>152</v>
      </c>
    </row>
    <row r="143" s="12" customFormat="1">
      <c r="B143" s="244"/>
      <c r="C143" s="245"/>
      <c r="D143" s="235" t="s">
        <v>159</v>
      </c>
      <c r="E143" s="246" t="s">
        <v>21</v>
      </c>
      <c r="F143" s="247" t="s">
        <v>1426</v>
      </c>
      <c r="G143" s="245"/>
      <c r="H143" s="248">
        <v>132</v>
      </c>
      <c r="I143" s="249"/>
      <c r="J143" s="245"/>
      <c r="K143" s="245"/>
      <c r="L143" s="250"/>
      <c r="M143" s="251"/>
      <c r="N143" s="252"/>
      <c r="O143" s="252"/>
      <c r="P143" s="252"/>
      <c r="Q143" s="252"/>
      <c r="R143" s="252"/>
      <c r="S143" s="252"/>
      <c r="T143" s="253"/>
      <c r="AT143" s="254" t="s">
        <v>159</v>
      </c>
      <c r="AU143" s="254" t="s">
        <v>81</v>
      </c>
      <c r="AV143" s="12" t="s">
        <v>81</v>
      </c>
      <c r="AW143" s="12" t="s">
        <v>35</v>
      </c>
      <c r="AX143" s="12" t="s">
        <v>79</v>
      </c>
      <c r="AY143" s="254" t="s">
        <v>152</v>
      </c>
    </row>
    <row r="144" s="1" customFormat="1" ht="16.5" customHeight="1">
      <c r="B144" s="46"/>
      <c r="C144" s="221" t="s">
        <v>189</v>
      </c>
      <c r="D144" s="221" t="s">
        <v>154</v>
      </c>
      <c r="E144" s="222" t="s">
        <v>202</v>
      </c>
      <c r="F144" s="223" t="s">
        <v>203</v>
      </c>
      <c r="G144" s="224" t="s">
        <v>157</v>
      </c>
      <c r="H144" s="225">
        <v>67.135000000000005</v>
      </c>
      <c r="I144" s="226"/>
      <c r="J144" s="227">
        <f>ROUND(I144*H144,2)</f>
        <v>0</v>
      </c>
      <c r="K144" s="223" t="s">
        <v>21</v>
      </c>
      <c r="L144" s="72"/>
      <c r="M144" s="228" t="s">
        <v>21</v>
      </c>
      <c r="N144" s="229" t="s">
        <v>42</v>
      </c>
      <c r="O144" s="47"/>
      <c r="P144" s="230">
        <f>O144*H144</f>
        <v>0</v>
      </c>
      <c r="Q144" s="230">
        <v>0</v>
      </c>
      <c r="R144" s="230">
        <f>Q144*H144</f>
        <v>0</v>
      </c>
      <c r="S144" s="230">
        <v>0</v>
      </c>
      <c r="T144" s="231">
        <f>S144*H144</f>
        <v>0</v>
      </c>
      <c r="AR144" s="24" t="s">
        <v>158</v>
      </c>
      <c r="AT144" s="24" t="s">
        <v>154</v>
      </c>
      <c r="AU144" s="24" t="s">
        <v>81</v>
      </c>
      <c r="AY144" s="24" t="s">
        <v>152</v>
      </c>
      <c r="BE144" s="232">
        <f>IF(N144="základní",J144,0)</f>
        <v>0</v>
      </c>
      <c r="BF144" s="232">
        <f>IF(N144="snížená",J144,0)</f>
        <v>0</v>
      </c>
      <c r="BG144" s="232">
        <f>IF(N144="zákl. přenesená",J144,0)</f>
        <v>0</v>
      </c>
      <c r="BH144" s="232">
        <f>IF(N144="sníž. přenesená",J144,0)</f>
        <v>0</v>
      </c>
      <c r="BI144" s="232">
        <f>IF(N144="nulová",J144,0)</f>
        <v>0</v>
      </c>
      <c r="BJ144" s="24" t="s">
        <v>79</v>
      </c>
      <c r="BK144" s="232">
        <f>ROUND(I144*H144,2)</f>
        <v>0</v>
      </c>
      <c r="BL144" s="24" t="s">
        <v>158</v>
      </c>
      <c r="BM144" s="24" t="s">
        <v>192</v>
      </c>
    </row>
    <row r="145" s="11" customFormat="1">
      <c r="B145" s="233"/>
      <c r="C145" s="234"/>
      <c r="D145" s="235" t="s">
        <v>159</v>
      </c>
      <c r="E145" s="236" t="s">
        <v>21</v>
      </c>
      <c r="F145" s="237" t="s">
        <v>1413</v>
      </c>
      <c r="G145" s="234"/>
      <c r="H145" s="236" t="s">
        <v>21</v>
      </c>
      <c r="I145" s="238"/>
      <c r="J145" s="234"/>
      <c r="K145" s="234"/>
      <c r="L145" s="239"/>
      <c r="M145" s="240"/>
      <c r="N145" s="241"/>
      <c r="O145" s="241"/>
      <c r="P145" s="241"/>
      <c r="Q145" s="241"/>
      <c r="R145" s="241"/>
      <c r="S145" s="241"/>
      <c r="T145" s="242"/>
      <c r="AT145" s="243" t="s">
        <v>159</v>
      </c>
      <c r="AU145" s="243" t="s">
        <v>81</v>
      </c>
      <c r="AV145" s="11" t="s">
        <v>79</v>
      </c>
      <c r="AW145" s="11" t="s">
        <v>35</v>
      </c>
      <c r="AX145" s="11" t="s">
        <v>71</v>
      </c>
      <c r="AY145" s="243" t="s">
        <v>152</v>
      </c>
    </row>
    <row r="146" s="12" customFormat="1">
      <c r="B146" s="244"/>
      <c r="C146" s="245"/>
      <c r="D146" s="235" t="s">
        <v>159</v>
      </c>
      <c r="E146" s="246" t="s">
        <v>21</v>
      </c>
      <c r="F146" s="247" t="s">
        <v>1414</v>
      </c>
      <c r="G146" s="245"/>
      <c r="H146" s="248">
        <v>5.7599999999999998</v>
      </c>
      <c r="I146" s="249"/>
      <c r="J146" s="245"/>
      <c r="K146" s="245"/>
      <c r="L146" s="250"/>
      <c r="M146" s="251"/>
      <c r="N146" s="252"/>
      <c r="O146" s="252"/>
      <c r="P146" s="252"/>
      <c r="Q146" s="252"/>
      <c r="R146" s="252"/>
      <c r="S146" s="252"/>
      <c r="T146" s="253"/>
      <c r="AT146" s="254" t="s">
        <v>159</v>
      </c>
      <c r="AU146" s="254" t="s">
        <v>81</v>
      </c>
      <c r="AV146" s="12" t="s">
        <v>81</v>
      </c>
      <c r="AW146" s="12" t="s">
        <v>35</v>
      </c>
      <c r="AX146" s="12" t="s">
        <v>71</v>
      </c>
      <c r="AY146" s="254" t="s">
        <v>152</v>
      </c>
    </row>
    <row r="147" s="11" customFormat="1">
      <c r="B147" s="233"/>
      <c r="C147" s="234"/>
      <c r="D147" s="235" t="s">
        <v>159</v>
      </c>
      <c r="E147" s="236" t="s">
        <v>21</v>
      </c>
      <c r="F147" s="237" t="s">
        <v>1415</v>
      </c>
      <c r="G147" s="234"/>
      <c r="H147" s="236" t="s">
        <v>21</v>
      </c>
      <c r="I147" s="238"/>
      <c r="J147" s="234"/>
      <c r="K147" s="234"/>
      <c r="L147" s="239"/>
      <c r="M147" s="240"/>
      <c r="N147" s="241"/>
      <c r="O147" s="241"/>
      <c r="P147" s="241"/>
      <c r="Q147" s="241"/>
      <c r="R147" s="241"/>
      <c r="S147" s="241"/>
      <c r="T147" s="242"/>
      <c r="AT147" s="243" t="s">
        <v>159</v>
      </c>
      <c r="AU147" s="243" t="s">
        <v>81</v>
      </c>
      <c r="AV147" s="11" t="s">
        <v>79</v>
      </c>
      <c r="AW147" s="11" t="s">
        <v>35</v>
      </c>
      <c r="AX147" s="11" t="s">
        <v>71</v>
      </c>
      <c r="AY147" s="243" t="s">
        <v>152</v>
      </c>
    </row>
    <row r="148" s="12" customFormat="1">
      <c r="B148" s="244"/>
      <c r="C148" s="245"/>
      <c r="D148" s="235" t="s">
        <v>159</v>
      </c>
      <c r="E148" s="246" t="s">
        <v>21</v>
      </c>
      <c r="F148" s="247" t="s">
        <v>1416</v>
      </c>
      <c r="G148" s="245"/>
      <c r="H148" s="248">
        <v>9.8550000000000004</v>
      </c>
      <c r="I148" s="249"/>
      <c r="J148" s="245"/>
      <c r="K148" s="245"/>
      <c r="L148" s="250"/>
      <c r="M148" s="251"/>
      <c r="N148" s="252"/>
      <c r="O148" s="252"/>
      <c r="P148" s="252"/>
      <c r="Q148" s="252"/>
      <c r="R148" s="252"/>
      <c r="S148" s="252"/>
      <c r="T148" s="253"/>
      <c r="AT148" s="254" t="s">
        <v>159</v>
      </c>
      <c r="AU148" s="254" t="s">
        <v>81</v>
      </c>
      <c r="AV148" s="12" t="s">
        <v>81</v>
      </c>
      <c r="AW148" s="12" t="s">
        <v>35</v>
      </c>
      <c r="AX148" s="12" t="s">
        <v>71</v>
      </c>
      <c r="AY148" s="254" t="s">
        <v>152</v>
      </c>
    </row>
    <row r="149" s="11" customFormat="1">
      <c r="B149" s="233"/>
      <c r="C149" s="234"/>
      <c r="D149" s="235" t="s">
        <v>159</v>
      </c>
      <c r="E149" s="236" t="s">
        <v>21</v>
      </c>
      <c r="F149" s="237" t="s">
        <v>1420</v>
      </c>
      <c r="G149" s="234"/>
      <c r="H149" s="236" t="s">
        <v>21</v>
      </c>
      <c r="I149" s="238"/>
      <c r="J149" s="234"/>
      <c r="K149" s="234"/>
      <c r="L149" s="239"/>
      <c r="M149" s="240"/>
      <c r="N149" s="241"/>
      <c r="O149" s="241"/>
      <c r="P149" s="241"/>
      <c r="Q149" s="241"/>
      <c r="R149" s="241"/>
      <c r="S149" s="241"/>
      <c r="T149" s="242"/>
      <c r="AT149" s="243" t="s">
        <v>159</v>
      </c>
      <c r="AU149" s="243" t="s">
        <v>81</v>
      </c>
      <c r="AV149" s="11" t="s">
        <v>79</v>
      </c>
      <c r="AW149" s="11" t="s">
        <v>35</v>
      </c>
      <c r="AX149" s="11" t="s">
        <v>71</v>
      </c>
      <c r="AY149" s="243" t="s">
        <v>152</v>
      </c>
    </row>
    <row r="150" s="12" customFormat="1">
      <c r="B150" s="244"/>
      <c r="C150" s="245"/>
      <c r="D150" s="235" t="s">
        <v>159</v>
      </c>
      <c r="E150" s="246" t="s">
        <v>21</v>
      </c>
      <c r="F150" s="247" t="s">
        <v>1421</v>
      </c>
      <c r="G150" s="245"/>
      <c r="H150" s="248">
        <v>51.520000000000003</v>
      </c>
      <c r="I150" s="249"/>
      <c r="J150" s="245"/>
      <c r="K150" s="245"/>
      <c r="L150" s="250"/>
      <c r="M150" s="251"/>
      <c r="N150" s="252"/>
      <c r="O150" s="252"/>
      <c r="P150" s="252"/>
      <c r="Q150" s="252"/>
      <c r="R150" s="252"/>
      <c r="S150" s="252"/>
      <c r="T150" s="253"/>
      <c r="AT150" s="254" t="s">
        <v>159</v>
      </c>
      <c r="AU150" s="254" t="s">
        <v>81</v>
      </c>
      <c r="AV150" s="12" t="s">
        <v>81</v>
      </c>
      <c r="AW150" s="12" t="s">
        <v>35</v>
      </c>
      <c r="AX150" s="12" t="s">
        <v>71</v>
      </c>
      <c r="AY150" s="254" t="s">
        <v>152</v>
      </c>
    </row>
    <row r="151" s="13" customFormat="1">
      <c r="B151" s="255"/>
      <c r="C151" s="256"/>
      <c r="D151" s="235" t="s">
        <v>159</v>
      </c>
      <c r="E151" s="257" t="s">
        <v>21</v>
      </c>
      <c r="F151" s="258" t="s">
        <v>164</v>
      </c>
      <c r="G151" s="256"/>
      <c r="H151" s="259">
        <v>67.135000000000005</v>
      </c>
      <c r="I151" s="260"/>
      <c r="J151" s="256"/>
      <c r="K151" s="256"/>
      <c r="L151" s="261"/>
      <c r="M151" s="262"/>
      <c r="N151" s="263"/>
      <c r="O151" s="263"/>
      <c r="P151" s="263"/>
      <c r="Q151" s="263"/>
      <c r="R151" s="263"/>
      <c r="S151" s="263"/>
      <c r="T151" s="264"/>
      <c r="AT151" s="265" t="s">
        <v>159</v>
      </c>
      <c r="AU151" s="265" t="s">
        <v>81</v>
      </c>
      <c r="AV151" s="13" t="s">
        <v>158</v>
      </c>
      <c r="AW151" s="13" t="s">
        <v>35</v>
      </c>
      <c r="AX151" s="13" t="s">
        <v>79</v>
      </c>
      <c r="AY151" s="265" t="s">
        <v>152</v>
      </c>
    </row>
    <row r="152" s="1" customFormat="1" ht="16.5" customHeight="1">
      <c r="B152" s="46"/>
      <c r="C152" s="221" t="s">
        <v>177</v>
      </c>
      <c r="D152" s="221" t="s">
        <v>154</v>
      </c>
      <c r="E152" s="222" t="s">
        <v>206</v>
      </c>
      <c r="F152" s="223" t="s">
        <v>207</v>
      </c>
      <c r="G152" s="224" t="s">
        <v>157</v>
      </c>
      <c r="H152" s="225">
        <v>10.428000000000001</v>
      </c>
      <c r="I152" s="226"/>
      <c r="J152" s="227">
        <f>ROUND(I152*H152,2)</f>
        <v>0</v>
      </c>
      <c r="K152" s="223" t="s">
        <v>21</v>
      </c>
      <c r="L152" s="72"/>
      <c r="M152" s="228" t="s">
        <v>21</v>
      </c>
      <c r="N152" s="229" t="s">
        <v>42</v>
      </c>
      <c r="O152" s="47"/>
      <c r="P152" s="230">
        <f>O152*H152</f>
        <v>0</v>
      </c>
      <c r="Q152" s="230">
        <v>0</v>
      </c>
      <c r="R152" s="230">
        <f>Q152*H152</f>
        <v>0</v>
      </c>
      <c r="S152" s="230">
        <v>0</v>
      </c>
      <c r="T152" s="231">
        <f>S152*H152</f>
        <v>0</v>
      </c>
      <c r="AR152" s="24" t="s">
        <v>158</v>
      </c>
      <c r="AT152" s="24" t="s">
        <v>154</v>
      </c>
      <c r="AU152" s="24" t="s">
        <v>81</v>
      </c>
      <c r="AY152" s="24" t="s">
        <v>152</v>
      </c>
      <c r="BE152" s="232">
        <f>IF(N152="základní",J152,0)</f>
        <v>0</v>
      </c>
      <c r="BF152" s="232">
        <f>IF(N152="snížená",J152,0)</f>
        <v>0</v>
      </c>
      <c r="BG152" s="232">
        <f>IF(N152="zákl. přenesená",J152,0)</f>
        <v>0</v>
      </c>
      <c r="BH152" s="232">
        <f>IF(N152="sníž. přenesená",J152,0)</f>
        <v>0</v>
      </c>
      <c r="BI152" s="232">
        <f>IF(N152="nulová",J152,0)</f>
        <v>0</v>
      </c>
      <c r="BJ152" s="24" t="s">
        <v>79</v>
      </c>
      <c r="BK152" s="232">
        <f>ROUND(I152*H152,2)</f>
        <v>0</v>
      </c>
      <c r="BL152" s="24" t="s">
        <v>158</v>
      </c>
      <c r="BM152" s="24" t="s">
        <v>200</v>
      </c>
    </row>
    <row r="153" s="11" customFormat="1">
      <c r="B153" s="233"/>
      <c r="C153" s="234"/>
      <c r="D153" s="235" t="s">
        <v>159</v>
      </c>
      <c r="E153" s="236" t="s">
        <v>21</v>
      </c>
      <c r="F153" s="237" t="s">
        <v>1413</v>
      </c>
      <c r="G153" s="234"/>
      <c r="H153" s="236" t="s">
        <v>21</v>
      </c>
      <c r="I153" s="238"/>
      <c r="J153" s="234"/>
      <c r="K153" s="234"/>
      <c r="L153" s="239"/>
      <c r="M153" s="240"/>
      <c r="N153" s="241"/>
      <c r="O153" s="241"/>
      <c r="P153" s="241"/>
      <c r="Q153" s="241"/>
      <c r="R153" s="241"/>
      <c r="S153" s="241"/>
      <c r="T153" s="242"/>
      <c r="AT153" s="243" t="s">
        <v>159</v>
      </c>
      <c r="AU153" s="243" t="s">
        <v>81</v>
      </c>
      <c r="AV153" s="11" t="s">
        <v>79</v>
      </c>
      <c r="AW153" s="11" t="s">
        <v>35</v>
      </c>
      <c r="AX153" s="11" t="s">
        <v>71</v>
      </c>
      <c r="AY153" s="243" t="s">
        <v>152</v>
      </c>
    </row>
    <row r="154" s="12" customFormat="1">
      <c r="B154" s="244"/>
      <c r="C154" s="245"/>
      <c r="D154" s="235" t="s">
        <v>159</v>
      </c>
      <c r="E154" s="246" t="s">
        <v>21</v>
      </c>
      <c r="F154" s="247" t="s">
        <v>1429</v>
      </c>
      <c r="G154" s="245"/>
      <c r="H154" s="248">
        <v>1.008</v>
      </c>
      <c r="I154" s="249"/>
      <c r="J154" s="245"/>
      <c r="K154" s="245"/>
      <c r="L154" s="250"/>
      <c r="M154" s="251"/>
      <c r="N154" s="252"/>
      <c r="O154" s="252"/>
      <c r="P154" s="252"/>
      <c r="Q154" s="252"/>
      <c r="R154" s="252"/>
      <c r="S154" s="252"/>
      <c r="T154" s="253"/>
      <c r="AT154" s="254" t="s">
        <v>159</v>
      </c>
      <c r="AU154" s="254" t="s">
        <v>81</v>
      </c>
      <c r="AV154" s="12" t="s">
        <v>81</v>
      </c>
      <c r="AW154" s="12" t="s">
        <v>35</v>
      </c>
      <c r="AX154" s="12" t="s">
        <v>71</v>
      </c>
      <c r="AY154" s="254" t="s">
        <v>152</v>
      </c>
    </row>
    <row r="155" s="11" customFormat="1">
      <c r="B155" s="233"/>
      <c r="C155" s="234"/>
      <c r="D155" s="235" t="s">
        <v>159</v>
      </c>
      <c r="E155" s="236" t="s">
        <v>21</v>
      </c>
      <c r="F155" s="237" t="s">
        <v>1415</v>
      </c>
      <c r="G155" s="234"/>
      <c r="H155" s="236" t="s">
        <v>21</v>
      </c>
      <c r="I155" s="238"/>
      <c r="J155" s="234"/>
      <c r="K155" s="234"/>
      <c r="L155" s="239"/>
      <c r="M155" s="240"/>
      <c r="N155" s="241"/>
      <c r="O155" s="241"/>
      <c r="P155" s="241"/>
      <c r="Q155" s="241"/>
      <c r="R155" s="241"/>
      <c r="S155" s="241"/>
      <c r="T155" s="242"/>
      <c r="AT155" s="243" t="s">
        <v>159</v>
      </c>
      <c r="AU155" s="243" t="s">
        <v>81</v>
      </c>
      <c r="AV155" s="11" t="s">
        <v>79</v>
      </c>
      <c r="AW155" s="11" t="s">
        <v>35</v>
      </c>
      <c r="AX155" s="11" t="s">
        <v>71</v>
      </c>
      <c r="AY155" s="243" t="s">
        <v>152</v>
      </c>
    </row>
    <row r="156" s="12" customFormat="1">
      <c r="B156" s="244"/>
      <c r="C156" s="245"/>
      <c r="D156" s="235" t="s">
        <v>159</v>
      </c>
      <c r="E156" s="246" t="s">
        <v>21</v>
      </c>
      <c r="F156" s="247" t="s">
        <v>1430</v>
      </c>
      <c r="G156" s="245"/>
      <c r="H156" s="248">
        <v>2.7000000000000002</v>
      </c>
      <c r="I156" s="249"/>
      <c r="J156" s="245"/>
      <c r="K156" s="245"/>
      <c r="L156" s="250"/>
      <c r="M156" s="251"/>
      <c r="N156" s="252"/>
      <c r="O156" s="252"/>
      <c r="P156" s="252"/>
      <c r="Q156" s="252"/>
      <c r="R156" s="252"/>
      <c r="S156" s="252"/>
      <c r="T156" s="253"/>
      <c r="AT156" s="254" t="s">
        <v>159</v>
      </c>
      <c r="AU156" s="254" t="s">
        <v>81</v>
      </c>
      <c r="AV156" s="12" t="s">
        <v>81</v>
      </c>
      <c r="AW156" s="12" t="s">
        <v>35</v>
      </c>
      <c r="AX156" s="12" t="s">
        <v>71</v>
      </c>
      <c r="AY156" s="254" t="s">
        <v>152</v>
      </c>
    </row>
    <row r="157" s="11" customFormat="1">
      <c r="B157" s="233"/>
      <c r="C157" s="234"/>
      <c r="D157" s="235" t="s">
        <v>159</v>
      </c>
      <c r="E157" s="236" t="s">
        <v>21</v>
      </c>
      <c r="F157" s="237" t="s">
        <v>1420</v>
      </c>
      <c r="G157" s="234"/>
      <c r="H157" s="236" t="s">
        <v>21</v>
      </c>
      <c r="I157" s="238"/>
      <c r="J157" s="234"/>
      <c r="K157" s="234"/>
      <c r="L157" s="239"/>
      <c r="M157" s="240"/>
      <c r="N157" s="241"/>
      <c r="O157" s="241"/>
      <c r="P157" s="241"/>
      <c r="Q157" s="241"/>
      <c r="R157" s="241"/>
      <c r="S157" s="241"/>
      <c r="T157" s="242"/>
      <c r="AT157" s="243" t="s">
        <v>159</v>
      </c>
      <c r="AU157" s="243" t="s">
        <v>81</v>
      </c>
      <c r="AV157" s="11" t="s">
        <v>79</v>
      </c>
      <c r="AW157" s="11" t="s">
        <v>35</v>
      </c>
      <c r="AX157" s="11" t="s">
        <v>71</v>
      </c>
      <c r="AY157" s="243" t="s">
        <v>152</v>
      </c>
    </row>
    <row r="158" s="12" customFormat="1">
      <c r="B158" s="244"/>
      <c r="C158" s="245"/>
      <c r="D158" s="235" t="s">
        <v>159</v>
      </c>
      <c r="E158" s="246" t="s">
        <v>21</v>
      </c>
      <c r="F158" s="247" t="s">
        <v>1431</v>
      </c>
      <c r="G158" s="245"/>
      <c r="H158" s="248">
        <v>6.7199999999999998</v>
      </c>
      <c r="I158" s="249"/>
      <c r="J158" s="245"/>
      <c r="K158" s="245"/>
      <c r="L158" s="250"/>
      <c r="M158" s="251"/>
      <c r="N158" s="252"/>
      <c r="O158" s="252"/>
      <c r="P158" s="252"/>
      <c r="Q158" s="252"/>
      <c r="R158" s="252"/>
      <c r="S158" s="252"/>
      <c r="T158" s="253"/>
      <c r="AT158" s="254" t="s">
        <v>159</v>
      </c>
      <c r="AU158" s="254" t="s">
        <v>81</v>
      </c>
      <c r="AV158" s="12" t="s">
        <v>81</v>
      </c>
      <c r="AW158" s="12" t="s">
        <v>35</v>
      </c>
      <c r="AX158" s="12" t="s">
        <v>71</v>
      </c>
      <c r="AY158" s="254" t="s">
        <v>152</v>
      </c>
    </row>
    <row r="159" s="13" customFormat="1">
      <c r="B159" s="255"/>
      <c r="C159" s="256"/>
      <c r="D159" s="235" t="s">
        <v>159</v>
      </c>
      <c r="E159" s="257" t="s">
        <v>21</v>
      </c>
      <c r="F159" s="258" t="s">
        <v>164</v>
      </c>
      <c r="G159" s="256"/>
      <c r="H159" s="259">
        <v>10.428000000000001</v>
      </c>
      <c r="I159" s="260"/>
      <c r="J159" s="256"/>
      <c r="K159" s="256"/>
      <c r="L159" s="261"/>
      <c r="M159" s="262"/>
      <c r="N159" s="263"/>
      <c r="O159" s="263"/>
      <c r="P159" s="263"/>
      <c r="Q159" s="263"/>
      <c r="R159" s="263"/>
      <c r="S159" s="263"/>
      <c r="T159" s="264"/>
      <c r="AT159" s="265" t="s">
        <v>159</v>
      </c>
      <c r="AU159" s="265" t="s">
        <v>81</v>
      </c>
      <c r="AV159" s="13" t="s">
        <v>158</v>
      </c>
      <c r="AW159" s="13" t="s">
        <v>35</v>
      </c>
      <c r="AX159" s="13" t="s">
        <v>79</v>
      </c>
      <c r="AY159" s="265" t="s">
        <v>152</v>
      </c>
    </row>
    <row r="160" s="1" customFormat="1" ht="16.5" customHeight="1">
      <c r="B160" s="46"/>
      <c r="C160" s="221" t="s">
        <v>201</v>
      </c>
      <c r="D160" s="221" t="s">
        <v>154</v>
      </c>
      <c r="E160" s="222" t="s">
        <v>211</v>
      </c>
      <c r="F160" s="223" t="s">
        <v>212</v>
      </c>
      <c r="G160" s="224" t="s">
        <v>157</v>
      </c>
      <c r="H160" s="225">
        <v>10.428000000000001</v>
      </c>
      <c r="I160" s="226"/>
      <c r="J160" s="227">
        <f>ROUND(I160*H160,2)</f>
        <v>0</v>
      </c>
      <c r="K160" s="223" t="s">
        <v>21</v>
      </c>
      <c r="L160" s="72"/>
      <c r="M160" s="228" t="s">
        <v>21</v>
      </c>
      <c r="N160" s="229" t="s">
        <v>42</v>
      </c>
      <c r="O160" s="47"/>
      <c r="P160" s="230">
        <f>O160*H160</f>
        <v>0</v>
      </c>
      <c r="Q160" s="230">
        <v>0</v>
      </c>
      <c r="R160" s="230">
        <f>Q160*H160</f>
        <v>0</v>
      </c>
      <c r="S160" s="230">
        <v>0</v>
      </c>
      <c r="T160" s="231">
        <f>S160*H160</f>
        <v>0</v>
      </c>
      <c r="AR160" s="24" t="s">
        <v>158</v>
      </c>
      <c r="AT160" s="24" t="s">
        <v>154</v>
      </c>
      <c r="AU160" s="24" t="s">
        <v>81</v>
      </c>
      <c r="AY160" s="24" t="s">
        <v>152</v>
      </c>
      <c r="BE160" s="232">
        <f>IF(N160="základní",J160,0)</f>
        <v>0</v>
      </c>
      <c r="BF160" s="232">
        <f>IF(N160="snížená",J160,0)</f>
        <v>0</v>
      </c>
      <c r="BG160" s="232">
        <f>IF(N160="zákl. přenesená",J160,0)</f>
        <v>0</v>
      </c>
      <c r="BH160" s="232">
        <f>IF(N160="sníž. přenesená",J160,0)</f>
        <v>0</v>
      </c>
      <c r="BI160" s="232">
        <f>IF(N160="nulová",J160,0)</f>
        <v>0</v>
      </c>
      <c r="BJ160" s="24" t="s">
        <v>79</v>
      </c>
      <c r="BK160" s="232">
        <f>ROUND(I160*H160,2)</f>
        <v>0</v>
      </c>
      <c r="BL160" s="24" t="s">
        <v>158</v>
      </c>
      <c r="BM160" s="24" t="s">
        <v>204</v>
      </c>
    </row>
    <row r="161" s="11" customFormat="1">
      <c r="B161" s="233"/>
      <c r="C161" s="234"/>
      <c r="D161" s="235" t="s">
        <v>159</v>
      </c>
      <c r="E161" s="236" t="s">
        <v>21</v>
      </c>
      <c r="F161" s="237" t="s">
        <v>1413</v>
      </c>
      <c r="G161" s="234"/>
      <c r="H161" s="236" t="s">
        <v>21</v>
      </c>
      <c r="I161" s="238"/>
      <c r="J161" s="234"/>
      <c r="K161" s="234"/>
      <c r="L161" s="239"/>
      <c r="M161" s="240"/>
      <c r="N161" s="241"/>
      <c r="O161" s="241"/>
      <c r="P161" s="241"/>
      <c r="Q161" s="241"/>
      <c r="R161" s="241"/>
      <c r="S161" s="241"/>
      <c r="T161" s="242"/>
      <c r="AT161" s="243" t="s">
        <v>159</v>
      </c>
      <c r="AU161" s="243" t="s">
        <v>81</v>
      </c>
      <c r="AV161" s="11" t="s">
        <v>79</v>
      </c>
      <c r="AW161" s="11" t="s">
        <v>35</v>
      </c>
      <c r="AX161" s="11" t="s">
        <v>71</v>
      </c>
      <c r="AY161" s="243" t="s">
        <v>152</v>
      </c>
    </row>
    <row r="162" s="12" customFormat="1">
      <c r="B162" s="244"/>
      <c r="C162" s="245"/>
      <c r="D162" s="235" t="s">
        <v>159</v>
      </c>
      <c r="E162" s="246" t="s">
        <v>21</v>
      </c>
      <c r="F162" s="247" t="s">
        <v>1429</v>
      </c>
      <c r="G162" s="245"/>
      <c r="H162" s="248">
        <v>1.008</v>
      </c>
      <c r="I162" s="249"/>
      <c r="J162" s="245"/>
      <c r="K162" s="245"/>
      <c r="L162" s="250"/>
      <c r="M162" s="251"/>
      <c r="N162" s="252"/>
      <c r="O162" s="252"/>
      <c r="P162" s="252"/>
      <c r="Q162" s="252"/>
      <c r="R162" s="252"/>
      <c r="S162" s="252"/>
      <c r="T162" s="253"/>
      <c r="AT162" s="254" t="s">
        <v>159</v>
      </c>
      <c r="AU162" s="254" t="s">
        <v>81</v>
      </c>
      <c r="AV162" s="12" t="s">
        <v>81</v>
      </c>
      <c r="AW162" s="12" t="s">
        <v>35</v>
      </c>
      <c r="AX162" s="12" t="s">
        <v>71</v>
      </c>
      <c r="AY162" s="254" t="s">
        <v>152</v>
      </c>
    </row>
    <row r="163" s="11" customFormat="1">
      <c r="B163" s="233"/>
      <c r="C163" s="234"/>
      <c r="D163" s="235" t="s">
        <v>159</v>
      </c>
      <c r="E163" s="236" t="s">
        <v>21</v>
      </c>
      <c r="F163" s="237" t="s">
        <v>1415</v>
      </c>
      <c r="G163" s="234"/>
      <c r="H163" s="236" t="s">
        <v>21</v>
      </c>
      <c r="I163" s="238"/>
      <c r="J163" s="234"/>
      <c r="K163" s="234"/>
      <c r="L163" s="239"/>
      <c r="M163" s="240"/>
      <c r="N163" s="241"/>
      <c r="O163" s="241"/>
      <c r="P163" s="241"/>
      <c r="Q163" s="241"/>
      <c r="R163" s="241"/>
      <c r="S163" s="241"/>
      <c r="T163" s="242"/>
      <c r="AT163" s="243" t="s">
        <v>159</v>
      </c>
      <c r="AU163" s="243" t="s">
        <v>81</v>
      </c>
      <c r="AV163" s="11" t="s">
        <v>79</v>
      </c>
      <c r="AW163" s="11" t="s">
        <v>35</v>
      </c>
      <c r="AX163" s="11" t="s">
        <v>71</v>
      </c>
      <c r="AY163" s="243" t="s">
        <v>152</v>
      </c>
    </row>
    <row r="164" s="12" customFormat="1">
      <c r="B164" s="244"/>
      <c r="C164" s="245"/>
      <c r="D164" s="235" t="s">
        <v>159</v>
      </c>
      <c r="E164" s="246" t="s">
        <v>21</v>
      </c>
      <c r="F164" s="247" t="s">
        <v>1430</v>
      </c>
      <c r="G164" s="245"/>
      <c r="H164" s="248">
        <v>2.7000000000000002</v>
      </c>
      <c r="I164" s="249"/>
      <c r="J164" s="245"/>
      <c r="K164" s="245"/>
      <c r="L164" s="250"/>
      <c r="M164" s="251"/>
      <c r="N164" s="252"/>
      <c r="O164" s="252"/>
      <c r="P164" s="252"/>
      <c r="Q164" s="252"/>
      <c r="R164" s="252"/>
      <c r="S164" s="252"/>
      <c r="T164" s="253"/>
      <c r="AT164" s="254" t="s">
        <v>159</v>
      </c>
      <c r="AU164" s="254" t="s">
        <v>81</v>
      </c>
      <c r="AV164" s="12" t="s">
        <v>81</v>
      </c>
      <c r="AW164" s="12" t="s">
        <v>35</v>
      </c>
      <c r="AX164" s="12" t="s">
        <v>71</v>
      </c>
      <c r="AY164" s="254" t="s">
        <v>152</v>
      </c>
    </row>
    <row r="165" s="11" customFormat="1">
      <c r="B165" s="233"/>
      <c r="C165" s="234"/>
      <c r="D165" s="235" t="s">
        <v>159</v>
      </c>
      <c r="E165" s="236" t="s">
        <v>21</v>
      </c>
      <c r="F165" s="237" t="s">
        <v>1420</v>
      </c>
      <c r="G165" s="234"/>
      <c r="H165" s="236" t="s">
        <v>21</v>
      </c>
      <c r="I165" s="238"/>
      <c r="J165" s="234"/>
      <c r="K165" s="234"/>
      <c r="L165" s="239"/>
      <c r="M165" s="240"/>
      <c r="N165" s="241"/>
      <c r="O165" s="241"/>
      <c r="P165" s="241"/>
      <c r="Q165" s="241"/>
      <c r="R165" s="241"/>
      <c r="S165" s="241"/>
      <c r="T165" s="242"/>
      <c r="AT165" s="243" t="s">
        <v>159</v>
      </c>
      <c r="AU165" s="243" t="s">
        <v>81</v>
      </c>
      <c r="AV165" s="11" t="s">
        <v>79</v>
      </c>
      <c r="AW165" s="11" t="s">
        <v>35</v>
      </c>
      <c r="AX165" s="11" t="s">
        <v>71</v>
      </c>
      <c r="AY165" s="243" t="s">
        <v>152</v>
      </c>
    </row>
    <row r="166" s="12" customFormat="1">
      <c r="B166" s="244"/>
      <c r="C166" s="245"/>
      <c r="D166" s="235" t="s">
        <v>159</v>
      </c>
      <c r="E166" s="246" t="s">
        <v>21</v>
      </c>
      <c r="F166" s="247" t="s">
        <v>1431</v>
      </c>
      <c r="G166" s="245"/>
      <c r="H166" s="248">
        <v>6.7199999999999998</v>
      </c>
      <c r="I166" s="249"/>
      <c r="J166" s="245"/>
      <c r="K166" s="245"/>
      <c r="L166" s="250"/>
      <c r="M166" s="251"/>
      <c r="N166" s="252"/>
      <c r="O166" s="252"/>
      <c r="P166" s="252"/>
      <c r="Q166" s="252"/>
      <c r="R166" s="252"/>
      <c r="S166" s="252"/>
      <c r="T166" s="253"/>
      <c r="AT166" s="254" t="s">
        <v>159</v>
      </c>
      <c r="AU166" s="254" t="s">
        <v>81</v>
      </c>
      <c r="AV166" s="12" t="s">
        <v>81</v>
      </c>
      <c r="AW166" s="12" t="s">
        <v>35</v>
      </c>
      <c r="AX166" s="12" t="s">
        <v>71</v>
      </c>
      <c r="AY166" s="254" t="s">
        <v>152</v>
      </c>
    </row>
    <row r="167" s="13" customFormat="1">
      <c r="B167" s="255"/>
      <c r="C167" s="256"/>
      <c r="D167" s="235" t="s">
        <v>159</v>
      </c>
      <c r="E167" s="257" t="s">
        <v>21</v>
      </c>
      <c r="F167" s="258" t="s">
        <v>164</v>
      </c>
      <c r="G167" s="256"/>
      <c r="H167" s="259">
        <v>10.428000000000001</v>
      </c>
      <c r="I167" s="260"/>
      <c r="J167" s="256"/>
      <c r="K167" s="256"/>
      <c r="L167" s="261"/>
      <c r="M167" s="262"/>
      <c r="N167" s="263"/>
      <c r="O167" s="263"/>
      <c r="P167" s="263"/>
      <c r="Q167" s="263"/>
      <c r="R167" s="263"/>
      <c r="S167" s="263"/>
      <c r="T167" s="264"/>
      <c r="AT167" s="265" t="s">
        <v>159</v>
      </c>
      <c r="AU167" s="265" t="s">
        <v>81</v>
      </c>
      <c r="AV167" s="13" t="s">
        <v>158</v>
      </c>
      <c r="AW167" s="13" t="s">
        <v>35</v>
      </c>
      <c r="AX167" s="13" t="s">
        <v>79</v>
      </c>
      <c r="AY167" s="265" t="s">
        <v>152</v>
      </c>
    </row>
    <row r="168" s="1" customFormat="1" ht="16.5" customHeight="1">
      <c r="B168" s="46"/>
      <c r="C168" s="221" t="s">
        <v>181</v>
      </c>
      <c r="D168" s="221" t="s">
        <v>154</v>
      </c>
      <c r="E168" s="222" t="s">
        <v>214</v>
      </c>
      <c r="F168" s="223" t="s">
        <v>215</v>
      </c>
      <c r="G168" s="224" t="s">
        <v>157</v>
      </c>
      <c r="H168" s="225">
        <v>10.428000000000001</v>
      </c>
      <c r="I168" s="226"/>
      <c r="J168" s="227">
        <f>ROUND(I168*H168,2)</f>
        <v>0</v>
      </c>
      <c r="K168" s="223" t="s">
        <v>21</v>
      </c>
      <c r="L168" s="72"/>
      <c r="M168" s="228" t="s">
        <v>21</v>
      </c>
      <c r="N168" s="229" t="s">
        <v>42</v>
      </c>
      <c r="O168" s="47"/>
      <c r="P168" s="230">
        <f>O168*H168</f>
        <v>0</v>
      </c>
      <c r="Q168" s="230">
        <v>0</v>
      </c>
      <c r="R168" s="230">
        <f>Q168*H168</f>
        <v>0</v>
      </c>
      <c r="S168" s="230">
        <v>0</v>
      </c>
      <c r="T168" s="231">
        <f>S168*H168</f>
        <v>0</v>
      </c>
      <c r="AR168" s="24" t="s">
        <v>158</v>
      </c>
      <c r="AT168" s="24" t="s">
        <v>154</v>
      </c>
      <c r="AU168" s="24" t="s">
        <v>81</v>
      </c>
      <c r="AY168" s="24" t="s">
        <v>152</v>
      </c>
      <c r="BE168" s="232">
        <f>IF(N168="základní",J168,0)</f>
        <v>0</v>
      </c>
      <c r="BF168" s="232">
        <f>IF(N168="snížená",J168,0)</f>
        <v>0</v>
      </c>
      <c r="BG168" s="232">
        <f>IF(N168="zákl. přenesená",J168,0)</f>
        <v>0</v>
      </c>
      <c r="BH168" s="232">
        <f>IF(N168="sníž. přenesená",J168,0)</f>
        <v>0</v>
      </c>
      <c r="BI168" s="232">
        <f>IF(N168="nulová",J168,0)</f>
        <v>0</v>
      </c>
      <c r="BJ168" s="24" t="s">
        <v>79</v>
      </c>
      <c r="BK168" s="232">
        <f>ROUND(I168*H168,2)</f>
        <v>0</v>
      </c>
      <c r="BL168" s="24" t="s">
        <v>158</v>
      </c>
      <c r="BM168" s="24" t="s">
        <v>208</v>
      </c>
    </row>
    <row r="169" s="11" customFormat="1">
      <c r="B169" s="233"/>
      <c r="C169" s="234"/>
      <c r="D169" s="235" t="s">
        <v>159</v>
      </c>
      <c r="E169" s="236" t="s">
        <v>21</v>
      </c>
      <c r="F169" s="237" t="s">
        <v>1413</v>
      </c>
      <c r="G169" s="234"/>
      <c r="H169" s="236" t="s">
        <v>21</v>
      </c>
      <c r="I169" s="238"/>
      <c r="J169" s="234"/>
      <c r="K169" s="234"/>
      <c r="L169" s="239"/>
      <c r="M169" s="240"/>
      <c r="N169" s="241"/>
      <c r="O169" s="241"/>
      <c r="P169" s="241"/>
      <c r="Q169" s="241"/>
      <c r="R169" s="241"/>
      <c r="S169" s="241"/>
      <c r="T169" s="242"/>
      <c r="AT169" s="243" t="s">
        <v>159</v>
      </c>
      <c r="AU169" s="243" t="s">
        <v>81</v>
      </c>
      <c r="AV169" s="11" t="s">
        <v>79</v>
      </c>
      <c r="AW169" s="11" t="s">
        <v>35</v>
      </c>
      <c r="AX169" s="11" t="s">
        <v>71</v>
      </c>
      <c r="AY169" s="243" t="s">
        <v>152</v>
      </c>
    </row>
    <row r="170" s="12" customFormat="1">
      <c r="B170" s="244"/>
      <c r="C170" s="245"/>
      <c r="D170" s="235" t="s">
        <v>159</v>
      </c>
      <c r="E170" s="246" t="s">
        <v>21</v>
      </c>
      <c r="F170" s="247" t="s">
        <v>1429</v>
      </c>
      <c r="G170" s="245"/>
      <c r="H170" s="248">
        <v>1.008</v>
      </c>
      <c r="I170" s="249"/>
      <c r="J170" s="245"/>
      <c r="K170" s="245"/>
      <c r="L170" s="250"/>
      <c r="M170" s="251"/>
      <c r="N170" s="252"/>
      <c r="O170" s="252"/>
      <c r="P170" s="252"/>
      <c r="Q170" s="252"/>
      <c r="R170" s="252"/>
      <c r="S170" s="252"/>
      <c r="T170" s="253"/>
      <c r="AT170" s="254" t="s">
        <v>159</v>
      </c>
      <c r="AU170" s="254" t="s">
        <v>81</v>
      </c>
      <c r="AV170" s="12" t="s">
        <v>81</v>
      </c>
      <c r="AW170" s="12" t="s">
        <v>35</v>
      </c>
      <c r="AX170" s="12" t="s">
        <v>71</v>
      </c>
      <c r="AY170" s="254" t="s">
        <v>152</v>
      </c>
    </row>
    <row r="171" s="11" customFormat="1">
      <c r="B171" s="233"/>
      <c r="C171" s="234"/>
      <c r="D171" s="235" t="s">
        <v>159</v>
      </c>
      <c r="E171" s="236" t="s">
        <v>21</v>
      </c>
      <c r="F171" s="237" t="s">
        <v>1415</v>
      </c>
      <c r="G171" s="234"/>
      <c r="H171" s="236" t="s">
        <v>21</v>
      </c>
      <c r="I171" s="238"/>
      <c r="J171" s="234"/>
      <c r="K171" s="234"/>
      <c r="L171" s="239"/>
      <c r="M171" s="240"/>
      <c r="N171" s="241"/>
      <c r="O171" s="241"/>
      <c r="P171" s="241"/>
      <c r="Q171" s="241"/>
      <c r="R171" s="241"/>
      <c r="S171" s="241"/>
      <c r="T171" s="242"/>
      <c r="AT171" s="243" t="s">
        <v>159</v>
      </c>
      <c r="AU171" s="243" t="s">
        <v>81</v>
      </c>
      <c r="AV171" s="11" t="s">
        <v>79</v>
      </c>
      <c r="AW171" s="11" t="s">
        <v>35</v>
      </c>
      <c r="AX171" s="11" t="s">
        <v>71</v>
      </c>
      <c r="AY171" s="243" t="s">
        <v>152</v>
      </c>
    </row>
    <row r="172" s="12" customFormat="1">
      <c r="B172" s="244"/>
      <c r="C172" s="245"/>
      <c r="D172" s="235" t="s">
        <v>159</v>
      </c>
      <c r="E172" s="246" t="s">
        <v>21</v>
      </c>
      <c r="F172" s="247" t="s">
        <v>1430</v>
      </c>
      <c r="G172" s="245"/>
      <c r="H172" s="248">
        <v>2.7000000000000002</v>
      </c>
      <c r="I172" s="249"/>
      <c r="J172" s="245"/>
      <c r="K172" s="245"/>
      <c r="L172" s="250"/>
      <c r="M172" s="251"/>
      <c r="N172" s="252"/>
      <c r="O172" s="252"/>
      <c r="P172" s="252"/>
      <c r="Q172" s="252"/>
      <c r="R172" s="252"/>
      <c r="S172" s="252"/>
      <c r="T172" s="253"/>
      <c r="AT172" s="254" t="s">
        <v>159</v>
      </c>
      <c r="AU172" s="254" t="s">
        <v>81</v>
      </c>
      <c r="AV172" s="12" t="s">
        <v>81</v>
      </c>
      <c r="AW172" s="12" t="s">
        <v>35</v>
      </c>
      <c r="AX172" s="12" t="s">
        <v>71</v>
      </c>
      <c r="AY172" s="254" t="s">
        <v>152</v>
      </c>
    </row>
    <row r="173" s="11" customFormat="1">
      <c r="B173" s="233"/>
      <c r="C173" s="234"/>
      <c r="D173" s="235" t="s">
        <v>159</v>
      </c>
      <c r="E173" s="236" t="s">
        <v>21</v>
      </c>
      <c r="F173" s="237" t="s">
        <v>1420</v>
      </c>
      <c r="G173" s="234"/>
      <c r="H173" s="236" t="s">
        <v>21</v>
      </c>
      <c r="I173" s="238"/>
      <c r="J173" s="234"/>
      <c r="K173" s="234"/>
      <c r="L173" s="239"/>
      <c r="M173" s="240"/>
      <c r="N173" s="241"/>
      <c r="O173" s="241"/>
      <c r="P173" s="241"/>
      <c r="Q173" s="241"/>
      <c r="R173" s="241"/>
      <c r="S173" s="241"/>
      <c r="T173" s="242"/>
      <c r="AT173" s="243" t="s">
        <v>159</v>
      </c>
      <c r="AU173" s="243" t="s">
        <v>81</v>
      </c>
      <c r="AV173" s="11" t="s">
        <v>79</v>
      </c>
      <c r="AW173" s="11" t="s">
        <v>35</v>
      </c>
      <c r="AX173" s="11" t="s">
        <v>71</v>
      </c>
      <c r="AY173" s="243" t="s">
        <v>152</v>
      </c>
    </row>
    <row r="174" s="12" customFormat="1">
      <c r="B174" s="244"/>
      <c r="C174" s="245"/>
      <c r="D174" s="235" t="s">
        <v>159</v>
      </c>
      <c r="E174" s="246" t="s">
        <v>21</v>
      </c>
      <c r="F174" s="247" t="s">
        <v>1431</v>
      </c>
      <c r="G174" s="245"/>
      <c r="H174" s="248">
        <v>6.7199999999999998</v>
      </c>
      <c r="I174" s="249"/>
      <c r="J174" s="245"/>
      <c r="K174" s="245"/>
      <c r="L174" s="250"/>
      <c r="M174" s="251"/>
      <c r="N174" s="252"/>
      <c r="O174" s="252"/>
      <c r="P174" s="252"/>
      <c r="Q174" s="252"/>
      <c r="R174" s="252"/>
      <c r="S174" s="252"/>
      <c r="T174" s="253"/>
      <c r="AT174" s="254" t="s">
        <v>159</v>
      </c>
      <c r="AU174" s="254" t="s">
        <v>81</v>
      </c>
      <c r="AV174" s="12" t="s">
        <v>81</v>
      </c>
      <c r="AW174" s="12" t="s">
        <v>35</v>
      </c>
      <c r="AX174" s="12" t="s">
        <v>71</v>
      </c>
      <c r="AY174" s="254" t="s">
        <v>152</v>
      </c>
    </row>
    <row r="175" s="13" customFormat="1">
      <c r="B175" s="255"/>
      <c r="C175" s="256"/>
      <c r="D175" s="235" t="s">
        <v>159</v>
      </c>
      <c r="E175" s="257" t="s">
        <v>21</v>
      </c>
      <c r="F175" s="258" t="s">
        <v>164</v>
      </c>
      <c r="G175" s="256"/>
      <c r="H175" s="259">
        <v>10.428000000000001</v>
      </c>
      <c r="I175" s="260"/>
      <c r="J175" s="256"/>
      <c r="K175" s="256"/>
      <c r="L175" s="261"/>
      <c r="M175" s="262"/>
      <c r="N175" s="263"/>
      <c r="O175" s="263"/>
      <c r="P175" s="263"/>
      <c r="Q175" s="263"/>
      <c r="R175" s="263"/>
      <c r="S175" s="263"/>
      <c r="T175" s="264"/>
      <c r="AT175" s="265" t="s">
        <v>159</v>
      </c>
      <c r="AU175" s="265" t="s">
        <v>81</v>
      </c>
      <c r="AV175" s="13" t="s">
        <v>158</v>
      </c>
      <c r="AW175" s="13" t="s">
        <v>35</v>
      </c>
      <c r="AX175" s="13" t="s">
        <v>79</v>
      </c>
      <c r="AY175" s="265" t="s">
        <v>152</v>
      </c>
    </row>
    <row r="176" s="1" customFormat="1" ht="16.5" customHeight="1">
      <c r="B176" s="46"/>
      <c r="C176" s="221" t="s">
        <v>210</v>
      </c>
      <c r="D176" s="221" t="s">
        <v>154</v>
      </c>
      <c r="E176" s="222" t="s">
        <v>218</v>
      </c>
      <c r="F176" s="223" t="s">
        <v>219</v>
      </c>
      <c r="G176" s="224" t="s">
        <v>220</v>
      </c>
      <c r="H176" s="225">
        <v>18.77</v>
      </c>
      <c r="I176" s="226"/>
      <c r="J176" s="227">
        <f>ROUND(I176*H176,2)</f>
        <v>0</v>
      </c>
      <c r="K176" s="223" t="s">
        <v>21</v>
      </c>
      <c r="L176" s="72"/>
      <c r="M176" s="228" t="s">
        <v>21</v>
      </c>
      <c r="N176" s="229" t="s">
        <v>42</v>
      </c>
      <c r="O176" s="47"/>
      <c r="P176" s="230">
        <f>O176*H176</f>
        <v>0</v>
      </c>
      <c r="Q176" s="230">
        <v>0</v>
      </c>
      <c r="R176" s="230">
        <f>Q176*H176</f>
        <v>0</v>
      </c>
      <c r="S176" s="230">
        <v>0</v>
      </c>
      <c r="T176" s="231">
        <f>S176*H176</f>
        <v>0</v>
      </c>
      <c r="AR176" s="24" t="s">
        <v>158</v>
      </c>
      <c r="AT176" s="24" t="s">
        <v>154</v>
      </c>
      <c r="AU176" s="24" t="s">
        <v>81</v>
      </c>
      <c r="AY176" s="24" t="s">
        <v>152</v>
      </c>
      <c r="BE176" s="232">
        <f>IF(N176="základní",J176,0)</f>
        <v>0</v>
      </c>
      <c r="BF176" s="232">
        <f>IF(N176="snížená",J176,0)</f>
        <v>0</v>
      </c>
      <c r="BG176" s="232">
        <f>IF(N176="zákl. přenesená",J176,0)</f>
        <v>0</v>
      </c>
      <c r="BH176" s="232">
        <f>IF(N176="sníž. přenesená",J176,0)</f>
        <v>0</v>
      </c>
      <c r="BI176" s="232">
        <f>IF(N176="nulová",J176,0)</f>
        <v>0</v>
      </c>
      <c r="BJ176" s="24" t="s">
        <v>79</v>
      </c>
      <c r="BK176" s="232">
        <f>ROUND(I176*H176,2)</f>
        <v>0</v>
      </c>
      <c r="BL176" s="24" t="s">
        <v>158</v>
      </c>
      <c r="BM176" s="24" t="s">
        <v>213</v>
      </c>
    </row>
    <row r="177" s="12" customFormat="1">
      <c r="B177" s="244"/>
      <c r="C177" s="245"/>
      <c r="D177" s="235" t="s">
        <v>159</v>
      </c>
      <c r="E177" s="246" t="s">
        <v>21</v>
      </c>
      <c r="F177" s="247" t="s">
        <v>1432</v>
      </c>
      <c r="G177" s="245"/>
      <c r="H177" s="248">
        <v>18.77</v>
      </c>
      <c r="I177" s="249"/>
      <c r="J177" s="245"/>
      <c r="K177" s="245"/>
      <c r="L177" s="250"/>
      <c r="M177" s="251"/>
      <c r="N177" s="252"/>
      <c r="O177" s="252"/>
      <c r="P177" s="252"/>
      <c r="Q177" s="252"/>
      <c r="R177" s="252"/>
      <c r="S177" s="252"/>
      <c r="T177" s="253"/>
      <c r="AT177" s="254" t="s">
        <v>159</v>
      </c>
      <c r="AU177" s="254" t="s">
        <v>81</v>
      </c>
      <c r="AV177" s="12" t="s">
        <v>81</v>
      </c>
      <c r="AW177" s="12" t="s">
        <v>35</v>
      </c>
      <c r="AX177" s="12" t="s">
        <v>79</v>
      </c>
      <c r="AY177" s="254" t="s">
        <v>152</v>
      </c>
    </row>
    <row r="178" s="1" customFormat="1" ht="16.5" customHeight="1">
      <c r="B178" s="46"/>
      <c r="C178" s="221" t="s">
        <v>188</v>
      </c>
      <c r="D178" s="221" t="s">
        <v>154</v>
      </c>
      <c r="E178" s="222" t="s">
        <v>223</v>
      </c>
      <c r="F178" s="223" t="s">
        <v>224</v>
      </c>
      <c r="G178" s="224" t="s">
        <v>157</v>
      </c>
      <c r="H178" s="225">
        <v>57.700000000000003</v>
      </c>
      <c r="I178" s="226"/>
      <c r="J178" s="227">
        <f>ROUND(I178*H178,2)</f>
        <v>0</v>
      </c>
      <c r="K178" s="223" t="s">
        <v>21</v>
      </c>
      <c r="L178" s="72"/>
      <c r="M178" s="228" t="s">
        <v>21</v>
      </c>
      <c r="N178" s="229" t="s">
        <v>42</v>
      </c>
      <c r="O178" s="47"/>
      <c r="P178" s="230">
        <f>O178*H178</f>
        <v>0</v>
      </c>
      <c r="Q178" s="230">
        <v>0</v>
      </c>
      <c r="R178" s="230">
        <f>Q178*H178</f>
        <v>0</v>
      </c>
      <c r="S178" s="230">
        <v>0</v>
      </c>
      <c r="T178" s="231">
        <f>S178*H178</f>
        <v>0</v>
      </c>
      <c r="AR178" s="24" t="s">
        <v>158</v>
      </c>
      <c r="AT178" s="24" t="s">
        <v>154</v>
      </c>
      <c r="AU178" s="24" t="s">
        <v>81</v>
      </c>
      <c r="AY178" s="24" t="s">
        <v>152</v>
      </c>
      <c r="BE178" s="232">
        <f>IF(N178="základní",J178,0)</f>
        <v>0</v>
      </c>
      <c r="BF178" s="232">
        <f>IF(N178="snížená",J178,0)</f>
        <v>0</v>
      </c>
      <c r="BG178" s="232">
        <f>IF(N178="zákl. přenesená",J178,0)</f>
        <v>0</v>
      </c>
      <c r="BH178" s="232">
        <f>IF(N178="sníž. přenesená",J178,0)</f>
        <v>0</v>
      </c>
      <c r="BI178" s="232">
        <f>IF(N178="nulová",J178,0)</f>
        <v>0</v>
      </c>
      <c r="BJ178" s="24" t="s">
        <v>79</v>
      </c>
      <c r="BK178" s="232">
        <f>ROUND(I178*H178,2)</f>
        <v>0</v>
      </c>
      <c r="BL178" s="24" t="s">
        <v>158</v>
      </c>
      <c r="BM178" s="24" t="s">
        <v>216</v>
      </c>
    </row>
    <row r="179" s="11" customFormat="1">
      <c r="B179" s="233"/>
      <c r="C179" s="234"/>
      <c r="D179" s="235" t="s">
        <v>159</v>
      </c>
      <c r="E179" s="236" t="s">
        <v>21</v>
      </c>
      <c r="F179" s="237" t="s">
        <v>1413</v>
      </c>
      <c r="G179" s="234"/>
      <c r="H179" s="236" t="s">
        <v>21</v>
      </c>
      <c r="I179" s="238"/>
      <c r="J179" s="234"/>
      <c r="K179" s="234"/>
      <c r="L179" s="239"/>
      <c r="M179" s="240"/>
      <c r="N179" s="241"/>
      <c r="O179" s="241"/>
      <c r="P179" s="241"/>
      <c r="Q179" s="241"/>
      <c r="R179" s="241"/>
      <c r="S179" s="241"/>
      <c r="T179" s="242"/>
      <c r="AT179" s="243" t="s">
        <v>159</v>
      </c>
      <c r="AU179" s="243" t="s">
        <v>81</v>
      </c>
      <c r="AV179" s="11" t="s">
        <v>79</v>
      </c>
      <c r="AW179" s="11" t="s">
        <v>35</v>
      </c>
      <c r="AX179" s="11" t="s">
        <v>71</v>
      </c>
      <c r="AY179" s="243" t="s">
        <v>152</v>
      </c>
    </row>
    <row r="180" s="12" customFormat="1">
      <c r="B180" s="244"/>
      <c r="C180" s="245"/>
      <c r="D180" s="235" t="s">
        <v>159</v>
      </c>
      <c r="E180" s="246" t="s">
        <v>21</v>
      </c>
      <c r="F180" s="247" t="s">
        <v>1433</v>
      </c>
      <c r="G180" s="245"/>
      <c r="H180" s="248">
        <v>4.7999999999999998</v>
      </c>
      <c r="I180" s="249"/>
      <c r="J180" s="245"/>
      <c r="K180" s="245"/>
      <c r="L180" s="250"/>
      <c r="M180" s="251"/>
      <c r="N180" s="252"/>
      <c r="O180" s="252"/>
      <c r="P180" s="252"/>
      <c r="Q180" s="252"/>
      <c r="R180" s="252"/>
      <c r="S180" s="252"/>
      <c r="T180" s="253"/>
      <c r="AT180" s="254" t="s">
        <v>159</v>
      </c>
      <c r="AU180" s="254" t="s">
        <v>81</v>
      </c>
      <c r="AV180" s="12" t="s">
        <v>81</v>
      </c>
      <c r="AW180" s="12" t="s">
        <v>35</v>
      </c>
      <c r="AX180" s="12" t="s">
        <v>71</v>
      </c>
      <c r="AY180" s="254" t="s">
        <v>152</v>
      </c>
    </row>
    <row r="181" s="11" customFormat="1">
      <c r="B181" s="233"/>
      <c r="C181" s="234"/>
      <c r="D181" s="235" t="s">
        <v>159</v>
      </c>
      <c r="E181" s="236" t="s">
        <v>21</v>
      </c>
      <c r="F181" s="237" t="s">
        <v>1415</v>
      </c>
      <c r="G181" s="234"/>
      <c r="H181" s="236" t="s">
        <v>21</v>
      </c>
      <c r="I181" s="238"/>
      <c r="J181" s="234"/>
      <c r="K181" s="234"/>
      <c r="L181" s="239"/>
      <c r="M181" s="240"/>
      <c r="N181" s="241"/>
      <c r="O181" s="241"/>
      <c r="P181" s="241"/>
      <c r="Q181" s="241"/>
      <c r="R181" s="241"/>
      <c r="S181" s="241"/>
      <c r="T181" s="242"/>
      <c r="AT181" s="243" t="s">
        <v>159</v>
      </c>
      <c r="AU181" s="243" t="s">
        <v>81</v>
      </c>
      <c r="AV181" s="11" t="s">
        <v>79</v>
      </c>
      <c r="AW181" s="11" t="s">
        <v>35</v>
      </c>
      <c r="AX181" s="11" t="s">
        <v>71</v>
      </c>
      <c r="AY181" s="243" t="s">
        <v>152</v>
      </c>
    </row>
    <row r="182" s="12" customFormat="1">
      <c r="B182" s="244"/>
      <c r="C182" s="245"/>
      <c r="D182" s="235" t="s">
        <v>159</v>
      </c>
      <c r="E182" s="246" t="s">
        <v>21</v>
      </c>
      <c r="F182" s="247" t="s">
        <v>1434</v>
      </c>
      <c r="G182" s="245"/>
      <c r="H182" s="248">
        <v>8.0999999999999996</v>
      </c>
      <c r="I182" s="249"/>
      <c r="J182" s="245"/>
      <c r="K182" s="245"/>
      <c r="L182" s="250"/>
      <c r="M182" s="251"/>
      <c r="N182" s="252"/>
      <c r="O182" s="252"/>
      <c r="P182" s="252"/>
      <c r="Q182" s="252"/>
      <c r="R182" s="252"/>
      <c r="S182" s="252"/>
      <c r="T182" s="253"/>
      <c r="AT182" s="254" t="s">
        <v>159</v>
      </c>
      <c r="AU182" s="254" t="s">
        <v>81</v>
      </c>
      <c r="AV182" s="12" t="s">
        <v>81</v>
      </c>
      <c r="AW182" s="12" t="s">
        <v>35</v>
      </c>
      <c r="AX182" s="12" t="s">
        <v>71</v>
      </c>
      <c r="AY182" s="254" t="s">
        <v>152</v>
      </c>
    </row>
    <row r="183" s="11" customFormat="1">
      <c r="B183" s="233"/>
      <c r="C183" s="234"/>
      <c r="D183" s="235" t="s">
        <v>159</v>
      </c>
      <c r="E183" s="236" t="s">
        <v>21</v>
      </c>
      <c r="F183" s="237" t="s">
        <v>1420</v>
      </c>
      <c r="G183" s="234"/>
      <c r="H183" s="236" t="s">
        <v>21</v>
      </c>
      <c r="I183" s="238"/>
      <c r="J183" s="234"/>
      <c r="K183" s="234"/>
      <c r="L183" s="239"/>
      <c r="M183" s="240"/>
      <c r="N183" s="241"/>
      <c r="O183" s="241"/>
      <c r="P183" s="241"/>
      <c r="Q183" s="241"/>
      <c r="R183" s="241"/>
      <c r="S183" s="241"/>
      <c r="T183" s="242"/>
      <c r="AT183" s="243" t="s">
        <v>159</v>
      </c>
      <c r="AU183" s="243" t="s">
        <v>81</v>
      </c>
      <c r="AV183" s="11" t="s">
        <v>79</v>
      </c>
      <c r="AW183" s="11" t="s">
        <v>35</v>
      </c>
      <c r="AX183" s="11" t="s">
        <v>71</v>
      </c>
      <c r="AY183" s="243" t="s">
        <v>152</v>
      </c>
    </row>
    <row r="184" s="12" customFormat="1">
      <c r="B184" s="244"/>
      <c r="C184" s="245"/>
      <c r="D184" s="235" t="s">
        <v>159</v>
      </c>
      <c r="E184" s="246" t="s">
        <v>21</v>
      </c>
      <c r="F184" s="247" t="s">
        <v>1435</v>
      </c>
      <c r="G184" s="245"/>
      <c r="H184" s="248">
        <v>44.799999999999997</v>
      </c>
      <c r="I184" s="249"/>
      <c r="J184" s="245"/>
      <c r="K184" s="245"/>
      <c r="L184" s="250"/>
      <c r="M184" s="251"/>
      <c r="N184" s="252"/>
      <c r="O184" s="252"/>
      <c r="P184" s="252"/>
      <c r="Q184" s="252"/>
      <c r="R184" s="252"/>
      <c r="S184" s="252"/>
      <c r="T184" s="253"/>
      <c r="AT184" s="254" t="s">
        <v>159</v>
      </c>
      <c r="AU184" s="254" t="s">
        <v>81</v>
      </c>
      <c r="AV184" s="12" t="s">
        <v>81</v>
      </c>
      <c r="AW184" s="12" t="s">
        <v>35</v>
      </c>
      <c r="AX184" s="12" t="s">
        <v>71</v>
      </c>
      <c r="AY184" s="254" t="s">
        <v>152</v>
      </c>
    </row>
    <row r="185" s="13" customFormat="1">
      <c r="B185" s="255"/>
      <c r="C185" s="256"/>
      <c r="D185" s="235" t="s">
        <v>159</v>
      </c>
      <c r="E185" s="257" t="s">
        <v>21</v>
      </c>
      <c r="F185" s="258" t="s">
        <v>164</v>
      </c>
      <c r="G185" s="256"/>
      <c r="H185" s="259">
        <v>57.700000000000003</v>
      </c>
      <c r="I185" s="260"/>
      <c r="J185" s="256"/>
      <c r="K185" s="256"/>
      <c r="L185" s="261"/>
      <c r="M185" s="262"/>
      <c r="N185" s="263"/>
      <c r="O185" s="263"/>
      <c r="P185" s="263"/>
      <c r="Q185" s="263"/>
      <c r="R185" s="263"/>
      <c r="S185" s="263"/>
      <c r="T185" s="264"/>
      <c r="AT185" s="265" t="s">
        <v>159</v>
      </c>
      <c r="AU185" s="265" t="s">
        <v>81</v>
      </c>
      <c r="AV185" s="13" t="s">
        <v>158</v>
      </c>
      <c r="AW185" s="13" t="s">
        <v>35</v>
      </c>
      <c r="AX185" s="13" t="s">
        <v>79</v>
      </c>
      <c r="AY185" s="265" t="s">
        <v>152</v>
      </c>
    </row>
    <row r="186" s="1" customFormat="1" ht="25.5" customHeight="1">
      <c r="B186" s="46"/>
      <c r="C186" s="221" t="s">
        <v>217</v>
      </c>
      <c r="D186" s="221" t="s">
        <v>154</v>
      </c>
      <c r="E186" s="222" t="s">
        <v>1436</v>
      </c>
      <c r="F186" s="223" t="s">
        <v>1437</v>
      </c>
      <c r="G186" s="224" t="s">
        <v>157</v>
      </c>
      <c r="H186" s="225">
        <v>5.8479999999999999</v>
      </c>
      <c r="I186" s="226"/>
      <c r="J186" s="227">
        <f>ROUND(I186*H186,2)</f>
        <v>0</v>
      </c>
      <c r="K186" s="223" t="s">
        <v>21</v>
      </c>
      <c r="L186" s="72"/>
      <c r="M186" s="228" t="s">
        <v>21</v>
      </c>
      <c r="N186" s="229" t="s">
        <v>42</v>
      </c>
      <c r="O186" s="47"/>
      <c r="P186" s="230">
        <f>O186*H186</f>
        <v>0</v>
      </c>
      <c r="Q186" s="230">
        <v>0</v>
      </c>
      <c r="R186" s="230">
        <f>Q186*H186</f>
        <v>0</v>
      </c>
      <c r="S186" s="230">
        <v>0</v>
      </c>
      <c r="T186" s="231">
        <f>S186*H186</f>
        <v>0</v>
      </c>
      <c r="AR186" s="24" t="s">
        <v>158</v>
      </c>
      <c r="AT186" s="24" t="s">
        <v>154</v>
      </c>
      <c r="AU186" s="24" t="s">
        <v>81</v>
      </c>
      <c r="AY186" s="24" t="s">
        <v>152</v>
      </c>
      <c r="BE186" s="232">
        <f>IF(N186="základní",J186,0)</f>
        <v>0</v>
      </c>
      <c r="BF186" s="232">
        <f>IF(N186="snížená",J186,0)</f>
        <v>0</v>
      </c>
      <c r="BG186" s="232">
        <f>IF(N186="zákl. přenesená",J186,0)</f>
        <v>0</v>
      </c>
      <c r="BH186" s="232">
        <f>IF(N186="sníž. přenesená",J186,0)</f>
        <v>0</v>
      </c>
      <c r="BI186" s="232">
        <f>IF(N186="nulová",J186,0)</f>
        <v>0</v>
      </c>
      <c r="BJ186" s="24" t="s">
        <v>79</v>
      </c>
      <c r="BK186" s="232">
        <f>ROUND(I186*H186,2)</f>
        <v>0</v>
      </c>
      <c r="BL186" s="24" t="s">
        <v>158</v>
      </c>
      <c r="BM186" s="24" t="s">
        <v>221</v>
      </c>
    </row>
    <row r="187" s="1" customFormat="1">
      <c r="B187" s="46"/>
      <c r="C187" s="74"/>
      <c r="D187" s="235" t="s">
        <v>246</v>
      </c>
      <c r="E187" s="74"/>
      <c r="F187" s="266" t="s">
        <v>1438</v>
      </c>
      <c r="G187" s="74"/>
      <c r="H187" s="74"/>
      <c r="I187" s="191"/>
      <c r="J187" s="74"/>
      <c r="K187" s="74"/>
      <c r="L187" s="72"/>
      <c r="M187" s="267"/>
      <c r="N187" s="47"/>
      <c r="O187" s="47"/>
      <c r="P187" s="47"/>
      <c r="Q187" s="47"/>
      <c r="R187" s="47"/>
      <c r="S187" s="47"/>
      <c r="T187" s="95"/>
      <c r="AT187" s="24" t="s">
        <v>246</v>
      </c>
      <c r="AU187" s="24" t="s">
        <v>81</v>
      </c>
    </row>
    <row r="188" s="11" customFormat="1">
      <c r="B188" s="233"/>
      <c r="C188" s="234"/>
      <c r="D188" s="235" t="s">
        <v>159</v>
      </c>
      <c r="E188" s="236" t="s">
        <v>21</v>
      </c>
      <c r="F188" s="237" t="s">
        <v>1439</v>
      </c>
      <c r="G188" s="234"/>
      <c r="H188" s="236" t="s">
        <v>21</v>
      </c>
      <c r="I188" s="238"/>
      <c r="J188" s="234"/>
      <c r="K188" s="234"/>
      <c r="L188" s="239"/>
      <c r="M188" s="240"/>
      <c r="N188" s="241"/>
      <c r="O188" s="241"/>
      <c r="P188" s="241"/>
      <c r="Q188" s="241"/>
      <c r="R188" s="241"/>
      <c r="S188" s="241"/>
      <c r="T188" s="242"/>
      <c r="AT188" s="243" t="s">
        <v>159</v>
      </c>
      <c r="AU188" s="243" t="s">
        <v>81</v>
      </c>
      <c r="AV188" s="11" t="s">
        <v>79</v>
      </c>
      <c r="AW188" s="11" t="s">
        <v>35</v>
      </c>
      <c r="AX188" s="11" t="s">
        <v>71</v>
      </c>
      <c r="AY188" s="243" t="s">
        <v>152</v>
      </c>
    </row>
    <row r="189" s="11" customFormat="1">
      <c r="B189" s="233"/>
      <c r="C189" s="234"/>
      <c r="D189" s="235" t="s">
        <v>159</v>
      </c>
      <c r="E189" s="236" t="s">
        <v>21</v>
      </c>
      <c r="F189" s="237" t="s">
        <v>1413</v>
      </c>
      <c r="G189" s="234"/>
      <c r="H189" s="236" t="s">
        <v>21</v>
      </c>
      <c r="I189" s="238"/>
      <c r="J189" s="234"/>
      <c r="K189" s="234"/>
      <c r="L189" s="239"/>
      <c r="M189" s="240"/>
      <c r="N189" s="241"/>
      <c r="O189" s="241"/>
      <c r="P189" s="241"/>
      <c r="Q189" s="241"/>
      <c r="R189" s="241"/>
      <c r="S189" s="241"/>
      <c r="T189" s="242"/>
      <c r="AT189" s="243" t="s">
        <v>159</v>
      </c>
      <c r="AU189" s="243" t="s">
        <v>81</v>
      </c>
      <c r="AV189" s="11" t="s">
        <v>79</v>
      </c>
      <c r="AW189" s="11" t="s">
        <v>35</v>
      </c>
      <c r="AX189" s="11" t="s">
        <v>71</v>
      </c>
      <c r="AY189" s="243" t="s">
        <v>152</v>
      </c>
    </row>
    <row r="190" s="12" customFormat="1">
      <c r="B190" s="244"/>
      <c r="C190" s="245"/>
      <c r="D190" s="235" t="s">
        <v>159</v>
      </c>
      <c r="E190" s="246" t="s">
        <v>21</v>
      </c>
      <c r="F190" s="247" t="s">
        <v>1440</v>
      </c>
      <c r="G190" s="245"/>
      <c r="H190" s="248">
        <v>0.52800000000000002</v>
      </c>
      <c r="I190" s="249"/>
      <c r="J190" s="245"/>
      <c r="K190" s="245"/>
      <c r="L190" s="250"/>
      <c r="M190" s="251"/>
      <c r="N190" s="252"/>
      <c r="O190" s="252"/>
      <c r="P190" s="252"/>
      <c r="Q190" s="252"/>
      <c r="R190" s="252"/>
      <c r="S190" s="252"/>
      <c r="T190" s="253"/>
      <c r="AT190" s="254" t="s">
        <v>159</v>
      </c>
      <c r="AU190" s="254" t="s">
        <v>81</v>
      </c>
      <c r="AV190" s="12" t="s">
        <v>81</v>
      </c>
      <c r="AW190" s="12" t="s">
        <v>35</v>
      </c>
      <c r="AX190" s="12" t="s">
        <v>71</v>
      </c>
      <c r="AY190" s="254" t="s">
        <v>152</v>
      </c>
    </row>
    <row r="191" s="11" customFormat="1">
      <c r="B191" s="233"/>
      <c r="C191" s="234"/>
      <c r="D191" s="235" t="s">
        <v>159</v>
      </c>
      <c r="E191" s="236" t="s">
        <v>21</v>
      </c>
      <c r="F191" s="237" t="s">
        <v>1415</v>
      </c>
      <c r="G191" s="234"/>
      <c r="H191" s="236" t="s">
        <v>21</v>
      </c>
      <c r="I191" s="238"/>
      <c r="J191" s="234"/>
      <c r="K191" s="234"/>
      <c r="L191" s="239"/>
      <c r="M191" s="240"/>
      <c r="N191" s="241"/>
      <c r="O191" s="241"/>
      <c r="P191" s="241"/>
      <c r="Q191" s="241"/>
      <c r="R191" s="241"/>
      <c r="S191" s="241"/>
      <c r="T191" s="242"/>
      <c r="AT191" s="243" t="s">
        <v>159</v>
      </c>
      <c r="AU191" s="243" t="s">
        <v>81</v>
      </c>
      <c r="AV191" s="11" t="s">
        <v>79</v>
      </c>
      <c r="AW191" s="11" t="s">
        <v>35</v>
      </c>
      <c r="AX191" s="11" t="s">
        <v>71</v>
      </c>
      <c r="AY191" s="243" t="s">
        <v>152</v>
      </c>
    </row>
    <row r="192" s="12" customFormat="1">
      <c r="B192" s="244"/>
      <c r="C192" s="245"/>
      <c r="D192" s="235" t="s">
        <v>159</v>
      </c>
      <c r="E192" s="246" t="s">
        <v>21</v>
      </c>
      <c r="F192" s="247" t="s">
        <v>1441</v>
      </c>
      <c r="G192" s="245"/>
      <c r="H192" s="248">
        <v>1.8</v>
      </c>
      <c r="I192" s="249"/>
      <c r="J192" s="245"/>
      <c r="K192" s="245"/>
      <c r="L192" s="250"/>
      <c r="M192" s="251"/>
      <c r="N192" s="252"/>
      <c r="O192" s="252"/>
      <c r="P192" s="252"/>
      <c r="Q192" s="252"/>
      <c r="R192" s="252"/>
      <c r="S192" s="252"/>
      <c r="T192" s="253"/>
      <c r="AT192" s="254" t="s">
        <v>159</v>
      </c>
      <c r="AU192" s="254" t="s">
        <v>81</v>
      </c>
      <c r="AV192" s="12" t="s">
        <v>81</v>
      </c>
      <c r="AW192" s="12" t="s">
        <v>35</v>
      </c>
      <c r="AX192" s="12" t="s">
        <v>71</v>
      </c>
      <c r="AY192" s="254" t="s">
        <v>152</v>
      </c>
    </row>
    <row r="193" s="11" customFormat="1">
      <c r="B193" s="233"/>
      <c r="C193" s="234"/>
      <c r="D193" s="235" t="s">
        <v>159</v>
      </c>
      <c r="E193" s="236" t="s">
        <v>21</v>
      </c>
      <c r="F193" s="237" t="s">
        <v>1420</v>
      </c>
      <c r="G193" s="234"/>
      <c r="H193" s="236" t="s">
        <v>21</v>
      </c>
      <c r="I193" s="238"/>
      <c r="J193" s="234"/>
      <c r="K193" s="234"/>
      <c r="L193" s="239"/>
      <c r="M193" s="240"/>
      <c r="N193" s="241"/>
      <c r="O193" s="241"/>
      <c r="P193" s="241"/>
      <c r="Q193" s="241"/>
      <c r="R193" s="241"/>
      <c r="S193" s="241"/>
      <c r="T193" s="242"/>
      <c r="AT193" s="243" t="s">
        <v>159</v>
      </c>
      <c r="AU193" s="243" t="s">
        <v>81</v>
      </c>
      <c r="AV193" s="11" t="s">
        <v>79</v>
      </c>
      <c r="AW193" s="11" t="s">
        <v>35</v>
      </c>
      <c r="AX193" s="11" t="s">
        <v>71</v>
      </c>
      <c r="AY193" s="243" t="s">
        <v>152</v>
      </c>
    </row>
    <row r="194" s="12" customFormat="1">
      <c r="B194" s="244"/>
      <c r="C194" s="245"/>
      <c r="D194" s="235" t="s">
        <v>159</v>
      </c>
      <c r="E194" s="246" t="s">
        <v>21</v>
      </c>
      <c r="F194" s="247" t="s">
        <v>1442</v>
      </c>
      <c r="G194" s="245"/>
      <c r="H194" s="248">
        <v>3.52</v>
      </c>
      <c r="I194" s="249"/>
      <c r="J194" s="245"/>
      <c r="K194" s="245"/>
      <c r="L194" s="250"/>
      <c r="M194" s="251"/>
      <c r="N194" s="252"/>
      <c r="O194" s="252"/>
      <c r="P194" s="252"/>
      <c r="Q194" s="252"/>
      <c r="R194" s="252"/>
      <c r="S194" s="252"/>
      <c r="T194" s="253"/>
      <c r="AT194" s="254" t="s">
        <v>159</v>
      </c>
      <c r="AU194" s="254" t="s">
        <v>81</v>
      </c>
      <c r="AV194" s="12" t="s">
        <v>81</v>
      </c>
      <c r="AW194" s="12" t="s">
        <v>35</v>
      </c>
      <c r="AX194" s="12" t="s">
        <v>71</v>
      </c>
      <c r="AY194" s="254" t="s">
        <v>152</v>
      </c>
    </row>
    <row r="195" s="13" customFormat="1">
      <c r="B195" s="255"/>
      <c r="C195" s="256"/>
      <c r="D195" s="235" t="s">
        <v>159</v>
      </c>
      <c r="E195" s="257" t="s">
        <v>21</v>
      </c>
      <c r="F195" s="258" t="s">
        <v>164</v>
      </c>
      <c r="G195" s="256"/>
      <c r="H195" s="259">
        <v>5.8479999999999999</v>
      </c>
      <c r="I195" s="260"/>
      <c r="J195" s="256"/>
      <c r="K195" s="256"/>
      <c r="L195" s="261"/>
      <c r="M195" s="262"/>
      <c r="N195" s="263"/>
      <c r="O195" s="263"/>
      <c r="P195" s="263"/>
      <c r="Q195" s="263"/>
      <c r="R195" s="263"/>
      <c r="S195" s="263"/>
      <c r="T195" s="264"/>
      <c r="AT195" s="265" t="s">
        <v>159</v>
      </c>
      <c r="AU195" s="265" t="s">
        <v>81</v>
      </c>
      <c r="AV195" s="13" t="s">
        <v>158</v>
      </c>
      <c r="AW195" s="13" t="s">
        <v>35</v>
      </c>
      <c r="AX195" s="13" t="s">
        <v>79</v>
      </c>
      <c r="AY195" s="265" t="s">
        <v>152</v>
      </c>
    </row>
    <row r="196" s="1" customFormat="1" ht="16.5" customHeight="1">
      <c r="B196" s="46"/>
      <c r="C196" s="268" t="s">
        <v>192</v>
      </c>
      <c r="D196" s="268" t="s">
        <v>331</v>
      </c>
      <c r="E196" s="269" t="s">
        <v>1443</v>
      </c>
      <c r="F196" s="270" t="s">
        <v>1444</v>
      </c>
      <c r="G196" s="271" t="s">
        <v>220</v>
      </c>
      <c r="H196" s="272">
        <v>12.866</v>
      </c>
      <c r="I196" s="273"/>
      <c r="J196" s="274">
        <f>ROUND(I196*H196,2)</f>
        <v>0</v>
      </c>
      <c r="K196" s="270" t="s">
        <v>21</v>
      </c>
      <c r="L196" s="275"/>
      <c r="M196" s="276" t="s">
        <v>21</v>
      </c>
      <c r="N196" s="277" t="s">
        <v>42</v>
      </c>
      <c r="O196" s="47"/>
      <c r="P196" s="230">
        <f>O196*H196</f>
        <v>0</v>
      </c>
      <c r="Q196" s="230">
        <v>0</v>
      </c>
      <c r="R196" s="230">
        <f>Q196*H196</f>
        <v>0</v>
      </c>
      <c r="S196" s="230">
        <v>0</v>
      </c>
      <c r="T196" s="231">
        <f>S196*H196</f>
        <v>0</v>
      </c>
      <c r="AR196" s="24" t="s">
        <v>177</v>
      </c>
      <c r="AT196" s="24" t="s">
        <v>331</v>
      </c>
      <c r="AU196" s="24" t="s">
        <v>81</v>
      </c>
      <c r="AY196" s="24" t="s">
        <v>152</v>
      </c>
      <c r="BE196" s="232">
        <f>IF(N196="základní",J196,0)</f>
        <v>0</v>
      </c>
      <c r="BF196" s="232">
        <f>IF(N196="snížená",J196,0)</f>
        <v>0</v>
      </c>
      <c r="BG196" s="232">
        <f>IF(N196="zákl. přenesená",J196,0)</f>
        <v>0</v>
      </c>
      <c r="BH196" s="232">
        <f>IF(N196="sníž. přenesená",J196,0)</f>
        <v>0</v>
      </c>
      <c r="BI196" s="232">
        <f>IF(N196="nulová",J196,0)</f>
        <v>0</v>
      </c>
      <c r="BJ196" s="24" t="s">
        <v>79</v>
      </c>
      <c r="BK196" s="232">
        <f>ROUND(I196*H196,2)</f>
        <v>0</v>
      </c>
      <c r="BL196" s="24" t="s">
        <v>158</v>
      </c>
      <c r="BM196" s="24" t="s">
        <v>225</v>
      </c>
    </row>
    <row r="197" s="12" customFormat="1">
      <c r="B197" s="244"/>
      <c r="C197" s="245"/>
      <c r="D197" s="235" t="s">
        <v>159</v>
      </c>
      <c r="E197" s="246" t="s">
        <v>21</v>
      </c>
      <c r="F197" s="247" t="s">
        <v>1445</v>
      </c>
      <c r="G197" s="245"/>
      <c r="H197" s="248">
        <v>12.866</v>
      </c>
      <c r="I197" s="249"/>
      <c r="J197" s="245"/>
      <c r="K197" s="245"/>
      <c r="L197" s="250"/>
      <c r="M197" s="251"/>
      <c r="N197" s="252"/>
      <c r="O197" s="252"/>
      <c r="P197" s="252"/>
      <c r="Q197" s="252"/>
      <c r="R197" s="252"/>
      <c r="S197" s="252"/>
      <c r="T197" s="253"/>
      <c r="AT197" s="254" t="s">
        <v>159</v>
      </c>
      <c r="AU197" s="254" t="s">
        <v>81</v>
      </c>
      <c r="AV197" s="12" t="s">
        <v>81</v>
      </c>
      <c r="AW197" s="12" t="s">
        <v>35</v>
      </c>
      <c r="AX197" s="12" t="s">
        <v>79</v>
      </c>
      <c r="AY197" s="254" t="s">
        <v>152</v>
      </c>
    </row>
    <row r="198" s="10" customFormat="1" ht="29.88" customHeight="1">
      <c r="B198" s="205"/>
      <c r="C198" s="206"/>
      <c r="D198" s="207" t="s">
        <v>70</v>
      </c>
      <c r="E198" s="219" t="s">
        <v>169</v>
      </c>
      <c r="F198" s="219" t="s">
        <v>323</v>
      </c>
      <c r="G198" s="206"/>
      <c r="H198" s="206"/>
      <c r="I198" s="209"/>
      <c r="J198" s="220">
        <f>BK198</f>
        <v>0</v>
      </c>
      <c r="K198" s="206"/>
      <c r="L198" s="211"/>
      <c r="M198" s="212"/>
      <c r="N198" s="213"/>
      <c r="O198" s="213"/>
      <c r="P198" s="214">
        <f>SUM(P199:P202)</f>
        <v>0</v>
      </c>
      <c r="Q198" s="213"/>
      <c r="R198" s="214">
        <f>SUM(R199:R202)</f>
        <v>0.031665535000000002</v>
      </c>
      <c r="S198" s="213"/>
      <c r="T198" s="215">
        <f>SUM(T199:T202)</f>
        <v>0</v>
      </c>
      <c r="AR198" s="216" t="s">
        <v>79</v>
      </c>
      <c r="AT198" s="217" t="s">
        <v>70</v>
      </c>
      <c r="AU198" s="217" t="s">
        <v>79</v>
      </c>
      <c r="AY198" s="216" t="s">
        <v>152</v>
      </c>
      <c r="BK198" s="218">
        <f>SUM(BK199:BK202)</f>
        <v>0</v>
      </c>
    </row>
    <row r="199" s="1" customFormat="1" ht="25.5" customHeight="1">
      <c r="B199" s="46"/>
      <c r="C199" s="221" t="s">
        <v>10</v>
      </c>
      <c r="D199" s="221" t="s">
        <v>154</v>
      </c>
      <c r="E199" s="222" t="s">
        <v>1446</v>
      </c>
      <c r="F199" s="223" t="s">
        <v>1447</v>
      </c>
      <c r="G199" s="224" t="s">
        <v>235</v>
      </c>
      <c r="H199" s="225">
        <v>0.63800000000000001</v>
      </c>
      <c r="I199" s="226"/>
      <c r="J199" s="227">
        <f>ROUND(I199*H199,2)</f>
        <v>0</v>
      </c>
      <c r="K199" s="223" t="s">
        <v>21</v>
      </c>
      <c r="L199" s="72"/>
      <c r="M199" s="228" t="s">
        <v>21</v>
      </c>
      <c r="N199" s="229" t="s">
        <v>42</v>
      </c>
      <c r="O199" s="47"/>
      <c r="P199" s="230">
        <f>O199*H199</f>
        <v>0</v>
      </c>
      <c r="Q199" s="230">
        <v>0.049632500000000003</v>
      </c>
      <c r="R199" s="230">
        <f>Q199*H199</f>
        <v>0.031665535000000002</v>
      </c>
      <c r="S199" s="230">
        <v>0</v>
      </c>
      <c r="T199" s="231">
        <f>S199*H199</f>
        <v>0</v>
      </c>
      <c r="AR199" s="24" t="s">
        <v>158</v>
      </c>
      <c r="AT199" s="24" t="s">
        <v>154</v>
      </c>
      <c r="AU199" s="24" t="s">
        <v>81</v>
      </c>
      <c r="AY199" s="24" t="s">
        <v>152</v>
      </c>
      <c r="BE199" s="232">
        <f>IF(N199="základní",J199,0)</f>
        <v>0</v>
      </c>
      <c r="BF199" s="232">
        <f>IF(N199="snížená",J199,0)</f>
        <v>0</v>
      </c>
      <c r="BG199" s="232">
        <f>IF(N199="zákl. přenesená",J199,0)</f>
        <v>0</v>
      </c>
      <c r="BH199" s="232">
        <f>IF(N199="sníž. přenesená",J199,0)</f>
        <v>0</v>
      </c>
      <c r="BI199" s="232">
        <f>IF(N199="nulová",J199,0)</f>
        <v>0</v>
      </c>
      <c r="BJ199" s="24" t="s">
        <v>79</v>
      </c>
      <c r="BK199" s="232">
        <f>ROUND(I199*H199,2)</f>
        <v>0</v>
      </c>
      <c r="BL199" s="24" t="s">
        <v>158</v>
      </c>
      <c r="BM199" s="24" t="s">
        <v>236</v>
      </c>
    </row>
    <row r="200" s="11" customFormat="1">
      <c r="B200" s="233"/>
      <c r="C200" s="234"/>
      <c r="D200" s="235" t="s">
        <v>159</v>
      </c>
      <c r="E200" s="236" t="s">
        <v>21</v>
      </c>
      <c r="F200" s="237" t="s">
        <v>1448</v>
      </c>
      <c r="G200" s="234"/>
      <c r="H200" s="236" t="s">
        <v>21</v>
      </c>
      <c r="I200" s="238"/>
      <c r="J200" s="234"/>
      <c r="K200" s="234"/>
      <c r="L200" s="239"/>
      <c r="M200" s="240"/>
      <c r="N200" s="241"/>
      <c r="O200" s="241"/>
      <c r="P200" s="241"/>
      <c r="Q200" s="241"/>
      <c r="R200" s="241"/>
      <c r="S200" s="241"/>
      <c r="T200" s="242"/>
      <c r="AT200" s="243" t="s">
        <v>159</v>
      </c>
      <c r="AU200" s="243" t="s">
        <v>81</v>
      </c>
      <c r="AV200" s="11" t="s">
        <v>79</v>
      </c>
      <c r="AW200" s="11" t="s">
        <v>35</v>
      </c>
      <c r="AX200" s="11" t="s">
        <v>71</v>
      </c>
      <c r="AY200" s="243" t="s">
        <v>152</v>
      </c>
    </row>
    <row r="201" s="12" customFormat="1">
      <c r="B201" s="244"/>
      <c r="C201" s="245"/>
      <c r="D201" s="235" t="s">
        <v>159</v>
      </c>
      <c r="E201" s="246" t="s">
        <v>21</v>
      </c>
      <c r="F201" s="247" t="s">
        <v>1449</v>
      </c>
      <c r="G201" s="245"/>
      <c r="H201" s="248">
        <v>0.63800000000000001</v>
      </c>
      <c r="I201" s="249"/>
      <c r="J201" s="245"/>
      <c r="K201" s="245"/>
      <c r="L201" s="250"/>
      <c r="M201" s="251"/>
      <c r="N201" s="252"/>
      <c r="O201" s="252"/>
      <c r="P201" s="252"/>
      <c r="Q201" s="252"/>
      <c r="R201" s="252"/>
      <c r="S201" s="252"/>
      <c r="T201" s="253"/>
      <c r="AT201" s="254" t="s">
        <v>159</v>
      </c>
      <c r="AU201" s="254" t="s">
        <v>81</v>
      </c>
      <c r="AV201" s="12" t="s">
        <v>81</v>
      </c>
      <c r="AW201" s="12" t="s">
        <v>35</v>
      </c>
      <c r="AX201" s="12" t="s">
        <v>71</v>
      </c>
      <c r="AY201" s="254" t="s">
        <v>152</v>
      </c>
    </row>
    <row r="202" s="13" customFormat="1">
      <c r="B202" s="255"/>
      <c r="C202" s="256"/>
      <c r="D202" s="235" t="s">
        <v>159</v>
      </c>
      <c r="E202" s="257" t="s">
        <v>21</v>
      </c>
      <c r="F202" s="258" t="s">
        <v>164</v>
      </c>
      <c r="G202" s="256"/>
      <c r="H202" s="259">
        <v>0.63800000000000001</v>
      </c>
      <c r="I202" s="260"/>
      <c r="J202" s="256"/>
      <c r="K202" s="256"/>
      <c r="L202" s="261"/>
      <c r="M202" s="262"/>
      <c r="N202" s="263"/>
      <c r="O202" s="263"/>
      <c r="P202" s="263"/>
      <c r="Q202" s="263"/>
      <c r="R202" s="263"/>
      <c r="S202" s="263"/>
      <c r="T202" s="264"/>
      <c r="AT202" s="265" t="s">
        <v>159</v>
      </c>
      <c r="AU202" s="265" t="s">
        <v>81</v>
      </c>
      <c r="AV202" s="13" t="s">
        <v>158</v>
      </c>
      <c r="AW202" s="13" t="s">
        <v>35</v>
      </c>
      <c r="AX202" s="13" t="s">
        <v>79</v>
      </c>
      <c r="AY202" s="265" t="s">
        <v>152</v>
      </c>
    </row>
    <row r="203" s="10" customFormat="1" ht="29.88" customHeight="1">
      <c r="B203" s="205"/>
      <c r="C203" s="206"/>
      <c r="D203" s="207" t="s">
        <v>70</v>
      </c>
      <c r="E203" s="219" t="s">
        <v>158</v>
      </c>
      <c r="F203" s="219" t="s">
        <v>443</v>
      </c>
      <c r="G203" s="206"/>
      <c r="H203" s="206"/>
      <c r="I203" s="209"/>
      <c r="J203" s="220">
        <f>BK203</f>
        <v>0</v>
      </c>
      <c r="K203" s="206"/>
      <c r="L203" s="211"/>
      <c r="M203" s="212"/>
      <c r="N203" s="213"/>
      <c r="O203" s="213"/>
      <c r="P203" s="214">
        <f>SUM(P204:P213)</f>
        <v>0</v>
      </c>
      <c r="Q203" s="213"/>
      <c r="R203" s="214">
        <f>SUM(R204:R213)</f>
        <v>8.6597266000000008</v>
      </c>
      <c r="S203" s="213"/>
      <c r="T203" s="215">
        <f>SUM(T204:T213)</f>
        <v>0</v>
      </c>
      <c r="AR203" s="216" t="s">
        <v>79</v>
      </c>
      <c r="AT203" s="217" t="s">
        <v>70</v>
      </c>
      <c r="AU203" s="217" t="s">
        <v>79</v>
      </c>
      <c r="AY203" s="216" t="s">
        <v>152</v>
      </c>
      <c r="BK203" s="218">
        <f>SUM(BK204:BK213)</f>
        <v>0</v>
      </c>
    </row>
    <row r="204" s="1" customFormat="1" ht="16.5" customHeight="1">
      <c r="B204" s="46"/>
      <c r="C204" s="221" t="s">
        <v>200</v>
      </c>
      <c r="D204" s="221" t="s">
        <v>154</v>
      </c>
      <c r="E204" s="222" t="s">
        <v>1450</v>
      </c>
      <c r="F204" s="223" t="s">
        <v>1451</v>
      </c>
      <c r="G204" s="224" t="s">
        <v>157</v>
      </c>
      <c r="H204" s="225">
        <v>4.5800000000000001</v>
      </c>
      <c r="I204" s="226"/>
      <c r="J204" s="227">
        <f>ROUND(I204*H204,2)</f>
        <v>0</v>
      </c>
      <c r="K204" s="223" t="s">
        <v>21</v>
      </c>
      <c r="L204" s="72"/>
      <c r="M204" s="228" t="s">
        <v>21</v>
      </c>
      <c r="N204" s="229" t="s">
        <v>42</v>
      </c>
      <c r="O204" s="47"/>
      <c r="P204" s="230">
        <f>O204*H204</f>
        <v>0</v>
      </c>
      <c r="Q204" s="230">
        <v>1.8907700000000001</v>
      </c>
      <c r="R204" s="230">
        <f>Q204*H204</f>
        <v>8.6597266000000008</v>
      </c>
      <c r="S204" s="230">
        <v>0</v>
      </c>
      <c r="T204" s="231">
        <f>S204*H204</f>
        <v>0</v>
      </c>
      <c r="AR204" s="24" t="s">
        <v>158</v>
      </c>
      <c r="AT204" s="24" t="s">
        <v>154</v>
      </c>
      <c r="AU204" s="24" t="s">
        <v>81</v>
      </c>
      <c r="AY204" s="24" t="s">
        <v>152</v>
      </c>
      <c r="BE204" s="232">
        <f>IF(N204="základní",J204,0)</f>
        <v>0</v>
      </c>
      <c r="BF204" s="232">
        <f>IF(N204="snížená",J204,0)</f>
        <v>0</v>
      </c>
      <c r="BG204" s="232">
        <f>IF(N204="zákl. přenesená",J204,0)</f>
        <v>0</v>
      </c>
      <c r="BH204" s="232">
        <f>IF(N204="sníž. přenesená",J204,0)</f>
        <v>0</v>
      </c>
      <c r="BI204" s="232">
        <f>IF(N204="nulová",J204,0)</f>
        <v>0</v>
      </c>
      <c r="BJ204" s="24" t="s">
        <v>79</v>
      </c>
      <c r="BK204" s="232">
        <f>ROUND(I204*H204,2)</f>
        <v>0</v>
      </c>
      <c r="BL204" s="24" t="s">
        <v>158</v>
      </c>
      <c r="BM204" s="24" t="s">
        <v>263</v>
      </c>
    </row>
    <row r="205" s="1" customFormat="1">
      <c r="B205" s="46"/>
      <c r="C205" s="74"/>
      <c r="D205" s="235" t="s">
        <v>246</v>
      </c>
      <c r="E205" s="74"/>
      <c r="F205" s="266" t="s">
        <v>1452</v>
      </c>
      <c r="G205" s="74"/>
      <c r="H205" s="74"/>
      <c r="I205" s="191"/>
      <c r="J205" s="74"/>
      <c r="K205" s="74"/>
      <c r="L205" s="72"/>
      <c r="M205" s="267"/>
      <c r="N205" s="47"/>
      <c r="O205" s="47"/>
      <c r="P205" s="47"/>
      <c r="Q205" s="47"/>
      <c r="R205" s="47"/>
      <c r="S205" s="47"/>
      <c r="T205" s="95"/>
      <c r="AT205" s="24" t="s">
        <v>246</v>
      </c>
      <c r="AU205" s="24" t="s">
        <v>81</v>
      </c>
    </row>
    <row r="206" s="11" customFormat="1">
      <c r="B206" s="233"/>
      <c r="C206" s="234"/>
      <c r="D206" s="235" t="s">
        <v>159</v>
      </c>
      <c r="E206" s="236" t="s">
        <v>21</v>
      </c>
      <c r="F206" s="237" t="s">
        <v>1453</v>
      </c>
      <c r="G206" s="234"/>
      <c r="H206" s="236" t="s">
        <v>21</v>
      </c>
      <c r="I206" s="238"/>
      <c r="J206" s="234"/>
      <c r="K206" s="234"/>
      <c r="L206" s="239"/>
      <c r="M206" s="240"/>
      <c r="N206" s="241"/>
      <c r="O206" s="241"/>
      <c r="P206" s="241"/>
      <c r="Q206" s="241"/>
      <c r="R206" s="241"/>
      <c r="S206" s="241"/>
      <c r="T206" s="242"/>
      <c r="AT206" s="243" t="s">
        <v>159</v>
      </c>
      <c r="AU206" s="243" t="s">
        <v>81</v>
      </c>
      <c r="AV206" s="11" t="s">
        <v>79</v>
      </c>
      <c r="AW206" s="11" t="s">
        <v>35</v>
      </c>
      <c r="AX206" s="11" t="s">
        <v>71</v>
      </c>
      <c r="AY206" s="243" t="s">
        <v>152</v>
      </c>
    </row>
    <row r="207" s="11" customFormat="1">
      <c r="B207" s="233"/>
      <c r="C207" s="234"/>
      <c r="D207" s="235" t="s">
        <v>159</v>
      </c>
      <c r="E207" s="236" t="s">
        <v>21</v>
      </c>
      <c r="F207" s="237" t="s">
        <v>1413</v>
      </c>
      <c r="G207" s="234"/>
      <c r="H207" s="236" t="s">
        <v>21</v>
      </c>
      <c r="I207" s="238"/>
      <c r="J207" s="234"/>
      <c r="K207" s="234"/>
      <c r="L207" s="239"/>
      <c r="M207" s="240"/>
      <c r="N207" s="241"/>
      <c r="O207" s="241"/>
      <c r="P207" s="241"/>
      <c r="Q207" s="241"/>
      <c r="R207" s="241"/>
      <c r="S207" s="241"/>
      <c r="T207" s="242"/>
      <c r="AT207" s="243" t="s">
        <v>159</v>
      </c>
      <c r="AU207" s="243" t="s">
        <v>81</v>
      </c>
      <c r="AV207" s="11" t="s">
        <v>79</v>
      </c>
      <c r="AW207" s="11" t="s">
        <v>35</v>
      </c>
      <c r="AX207" s="11" t="s">
        <v>71</v>
      </c>
      <c r="AY207" s="243" t="s">
        <v>152</v>
      </c>
    </row>
    <row r="208" s="12" customFormat="1">
      <c r="B208" s="244"/>
      <c r="C208" s="245"/>
      <c r="D208" s="235" t="s">
        <v>159</v>
      </c>
      <c r="E208" s="246" t="s">
        <v>21</v>
      </c>
      <c r="F208" s="247" t="s">
        <v>1454</v>
      </c>
      <c r="G208" s="245"/>
      <c r="H208" s="248">
        <v>0.47999999999999998</v>
      </c>
      <c r="I208" s="249"/>
      <c r="J208" s="245"/>
      <c r="K208" s="245"/>
      <c r="L208" s="250"/>
      <c r="M208" s="251"/>
      <c r="N208" s="252"/>
      <c r="O208" s="252"/>
      <c r="P208" s="252"/>
      <c r="Q208" s="252"/>
      <c r="R208" s="252"/>
      <c r="S208" s="252"/>
      <c r="T208" s="253"/>
      <c r="AT208" s="254" t="s">
        <v>159</v>
      </c>
      <c r="AU208" s="254" t="s">
        <v>81</v>
      </c>
      <c r="AV208" s="12" t="s">
        <v>81</v>
      </c>
      <c r="AW208" s="12" t="s">
        <v>35</v>
      </c>
      <c r="AX208" s="12" t="s">
        <v>71</v>
      </c>
      <c r="AY208" s="254" t="s">
        <v>152</v>
      </c>
    </row>
    <row r="209" s="11" customFormat="1">
      <c r="B209" s="233"/>
      <c r="C209" s="234"/>
      <c r="D209" s="235" t="s">
        <v>159</v>
      </c>
      <c r="E209" s="236" t="s">
        <v>21</v>
      </c>
      <c r="F209" s="237" t="s">
        <v>1415</v>
      </c>
      <c r="G209" s="234"/>
      <c r="H209" s="236" t="s">
        <v>21</v>
      </c>
      <c r="I209" s="238"/>
      <c r="J209" s="234"/>
      <c r="K209" s="234"/>
      <c r="L209" s="239"/>
      <c r="M209" s="240"/>
      <c r="N209" s="241"/>
      <c r="O209" s="241"/>
      <c r="P209" s="241"/>
      <c r="Q209" s="241"/>
      <c r="R209" s="241"/>
      <c r="S209" s="241"/>
      <c r="T209" s="242"/>
      <c r="AT209" s="243" t="s">
        <v>159</v>
      </c>
      <c r="AU209" s="243" t="s">
        <v>81</v>
      </c>
      <c r="AV209" s="11" t="s">
        <v>79</v>
      </c>
      <c r="AW209" s="11" t="s">
        <v>35</v>
      </c>
      <c r="AX209" s="11" t="s">
        <v>71</v>
      </c>
      <c r="AY209" s="243" t="s">
        <v>152</v>
      </c>
    </row>
    <row r="210" s="12" customFormat="1">
      <c r="B210" s="244"/>
      <c r="C210" s="245"/>
      <c r="D210" s="235" t="s">
        <v>159</v>
      </c>
      <c r="E210" s="246" t="s">
        <v>21</v>
      </c>
      <c r="F210" s="247" t="s">
        <v>1455</v>
      </c>
      <c r="G210" s="245"/>
      <c r="H210" s="248">
        <v>0.90000000000000002</v>
      </c>
      <c r="I210" s="249"/>
      <c r="J210" s="245"/>
      <c r="K210" s="245"/>
      <c r="L210" s="250"/>
      <c r="M210" s="251"/>
      <c r="N210" s="252"/>
      <c r="O210" s="252"/>
      <c r="P210" s="252"/>
      <c r="Q210" s="252"/>
      <c r="R210" s="252"/>
      <c r="S210" s="252"/>
      <c r="T210" s="253"/>
      <c r="AT210" s="254" t="s">
        <v>159</v>
      </c>
      <c r="AU210" s="254" t="s">
        <v>81</v>
      </c>
      <c r="AV210" s="12" t="s">
        <v>81</v>
      </c>
      <c r="AW210" s="12" t="s">
        <v>35</v>
      </c>
      <c r="AX210" s="12" t="s">
        <v>71</v>
      </c>
      <c r="AY210" s="254" t="s">
        <v>152</v>
      </c>
    </row>
    <row r="211" s="11" customFormat="1">
      <c r="B211" s="233"/>
      <c r="C211" s="234"/>
      <c r="D211" s="235" t="s">
        <v>159</v>
      </c>
      <c r="E211" s="236" t="s">
        <v>21</v>
      </c>
      <c r="F211" s="237" t="s">
        <v>1420</v>
      </c>
      <c r="G211" s="234"/>
      <c r="H211" s="236" t="s">
        <v>21</v>
      </c>
      <c r="I211" s="238"/>
      <c r="J211" s="234"/>
      <c r="K211" s="234"/>
      <c r="L211" s="239"/>
      <c r="M211" s="240"/>
      <c r="N211" s="241"/>
      <c r="O211" s="241"/>
      <c r="P211" s="241"/>
      <c r="Q211" s="241"/>
      <c r="R211" s="241"/>
      <c r="S211" s="241"/>
      <c r="T211" s="242"/>
      <c r="AT211" s="243" t="s">
        <v>159</v>
      </c>
      <c r="AU211" s="243" t="s">
        <v>81</v>
      </c>
      <c r="AV211" s="11" t="s">
        <v>79</v>
      </c>
      <c r="AW211" s="11" t="s">
        <v>35</v>
      </c>
      <c r="AX211" s="11" t="s">
        <v>71</v>
      </c>
      <c r="AY211" s="243" t="s">
        <v>152</v>
      </c>
    </row>
    <row r="212" s="12" customFormat="1">
      <c r="B212" s="244"/>
      <c r="C212" s="245"/>
      <c r="D212" s="235" t="s">
        <v>159</v>
      </c>
      <c r="E212" s="246" t="s">
        <v>21</v>
      </c>
      <c r="F212" s="247" t="s">
        <v>1456</v>
      </c>
      <c r="G212" s="245"/>
      <c r="H212" s="248">
        <v>3.2000000000000002</v>
      </c>
      <c r="I212" s="249"/>
      <c r="J212" s="245"/>
      <c r="K212" s="245"/>
      <c r="L212" s="250"/>
      <c r="M212" s="251"/>
      <c r="N212" s="252"/>
      <c r="O212" s="252"/>
      <c r="P212" s="252"/>
      <c r="Q212" s="252"/>
      <c r="R212" s="252"/>
      <c r="S212" s="252"/>
      <c r="T212" s="253"/>
      <c r="AT212" s="254" t="s">
        <v>159</v>
      </c>
      <c r="AU212" s="254" t="s">
        <v>81</v>
      </c>
      <c r="AV212" s="12" t="s">
        <v>81</v>
      </c>
      <c r="AW212" s="12" t="s">
        <v>35</v>
      </c>
      <c r="AX212" s="12" t="s">
        <v>71</v>
      </c>
      <c r="AY212" s="254" t="s">
        <v>152</v>
      </c>
    </row>
    <row r="213" s="13" customFormat="1">
      <c r="B213" s="255"/>
      <c r="C213" s="256"/>
      <c r="D213" s="235" t="s">
        <v>159</v>
      </c>
      <c r="E213" s="257" t="s">
        <v>21</v>
      </c>
      <c r="F213" s="258" t="s">
        <v>164</v>
      </c>
      <c r="G213" s="256"/>
      <c r="H213" s="259">
        <v>4.5800000000000001</v>
      </c>
      <c r="I213" s="260"/>
      <c r="J213" s="256"/>
      <c r="K213" s="256"/>
      <c r="L213" s="261"/>
      <c r="M213" s="262"/>
      <c r="N213" s="263"/>
      <c r="O213" s="263"/>
      <c r="P213" s="263"/>
      <c r="Q213" s="263"/>
      <c r="R213" s="263"/>
      <c r="S213" s="263"/>
      <c r="T213" s="264"/>
      <c r="AT213" s="265" t="s">
        <v>159</v>
      </c>
      <c r="AU213" s="265" t="s">
        <v>81</v>
      </c>
      <c r="AV213" s="13" t="s">
        <v>158</v>
      </c>
      <c r="AW213" s="13" t="s">
        <v>35</v>
      </c>
      <c r="AX213" s="13" t="s">
        <v>79</v>
      </c>
      <c r="AY213" s="265" t="s">
        <v>152</v>
      </c>
    </row>
    <row r="214" s="10" customFormat="1" ht="29.88" customHeight="1">
      <c r="B214" s="205"/>
      <c r="C214" s="206"/>
      <c r="D214" s="207" t="s">
        <v>70</v>
      </c>
      <c r="E214" s="219" t="s">
        <v>178</v>
      </c>
      <c r="F214" s="219" t="s">
        <v>507</v>
      </c>
      <c r="G214" s="206"/>
      <c r="H214" s="206"/>
      <c r="I214" s="209"/>
      <c r="J214" s="220">
        <f>BK214</f>
        <v>0</v>
      </c>
      <c r="K214" s="206"/>
      <c r="L214" s="211"/>
      <c r="M214" s="212"/>
      <c r="N214" s="213"/>
      <c r="O214" s="213"/>
      <c r="P214" s="214">
        <f>SUM(P215:P221)</f>
        <v>0</v>
      </c>
      <c r="Q214" s="213"/>
      <c r="R214" s="214">
        <f>SUM(R215:R221)</f>
        <v>22.693800000000003</v>
      </c>
      <c r="S214" s="213"/>
      <c r="T214" s="215">
        <f>SUM(T215:T221)</f>
        <v>0</v>
      </c>
      <c r="AR214" s="216" t="s">
        <v>79</v>
      </c>
      <c r="AT214" s="217" t="s">
        <v>70</v>
      </c>
      <c r="AU214" s="217" t="s">
        <v>79</v>
      </c>
      <c r="AY214" s="216" t="s">
        <v>152</v>
      </c>
      <c r="BK214" s="218">
        <f>SUM(BK215:BK221)</f>
        <v>0</v>
      </c>
    </row>
    <row r="215" s="1" customFormat="1" ht="25.5" customHeight="1">
      <c r="B215" s="46"/>
      <c r="C215" s="221" t="s">
        <v>260</v>
      </c>
      <c r="D215" s="221" t="s">
        <v>154</v>
      </c>
      <c r="E215" s="222" t="s">
        <v>519</v>
      </c>
      <c r="F215" s="223" t="s">
        <v>520</v>
      </c>
      <c r="G215" s="224" t="s">
        <v>235</v>
      </c>
      <c r="H215" s="225">
        <v>30</v>
      </c>
      <c r="I215" s="226"/>
      <c r="J215" s="227">
        <f>ROUND(I215*H215,2)</f>
        <v>0</v>
      </c>
      <c r="K215" s="223" t="s">
        <v>21</v>
      </c>
      <c r="L215" s="72"/>
      <c r="M215" s="228" t="s">
        <v>21</v>
      </c>
      <c r="N215" s="229" t="s">
        <v>42</v>
      </c>
      <c r="O215" s="47"/>
      <c r="P215" s="230">
        <f>O215*H215</f>
        <v>0</v>
      </c>
      <c r="Q215" s="230">
        <v>0.34287000000000001</v>
      </c>
      <c r="R215" s="230">
        <f>Q215*H215</f>
        <v>10.286100000000001</v>
      </c>
      <c r="S215" s="230">
        <v>0</v>
      </c>
      <c r="T215" s="231">
        <f>S215*H215</f>
        <v>0</v>
      </c>
      <c r="AR215" s="24" t="s">
        <v>158</v>
      </c>
      <c r="AT215" s="24" t="s">
        <v>154</v>
      </c>
      <c r="AU215" s="24" t="s">
        <v>81</v>
      </c>
      <c r="AY215" s="24" t="s">
        <v>152</v>
      </c>
      <c r="BE215" s="232">
        <f>IF(N215="základní",J215,0)</f>
        <v>0</v>
      </c>
      <c r="BF215" s="232">
        <f>IF(N215="snížená",J215,0)</f>
        <v>0</v>
      </c>
      <c r="BG215" s="232">
        <f>IF(N215="zákl. přenesená",J215,0)</f>
        <v>0</v>
      </c>
      <c r="BH215" s="232">
        <f>IF(N215="sníž. přenesená",J215,0)</f>
        <v>0</v>
      </c>
      <c r="BI215" s="232">
        <f>IF(N215="nulová",J215,0)</f>
        <v>0</v>
      </c>
      <c r="BJ215" s="24" t="s">
        <v>79</v>
      </c>
      <c r="BK215" s="232">
        <f>ROUND(I215*H215,2)</f>
        <v>0</v>
      </c>
      <c r="BL215" s="24" t="s">
        <v>158</v>
      </c>
      <c r="BM215" s="24" t="s">
        <v>380</v>
      </c>
    </row>
    <row r="216" s="1" customFormat="1">
      <c r="B216" s="46"/>
      <c r="C216" s="74"/>
      <c r="D216" s="235" t="s">
        <v>246</v>
      </c>
      <c r="E216" s="74"/>
      <c r="F216" s="266" t="s">
        <v>1457</v>
      </c>
      <c r="G216" s="74"/>
      <c r="H216" s="74"/>
      <c r="I216" s="191"/>
      <c r="J216" s="74"/>
      <c r="K216" s="74"/>
      <c r="L216" s="72"/>
      <c r="M216" s="267"/>
      <c r="N216" s="47"/>
      <c r="O216" s="47"/>
      <c r="P216" s="47"/>
      <c r="Q216" s="47"/>
      <c r="R216" s="47"/>
      <c r="S216" s="47"/>
      <c r="T216" s="95"/>
      <c r="AT216" s="24" t="s">
        <v>246</v>
      </c>
      <c r="AU216" s="24" t="s">
        <v>81</v>
      </c>
    </row>
    <row r="217" s="11" customFormat="1">
      <c r="B217" s="233"/>
      <c r="C217" s="234"/>
      <c r="D217" s="235" t="s">
        <v>159</v>
      </c>
      <c r="E217" s="236" t="s">
        <v>21</v>
      </c>
      <c r="F217" s="237" t="s">
        <v>1458</v>
      </c>
      <c r="G217" s="234"/>
      <c r="H217" s="236" t="s">
        <v>21</v>
      </c>
      <c r="I217" s="238"/>
      <c r="J217" s="234"/>
      <c r="K217" s="234"/>
      <c r="L217" s="239"/>
      <c r="M217" s="240"/>
      <c r="N217" s="241"/>
      <c r="O217" s="241"/>
      <c r="P217" s="241"/>
      <c r="Q217" s="241"/>
      <c r="R217" s="241"/>
      <c r="S217" s="241"/>
      <c r="T217" s="242"/>
      <c r="AT217" s="243" t="s">
        <v>159</v>
      </c>
      <c r="AU217" s="243" t="s">
        <v>81</v>
      </c>
      <c r="AV217" s="11" t="s">
        <v>79</v>
      </c>
      <c r="AW217" s="11" t="s">
        <v>35</v>
      </c>
      <c r="AX217" s="11" t="s">
        <v>71</v>
      </c>
      <c r="AY217" s="243" t="s">
        <v>152</v>
      </c>
    </row>
    <row r="218" s="12" customFormat="1">
      <c r="B218" s="244"/>
      <c r="C218" s="245"/>
      <c r="D218" s="235" t="s">
        <v>159</v>
      </c>
      <c r="E218" s="246" t="s">
        <v>21</v>
      </c>
      <c r="F218" s="247" t="s">
        <v>1459</v>
      </c>
      <c r="G218" s="245"/>
      <c r="H218" s="248">
        <v>30</v>
      </c>
      <c r="I218" s="249"/>
      <c r="J218" s="245"/>
      <c r="K218" s="245"/>
      <c r="L218" s="250"/>
      <c r="M218" s="251"/>
      <c r="N218" s="252"/>
      <c r="O218" s="252"/>
      <c r="P218" s="252"/>
      <c r="Q218" s="252"/>
      <c r="R218" s="252"/>
      <c r="S218" s="252"/>
      <c r="T218" s="253"/>
      <c r="AT218" s="254" t="s">
        <v>159</v>
      </c>
      <c r="AU218" s="254" t="s">
        <v>81</v>
      </c>
      <c r="AV218" s="12" t="s">
        <v>81</v>
      </c>
      <c r="AW218" s="12" t="s">
        <v>35</v>
      </c>
      <c r="AX218" s="12" t="s">
        <v>79</v>
      </c>
      <c r="AY218" s="254" t="s">
        <v>152</v>
      </c>
    </row>
    <row r="219" s="1" customFormat="1" ht="16.5" customHeight="1">
      <c r="B219" s="46"/>
      <c r="C219" s="221" t="s">
        <v>204</v>
      </c>
      <c r="D219" s="221" t="s">
        <v>154</v>
      </c>
      <c r="E219" s="222" t="s">
        <v>522</v>
      </c>
      <c r="F219" s="223" t="s">
        <v>523</v>
      </c>
      <c r="G219" s="224" t="s">
        <v>235</v>
      </c>
      <c r="H219" s="225">
        <v>30</v>
      </c>
      <c r="I219" s="226"/>
      <c r="J219" s="227">
        <f>ROUND(I219*H219,2)</f>
        <v>0</v>
      </c>
      <c r="K219" s="223" t="s">
        <v>21</v>
      </c>
      <c r="L219" s="72"/>
      <c r="M219" s="228" t="s">
        <v>21</v>
      </c>
      <c r="N219" s="229" t="s">
        <v>42</v>
      </c>
      <c r="O219" s="47"/>
      <c r="P219" s="230">
        <f>O219*H219</f>
        <v>0</v>
      </c>
      <c r="Q219" s="230">
        <v>0.41359000000000001</v>
      </c>
      <c r="R219" s="230">
        <f>Q219*H219</f>
        <v>12.4077</v>
      </c>
      <c r="S219" s="230">
        <v>0</v>
      </c>
      <c r="T219" s="231">
        <f>S219*H219</f>
        <v>0</v>
      </c>
      <c r="AR219" s="24" t="s">
        <v>158</v>
      </c>
      <c r="AT219" s="24" t="s">
        <v>154</v>
      </c>
      <c r="AU219" s="24" t="s">
        <v>81</v>
      </c>
      <c r="AY219" s="24" t="s">
        <v>152</v>
      </c>
      <c r="BE219" s="232">
        <f>IF(N219="základní",J219,0)</f>
        <v>0</v>
      </c>
      <c r="BF219" s="232">
        <f>IF(N219="snížená",J219,0)</f>
        <v>0</v>
      </c>
      <c r="BG219" s="232">
        <f>IF(N219="zákl. přenesená",J219,0)</f>
        <v>0</v>
      </c>
      <c r="BH219" s="232">
        <f>IF(N219="sníž. přenesená",J219,0)</f>
        <v>0</v>
      </c>
      <c r="BI219" s="232">
        <f>IF(N219="nulová",J219,0)</f>
        <v>0</v>
      </c>
      <c r="BJ219" s="24" t="s">
        <v>79</v>
      </c>
      <c r="BK219" s="232">
        <f>ROUND(I219*H219,2)</f>
        <v>0</v>
      </c>
      <c r="BL219" s="24" t="s">
        <v>158</v>
      </c>
      <c r="BM219" s="24" t="s">
        <v>390</v>
      </c>
    </row>
    <row r="220" s="11" customFormat="1">
      <c r="B220" s="233"/>
      <c r="C220" s="234"/>
      <c r="D220" s="235" t="s">
        <v>159</v>
      </c>
      <c r="E220" s="236" t="s">
        <v>21</v>
      </c>
      <c r="F220" s="237" t="s">
        <v>1458</v>
      </c>
      <c r="G220" s="234"/>
      <c r="H220" s="236" t="s">
        <v>21</v>
      </c>
      <c r="I220" s="238"/>
      <c r="J220" s="234"/>
      <c r="K220" s="234"/>
      <c r="L220" s="239"/>
      <c r="M220" s="240"/>
      <c r="N220" s="241"/>
      <c r="O220" s="241"/>
      <c r="P220" s="241"/>
      <c r="Q220" s="241"/>
      <c r="R220" s="241"/>
      <c r="S220" s="241"/>
      <c r="T220" s="242"/>
      <c r="AT220" s="243" t="s">
        <v>159</v>
      </c>
      <c r="AU220" s="243" t="s">
        <v>81</v>
      </c>
      <c r="AV220" s="11" t="s">
        <v>79</v>
      </c>
      <c r="AW220" s="11" t="s">
        <v>35</v>
      </c>
      <c r="AX220" s="11" t="s">
        <v>71</v>
      </c>
      <c r="AY220" s="243" t="s">
        <v>152</v>
      </c>
    </row>
    <row r="221" s="12" customFormat="1">
      <c r="B221" s="244"/>
      <c r="C221" s="245"/>
      <c r="D221" s="235" t="s">
        <v>159</v>
      </c>
      <c r="E221" s="246" t="s">
        <v>21</v>
      </c>
      <c r="F221" s="247" t="s">
        <v>1459</v>
      </c>
      <c r="G221" s="245"/>
      <c r="H221" s="248">
        <v>30</v>
      </c>
      <c r="I221" s="249"/>
      <c r="J221" s="245"/>
      <c r="K221" s="245"/>
      <c r="L221" s="250"/>
      <c r="M221" s="251"/>
      <c r="N221" s="252"/>
      <c r="O221" s="252"/>
      <c r="P221" s="252"/>
      <c r="Q221" s="252"/>
      <c r="R221" s="252"/>
      <c r="S221" s="252"/>
      <c r="T221" s="253"/>
      <c r="AT221" s="254" t="s">
        <v>159</v>
      </c>
      <c r="AU221" s="254" t="s">
        <v>81</v>
      </c>
      <c r="AV221" s="12" t="s">
        <v>81</v>
      </c>
      <c r="AW221" s="12" t="s">
        <v>35</v>
      </c>
      <c r="AX221" s="12" t="s">
        <v>79</v>
      </c>
      <c r="AY221" s="254" t="s">
        <v>152</v>
      </c>
    </row>
    <row r="222" s="10" customFormat="1" ht="29.88" customHeight="1">
      <c r="B222" s="205"/>
      <c r="C222" s="206"/>
      <c r="D222" s="207" t="s">
        <v>70</v>
      </c>
      <c r="E222" s="219" t="s">
        <v>172</v>
      </c>
      <c r="F222" s="219" t="s">
        <v>533</v>
      </c>
      <c r="G222" s="206"/>
      <c r="H222" s="206"/>
      <c r="I222" s="209"/>
      <c r="J222" s="220">
        <f>BK222</f>
        <v>0</v>
      </c>
      <c r="K222" s="206"/>
      <c r="L222" s="211"/>
      <c r="M222" s="212"/>
      <c r="N222" s="213"/>
      <c r="O222" s="213"/>
      <c r="P222" s="214">
        <f>SUM(P223:P225)</f>
        <v>0</v>
      </c>
      <c r="Q222" s="213"/>
      <c r="R222" s="214">
        <f>SUM(R223:R225)</f>
        <v>0.28032750000000001</v>
      </c>
      <c r="S222" s="213"/>
      <c r="T222" s="215">
        <f>SUM(T223:T225)</f>
        <v>0</v>
      </c>
      <c r="AR222" s="216" t="s">
        <v>79</v>
      </c>
      <c r="AT222" s="217" t="s">
        <v>70</v>
      </c>
      <c r="AU222" s="217" t="s">
        <v>79</v>
      </c>
      <c r="AY222" s="216" t="s">
        <v>152</v>
      </c>
      <c r="BK222" s="218">
        <f>SUM(BK223:BK225)</f>
        <v>0</v>
      </c>
    </row>
    <row r="223" s="1" customFormat="1" ht="16.5" customHeight="1">
      <c r="B223" s="46"/>
      <c r="C223" s="221" t="s">
        <v>272</v>
      </c>
      <c r="D223" s="221" t="s">
        <v>154</v>
      </c>
      <c r="E223" s="222" t="s">
        <v>1460</v>
      </c>
      <c r="F223" s="223" t="s">
        <v>1461</v>
      </c>
      <c r="G223" s="224" t="s">
        <v>235</v>
      </c>
      <c r="H223" s="225">
        <v>6.75</v>
      </c>
      <c r="I223" s="226"/>
      <c r="J223" s="227">
        <f>ROUND(I223*H223,2)</f>
        <v>0</v>
      </c>
      <c r="K223" s="223" t="s">
        <v>21</v>
      </c>
      <c r="L223" s="72"/>
      <c r="M223" s="228" t="s">
        <v>21</v>
      </c>
      <c r="N223" s="229" t="s">
        <v>42</v>
      </c>
      <c r="O223" s="47"/>
      <c r="P223" s="230">
        <f>O223*H223</f>
        <v>0</v>
      </c>
      <c r="Q223" s="230">
        <v>0.041529999999999997</v>
      </c>
      <c r="R223" s="230">
        <f>Q223*H223</f>
        <v>0.28032750000000001</v>
      </c>
      <c r="S223" s="230">
        <v>0</v>
      </c>
      <c r="T223" s="231">
        <f>S223*H223</f>
        <v>0</v>
      </c>
      <c r="AR223" s="24" t="s">
        <v>158</v>
      </c>
      <c r="AT223" s="24" t="s">
        <v>154</v>
      </c>
      <c r="AU223" s="24" t="s">
        <v>81</v>
      </c>
      <c r="AY223" s="24" t="s">
        <v>152</v>
      </c>
      <c r="BE223" s="232">
        <f>IF(N223="základní",J223,0)</f>
        <v>0</v>
      </c>
      <c r="BF223" s="232">
        <f>IF(N223="snížená",J223,0)</f>
        <v>0</v>
      </c>
      <c r="BG223" s="232">
        <f>IF(N223="zákl. přenesená",J223,0)</f>
        <v>0</v>
      </c>
      <c r="BH223" s="232">
        <f>IF(N223="sníž. přenesená",J223,0)</f>
        <v>0</v>
      </c>
      <c r="BI223" s="232">
        <f>IF(N223="nulová",J223,0)</f>
        <v>0</v>
      </c>
      <c r="BJ223" s="24" t="s">
        <v>79</v>
      </c>
      <c r="BK223" s="232">
        <f>ROUND(I223*H223,2)</f>
        <v>0</v>
      </c>
      <c r="BL223" s="24" t="s">
        <v>158</v>
      </c>
      <c r="BM223" s="24" t="s">
        <v>278</v>
      </c>
    </row>
    <row r="224" s="12" customFormat="1">
      <c r="B224" s="244"/>
      <c r="C224" s="245"/>
      <c r="D224" s="235" t="s">
        <v>159</v>
      </c>
      <c r="E224" s="246" t="s">
        <v>21</v>
      </c>
      <c r="F224" s="247" t="s">
        <v>1462</v>
      </c>
      <c r="G224" s="245"/>
      <c r="H224" s="248">
        <v>6.75</v>
      </c>
      <c r="I224" s="249"/>
      <c r="J224" s="245"/>
      <c r="K224" s="245"/>
      <c r="L224" s="250"/>
      <c r="M224" s="251"/>
      <c r="N224" s="252"/>
      <c r="O224" s="252"/>
      <c r="P224" s="252"/>
      <c r="Q224" s="252"/>
      <c r="R224" s="252"/>
      <c r="S224" s="252"/>
      <c r="T224" s="253"/>
      <c r="AT224" s="254" t="s">
        <v>159</v>
      </c>
      <c r="AU224" s="254" t="s">
        <v>81</v>
      </c>
      <c r="AV224" s="12" t="s">
        <v>81</v>
      </c>
      <c r="AW224" s="12" t="s">
        <v>35</v>
      </c>
      <c r="AX224" s="12" t="s">
        <v>71</v>
      </c>
      <c r="AY224" s="254" t="s">
        <v>152</v>
      </c>
    </row>
    <row r="225" s="13" customFormat="1">
      <c r="B225" s="255"/>
      <c r="C225" s="256"/>
      <c r="D225" s="235" t="s">
        <v>159</v>
      </c>
      <c r="E225" s="257" t="s">
        <v>21</v>
      </c>
      <c r="F225" s="258" t="s">
        <v>164</v>
      </c>
      <c r="G225" s="256"/>
      <c r="H225" s="259">
        <v>6.75</v>
      </c>
      <c r="I225" s="260"/>
      <c r="J225" s="256"/>
      <c r="K225" s="256"/>
      <c r="L225" s="261"/>
      <c r="M225" s="262"/>
      <c r="N225" s="263"/>
      <c r="O225" s="263"/>
      <c r="P225" s="263"/>
      <c r="Q225" s="263"/>
      <c r="R225" s="263"/>
      <c r="S225" s="263"/>
      <c r="T225" s="264"/>
      <c r="AT225" s="265" t="s">
        <v>159</v>
      </c>
      <c r="AU225" s="265" t="s">
        <v>81</v>
      </c>
      <c r="AV225" s="13" t="s">
        <v>158</v>
      </c>
      <c r="AW225" s="13" t="s">
        <v>35</v>
      </c>
      <c r="AX225" s="13" t="s">
        <v>79</v>
      </c>
      <c r="AY225" s="265" t="s">
        <v>152</v>
      </c>
    </row>
    <row r="226" s="10" customFormat="1" ht="29.88" customHeight="1">
      <c r="B226" s="205"/>
      <c r="C226" s="206"/>
      <c r="D226" s="207" t="s">
        <v>70</v>
      </c>
      <c r="E226" s="219" t="s">
        <v>177</v>
      </c>
      <c r="F226" s="219" t="s">
        <v>1463</v>
      </c>
      <c r="G226" s="206"/>
      <c r="H226" s="206"/>
      <c r="I226" s="209"/>
      <c r="J226" s="220">
        <f>BK226</f>
        <v>0</v>
      </c>
      <c r="K226" s="206"/>
      <c r="L226" s="211"/>
      <c r="M226" s="212"/>
      <c r="N226" s="213"/>
      <c r="O226" s="213"/>
      <c r="P226" s="214">
        <f>SUM(P227:P270)</f>
        <v>0</v>
      </c>
      <c r="Q226" s="213"/>
      <c r="R226" s="214">
        <f>SUM(R227:R270)</f>
        <v>0.76058999999999999</v>
      </c>
      <c r="S226" s="213"/>
      <c r="T226" s="215">
        <f>SUM(T227:T270)</f>
        <v>0</v>
      </c>
      <c r="AR226" s="216" t="s">
        <v>79</v>
      </c>
      <c r="AT226" s="217" t="s">
        <v>70</v>
      </c>
      <c r="AU226" s="217" t="s">
        <v>79</v>
      </c>
      <c r="AY226" s="216" t="s">
        <v>152</v>
      </c>
      <c r="BK226" s="218">
        <f>SUM(BK227:BK270)</f>
        <v>0</v>
      </c>
    </row>
    <row r="227" s="1" customFormat="1" ht="25.5" customHeight="1">
      <c r="B227" s="46"/>
      <c r="C227" s="221" t="s">
        <v>208</v>
      </c>
      <c r="D227" s="221" t="s">
        <v>154</v>
      </c>
      <c r="E227" s="222" t="s">
        <v>1464</v>
      </c>
      <c r="F227" s="223" t="s">
        <v>1465</v>
      </c>
      <c r="G227" s="224" t="s">
        <v>326</v>
      </c>
      <c r="H227" s="225">
        <v>8</v>
      </c>
      <c r="I227" s="226"/>
      <c r="J227" s="227">
        <f>ROUND(I227*H227,2)</f>
        <v>0</v>
      </c>
      <c r="K227" s="223" t="s">
        <v>21</v>
      </c>
      <c r="L227" s="72"/>
      <c r="M227" s="228" t="s">
        <v>21</v>
      </c>
      <c r="N227" s="229" t="s">
        <v>42</v>
      </c>
      <c r="O227" s="47"/>
      <c r="P227" s="230">
        <f>O227*H227</f>
        <v>0</v>
      </c>
      <c r="Q227" s="230">
        <v>0</v>
      </c>
      <c r="R227" s="230">
        <f>Q227*H227</f>
        <v>0</v>
      </c>
      <c r="S227" s="230">
        <v>0</v>
      </c>
      <c r="T227" s="231">
        <f>S227*H227</f>
        <v>0</v>
      </c>
      <c r="AR227" s="24" t="s">
        <v>158</v>
      </c>
      <c r="AT227" s="24" t="s">
        <v>154</v>
      </c>
      <c r="AU227" s="24" t="s">
        <v>81</v>
      </c>
      <c r="AY227" s="24" t="s">
        <v>152</v>
      </c>
      <c r="BE227" s="232">
        <f>IF(N227="základní",J227,0)</f>
        <v>0</v>
      </c>
      <c r="BF227" s="232">
        <f>IF(N227="snížená",J227,0)</f>
        <v>0</v>
      </c>
      <c r="BG227" s="232">
        <f>IF(N227="zákl. přenesená",J227,0)</f>
        <v>0</v>
      </c>
      <c r="BH227" s="232">
        <f>IF(N227="sníž. přenesená",J227,0)</f>
        <v>0</v>
      </c>
      <c r="BI227" s="232">
        <f>IF(N227="nulová",J227,0)</f>
        <v>0</v>
      </c>
      <c r="BJ227" s="24" t="s">
        <v>79</v>
      </c>
      <c r="BK227" s="232">
        <f>ROUND(I227*H227,2)</f>
        <v>0</v>
      </c>
      <c r="BL227" s="24" t="s">
        <v>158</v>
      </c>
      <c r="BM227" s="24" t="s">
        <v>282</v>
      </c>
    </row>
    <row r="228" s="1" customFormat="1">
      <c r="B228" s="46"/>
      <c r="C228" s="74"/>
      <c r="D228" s="235" t="s">
        <v>246</v>
      </c>
      <c r="E228" s="74"/>
      <c r="F228" s="266" t="s">
        <v>1466</v>
      </c>
      <c r="G228" s="74"/>
      <c r="H228" s="74"/>
      <c r="I228" s="191"/>
      <c r="J228" s="74"/>
      <c r="K228" s="74"/>
      <c r="L228" s="72"/>
      <c r="M228" s="267"/>
      <c r="N228" s="47"/>
      <c r="O228" s="47"/>
      <c r="P228" s="47"/>
      <c r="Q228" s="47"/>
      <c r="R228" s="47"/>
      <c r="S228" s="47"/>
      <c r="T228" s="95"/>
      <c r="AT228" s="24" t="s">
        <v>246</v>
      </c>
      <c r="AU228" s="24" t="s">
        <v>81</v>
      </c>
    </row>
    <row r="229" s="11" customFormat="1">
      <c r="B229" s="233"/>
      <c r="C229" s="234"/>
      <c r="D229" s="235" t="s">
        <v>159</v>
      </c>
      <c r="E229" s="236" t="s">
        <v>21</v>
      </c>
      <c r="F229" s="237" t="s">
        <v>1467</v>
      </c>
      <c r="G229" s="234"/>
      <c r="H229" s="236" t="s">
        <v>21</v>
      </c>
      <c r="I229" s="238"/>
      <c r="J229" s="234"/>
      <c r="K229" s="234"/>
      <c r="L229" s="239"/>
      <c r="M229" s="240"/>
      <c r="N229" s="241"/>
      <c r="O229" s="241"/>
      <c r="P229" s="241"/>
      <c r="Q229" s="241"/>
      <c r="R229" s="241"/>
      <c r="S229" s="241"/>
      <c r="T229" s="242"/>
      <c r="AT229" s="243" t="s">
        <v>159</v>
      </c>
      <c r="AU229" s="243" t="s">
        <v>81</v>
      </c>
      <c r="AV229" s="11" t="s">
        <v>79</v>
      </c>
      <c r="AW229" s="11" t="s">
        <v>35</v>
      </c>
      <c r="AX229" s="11" t="s">
        <v>71</v>
      </c>
      <c r="AY229" s="243" t="s">
        <v>152</v>
      </c>
    </row>
    <row r="230" s="12" customFormat="1">
      <c r="B230" s="244"/>
      <c r="C230" s="245"/>
      <c r="D230" s="235" t="s">
        <v>159</v>
      </c>
      <c r="E230" s="246" t="s">
        <v>21</v>
      </c>
      <c r="F230" s="247" t="s">
        <v>1468</v>
      </c>
      <c r="G230" s="245"/>
      <c r="H230" s="248">
        <v>8</v>
      </c>
      <c r="I230" s="249"/>
      <c r="J230" s="245"/>
      <c r="K230" s="245"/>
      <c r="L230" s="250"/>
      <c r="M230" s="251"/>
      <c r="N230" s="252"/>
      <c r="O230" s="252"/>
      <c r="P230" s="252"/>
      <c r="Q230" s="252"/>
      <c r="R230" s="252"/>
      <c r="S230" s="252"/>
      <c r="T230" s="253"/>
      <c r="AT230" s="254" t="s">
        <v>159</v>
      </c>
      <c r="AU230" s="254" t="s">
        <v>81</v>
      </c>
      <c r="AV230" s="12" t="s">
        <v>81</v>
      </c>
      <c r="AW230" s="12" t="s">
        <v>35</v>
      </c>
      <c r="AX230" s="12" t="s">
        <v>79</v>
      </c>
      <c r="AY230" s="254" t="s">
        <v>152</v>
      </c>
    </row>
    <row r="231" s="1" customFormat="1" ht="16.5" customHeight="1">
      <c r="B231" s="46"/>
      <c r="C231" s="268" t="s">
        <v>9</v>
      </c>
      <c r="D231" s="268" t="s">
        <v>331</v>
      </c>
      <c r="E231" s="269" t="s">
        <v>1469</v>
      </c>
      <c r="F231" s="270" t="s">
        <v>1470</v>
      </c>
      <c r="G231" s="271" t="s">
        <v>326</v>
      </c>
      <c r="H231" s="272">
        <v>8</v>
      </c>
      <c r="I231" s="273"/>
      <c r="J231" s="274">
        <f>ROUND(I231*H231,2)</f>
        <v>0</v>
      </c>
      <c r="K231" s="270" t="s">
        <v>21</v>
      </c>
      <c r="L231" s="275"/>
      <c r="M231" s="276" t="s">
        <v>21</v>
      </c>
      <c r="N231" s="277" t="s">
        <v>42</v>
      </c>
      <c r="O231" s="47"/>
      <c r="P231" s="230">
        <f>O231*H231</f>
        <v>0</v>
      </c>
      <c r="Q231" s="230">
        <v>0</v>
      </c>
      <c r="R231" s="230">
        <f>Q231*H231</f>
        <v>0</v>
      </c>
      <c r="S231" s="230">
        <v>0</v>
      </c>
      <c r="T231" s="231">
        <f>S231*H231</f>
        <v>0</v>
      </c>
      <c r="AR231" s="24" t="s">
        <v>177</v>
      </c>
      <c r="AT231" s="24" t="s">
        <v>331</v>
      </c>
      <c r="AU231" s="24" t="s">
        <v>81</v>
      </c>
      <c r="AY231" s="24" t="s">
        <v>152</v>
      </c>
      <c r="BE231" s="232">
        <f>IF(N231="základní",J231,0)</f>
        <v>0</v>
      </c>
      <c r="BF231" s="232">
        <f>IF(N231="snížená",J231,0)</f>
        <v>0</v>
      </c>
      <c r="BG231" s="232">
        <f>IF(N231="zákl. přenesená",J231,0)</f>
        <v>0</v>
      </c>
      <c r="BH231" s="232">
        <f>IF(N231="sníž. přenesená",J231,0)</f>
        <v>0</v>
      </c>
      <c r="BI231" s="232">
        <f>IF(N231="nulová",J231,0)</f>
        <v>0</v>
      </c>
      <c r="BJ231" s="24" t="s">
        <v>79</v>
      </c>
      <c r="BK231" s="232">
        <f>ROUND(I231*H231,2)</f>
        <v>0</v>
      </c>
      <c r="BL231" s="24" t="s">
        <v>158</v>
      </c>
      <c r="BM231" s="24" t="s">
        <v>300</v>
      </c>
    </row>
    <row r="232" s="11" customFormat="1">
      <c r="B232" s="233"/>
      <c r="C232" s="234"/>
      <c r="D232" s="235" t="s">
        <v>159</v>
      </c>
      <c r="E232" s="236" t="s">
        <v>21</v>
      </c>
      <c r="F232" s="237" t="s">
        <v>1467</v>
      </c>
      <c r="G232" s="234"/>
      <c r="H232" s="236" t="s">
        <v>21</v>
      </c>
      <c r="I232" s="238"/>
      <c r="J232" s="234"/>
      <c r="K232" s="234"/>
      <c r="L232" s="239"/>
      <c r="M232" s="240"/>
      <c r="N232" s="241"/>
      <c r="O232" s="241"/>
      <c r="P232" s="241"/>
      <c r="Q232" s="241"/>
      <c r="R232" s="241"/>
      <c r="S232" s="241"/>
      <c r="T232" s="242"/>
      <c r="AT232" s="243" t="s">
        <v>159</v>
      </c>
      <c r="AU232" s="243" t="s">
        <v>81</v>
      </c>
      <c r="AV232" s="11" t="s">
        <v>79</v>
      </c>
      <c r="AW232" s="11" t="s">
        <v>35</v>
      </c>
      <c r="AX232" s="11" t="s">
        <v>71</v>
      </c>
      <c r="AY232" s="243" t="s">
        <v>152</v>
      </c>
    </row>
    <row r="233" s="12" customFormat="1">
      <c r="B233" s="244"/>
      <c r="C233" s="245"/>
      <c r="D233" s="235" t="s">
        <v>159</v>
      </c>
      <c r="E233" s="246" t="s">
        <v>21</v>
      </c>
      <c r="F233" s="247" t="s">
        <v>1468</v>
      </c>
      <c r="G233" s="245"/>
      <c r="H233" s="248">
        <v>8</v>
      </c>
      <c r="I233" s="249"/>
      <c r="J233" s="245"/>
      <c r="K233" s="245"/>
      <c r="L233" s="250"/>
      <c r="M233" s="251"/>
      <c r="N233" s="252"/>
      <c r="O233" s="252"/>
      <c r="P233" s="252"/>
      <c r="Q233" s="252"/>
      <c r="R233" s="252"/>
      <c r="S233" s="252"/>
      <c r="T233" s="253"/>
      <c r="AT233" s="254" t="s">
        <v>159</v>
      </c>
      <c r="AU233" s="254" t="s">
        <v>81</v>
      </c>
      <c r="AV233" s="12" t="s">
        <v>81</v>
      </c>
      <c r="AW233" s="12" t="s">
        <v>35</v>
      </c>
      <c r="AX233" s="12" t="s">
        <v>79</v>
      </c>
      <c r="AY233" s="254" t="s">
        <v>152</v>
      </c>
    </row>
    <row r="234" s="1" customFormat="1" ht="25.5" customHeight="1">
      <c r="B234" s="46"/>
      <c r="C234" s="268" t="s">
        <v>692</v>
      </c>
      <c r="D234" s="268" t="s">
        <v>331</v>
      </c>
      <c r="E234" s="269" t="s">
        <v>1471</v>
      </c>
      <c r="F234" s="270" t="s">
        <v>1472</v>
      </c>
      <c r="G234" s="271" t="s">
        <v>376</v>
      </c>
      <c r="H234" s="272">
        <v>1</v>
      </c>
      <c r="I234" s="273"/>
      <c r="J234" s="274">
        <f>ROUND(I234*H234,2)</f>
        <v>0</v>
      </c>
      <c r="K234" s="270" t="s">
        <v>242</v>
      </c>
      <c r="L234" s="275"/>
      <c r="M234" s="276" t="s">
        <v>21</v>
      </c>
      <c r="N234" s="277" t="s">
        <v>42</v>
      </c>
      <c r="O234" s="47"/>
      <c r="P234" s="230">
        <f>O234*H234</f>
        <v>0</v>
      </c>
      <c r="Q234" s="230">
        <v>0.0067999999999999996</v>
      </c>
      <c r="R234" s="230">
        <f>Q234*H234</f>
        <v>0.0067999999999999996</v>
      </c>
      <c r="S234" s="230">
        <v>0</v>
      </c>
      <c r="T234" s="231">
        <f>S234*H234</f>
        <v>0</v>
      </c>
      <c r="AR234" s="24" t="s">
        <v>177</v>
      </c>
      <c r="AT234" s="24" t="s">
        <v>331</v>
      </c>
      <c r="AU234" s="24" t="s">
        <v>81</v>
      </c>
      <c r="AY234" s="24" t="s">
        <v>152</v>
      </c>
      <c r="BE234" s="232">
        <f>IF(N234="základní",J234,0)</f>
        <v>0</v>
      </c>
      <c r="BF234" s="232">
        <f>IF(N234="snížená",J234,0)</f>
        <v>0</v>
      </c>
      <c r="BG234" s="232">
        <f>IF(N234="zákl. přenesená",J234,0)</f>
        <v>0</v>
      </c>
      <c r="BH234" s="232">
        <f>IF(N234="sníž. přenesená",J234,0)</f>
        <v>0</v>
      </c>
      <c r="BI234" s="232">
        <f>IF(N234="nulová",J234,0)</f>
        <v>0</v>
      </c>
      <c r="BJ234" s="24" t="s">
        <v>79</v>
      </c>
      <c r="BK234" s="232">
        <f>ROUND(I234*H234,2)</f>
        <v>0</v>
      </c>
      <c r="BL234" s="24" t="s">
        <v>158</v>
      </c>
      <c r="BM234" s="24" t="s">
        <v>1473</v>
      </c>
    </row>
    <row r="235" s="12" customFormat="1">
      <c r="B235" s="244"/>
      <c r="C235" s="245"/>
      <c r="D235" s="235" t="s">
        <v>159</v>
      </c>
      <c r="E235" s="246" t="s">
        <v>21</v>
      </c>
      <c r="F235" s="247" t="s">
        <v>79</v>
      </c>
      <c r="G235" s="245"/>
      <c r="H235" s="248">
        <v>1</v>
      </c>
      <c r="I235" s="249"/>
      <c r="J235" s="245"/>
      <c r="K235" s="245"/>
      <c r="L235" s="250"/>
      <c r="M235" s="251"/>
      <c r="N235" s="252"/>
      <c r="O235" s="252"/>
      <c r="P235" s="252"/>
      <c r="Q235" s="252"/>
      <c r="R235" s="252"/>
      <c r="S235" s="252"/>
      <c r="T235" s="253"/>
      <c r="AT235" s="254" t="s">
        <v>159</v>
      </c>
      <c r="AU235" s="254" t="s">
        <v>81</v>
      </c>
      <c r="AV235" s="12" t="s">
        <v>81</v>
      </c>
      <c r="AW235" s="12" t="s">
        <v>35</v>
      </c>
      <c r="AX235" s="12" t="s">
        <v>79</v>
      </c>
      <c r="AY235" s="254" t="s">
        <v>152</v>
      </c>
    </row>
    <row r="236" s="1" customFormat="1" ht="16.5" customHeight="1">
      <c r="B236" s="46"/>
      <c r="C236" s="268" t="s">
        <v>697</v>
      </c>
      <c r="D236" s="268" t="s">
        <v>331</v>
      </c>
      <c r="E236" s="269" t="s">
        <v>1474</v>
      </c>
      <c r="F236" s="270" t="s">
        <v>1475</v>
      </c>
      <c r="G236" s="271" t="s">
        <v>376</v>
      </c>
      <c r="H236" s="272">
        <v>1</v>
      </c>
      <c r="I236" s="273"/>
      <c r="J236" s="274">
        <f>ROUND(I236*H236,2)</f>
        <v>0</v>
      </c>
      <c r="K236" s="270" t="s">
        <v>242</v>
      </c>
      <c r="L236" s="275"/>
      <c r="M236" s="276" t="s">
        <v>21</v>
      </c>
      <c r="N236" s="277" t="s">
        <v>42</v>
      </c>
      <c r="O236" s="47"/>
      <c r="P236" s="230">
        <f>O236*H236</f>
        <v>0</v>
      </c>
      <c r="Q236" s="230">
        <v>0.00011</v>
      </c>
      <c r="R236" s="230">
        <f>Q236*H236</f>
        <v>0.00011</v>
      </c>
      <c r="S236" s="230">
        <v>0</v>
      </c>
      <c r="T236" s="231">
        <f>S236*H236</f>
        <v>0</v>
      </c>
      <c r="AR236" s="24" t="s">
        <v>177</v>
      </c>
      <c r="AT236" s="24" t="s">
        <v>331</v>
      </c>
      <c r="AU236" s="24" t="s">
        <v>81</v>
      </c>
      <c r="AY236" s="24" t="s">
        <v>152</v>
      </c>
      <c r="BE236" s="232">
        <f>IF(N236="základní",J236,0)</f>
        <v>0</v>
      </c>
      <c r="BF236" s="232">
        <f>IF(N236="snížená",J236,0)</f>
        <v>0</v>
      </c>
      <c r="BG236" s="232">
        <f>IF(N236="zákl. přenesená",J236,0)</f>
        <v>0</v>
      </c>
      <c r="BH236" s="232">
        <f>IF(N236="sníž. přenesená",J236,0)</f>
        <v>0</v>
      </c>
      <c r="BI236" s="232">
        <f>IF(N236="nulová",J236,0)</f>
        <v>0</v>
      </c>
      <c r="BJ236" s="24" t="s">
        <v>79</v>
      </c>
      <c r="BK236" s="232">
        <f>ROUND(I236*H236,2)</f>
        <v>0</v>
      </c>
      <c r="BL236" s="24" t="s">
        <v>158</v>
      </c>
      <c r="BM236" s="24" t="s">
        <v>1476</v>
      </c>
    </row>
    <row r="237" s="12" customFormat="1">
      <c r="B237" s="244"/>
      <c r="C237" s="245"/>
      <c r="D237" s="235" t="s">
        <v>159</v>
      </c>
      <c r="E237" s="246" t="s">
        <v>21</v>
      </c>
      <c r="F237" s="247" t="s">
        <v>1477</v>
      </c>
      <c r="G237" s="245"/>
      <c r="H237" s="248">
        <v>1</v>
      </c>
      <c r="I237" s="249"/>
      <c r="J237" s="245"/>
      <c r="K237" s="245"/>
      <c r="L237" s="250"/>
      <c r="M237" s="251"/>
      <c r="N237" s="252"/>
      <c r="O237" s="252"/>
      <c r="P237" s="252"/>
      <c r="Q237" s="252"/>
      <c r="R237" s="252"/>
      <c r="S237" s="252"/>
      <c r="T237" s="253"/>
      <c r="AT237" s="254" t="s">
        <v>159</v>
      </c>
      <c r="AU237" s="254" t="s">
        <v>81</v>
      </c>
      <c r="AV237" s="12" t="s">
        <v>81</v>
      </c>
      <c r="AW237" s="12" t="s">
        <v>35</v>
      </c>
      <c r="AX237" s="12" t="s">
        <v>79</v>
      </c>
      <c r="AY237" s="254" t="s">
        <v>152</v>
      </c>
    </row>
    <row r="238" s="1" customFormat="1" ht="25.5" customHeight="1">
      <c r="B238" s="46"/>
      <c r="C238" s="221" t="s">
        <v>213</v>
      </c>
      <c r="D238" s="221" t="s">
        <v>154</v>
      </c>
      <c r="E238" s="222" t="s">
        <v>1478</v>
      </c>
      <c r="F238" s="223" t="s">
        <v>1479</v>
      </c>
      <c r="G238" s="224" t="s">
        <v>326</v>
      </c>
      <c r="H238" s="225">
        <v>20</v>
      </c>
      <c r="I238" s="226"/>
      <c r="J238" s="227">
        <f>ROUND(I238*H238,2)</f>
        <v>0</v>
      </c>
      <c r="K238" s="223" t="s">
        <v>21</v>
      </c>
      <c r="L238" s="72"/>
      <c r="M238" s="228" t="s">
        <v>21</v>
      </c>
      <c r="N238" s="229" t="s">
        <v>42</v>
      </c>
      <c r="O238" s="47"/>
      <c r="P238" s="230">
        <f>O238*H238</f>
        <v>0</v>
      </c>
      <c r="Q238" s="230">
        <v>0</v>
      </c>
      <c r="R238" s="230">
        <f>Q238*H238</f>
        <v>0</v>
      </c>
      <c r="S238" s="230">
        <v>0</v>
      </c>
      <c r="T238" s="231">
        <f>S238*H238</f>
        <v>0</v>
      </c>
      <c r="AR238" s="24" t="s">
        <v>158</v>
      </c>
      <c r="AT238" s="24" t="s">
        <v>154</v>
      </c>
      <c r="AU238" s="24" t="s">
        <v>81</v>
      </c>
      <c r="AY238" s="24" t="s">
        <v>152</v>
      </c>
      <c r="BE238" s="232">
        <f>IF(N238="základní",J238,0)</f>
        <v>0</v>
      </c>
      <c r="BF238" s="232">
        <f>IF(N238="snížená",J238,0)</f>
        <v>0</v>
      </c>
      <c r="BG238" s="232">
        <f>IF(N238="zákl. přenesená",J238,0)</f>
        <v>0</v>
      </c>
      <c r="BH238" s="232">
        <f>IF(N238="sníž. přenesená",J238,0)</f>
        <v>0</v>
      </c>
      <c r="BI238" s="232">
        <f>IF(N238="nulová",J238,0)</f>
        <v>0</v>
      </c>
      <c r="BJ238" s="24" t="s">
        <v>79</v>
      </c>
      <c r="BK238" s="232">
        <f>ROUND(I238*H238,2)</f>
        <v>0</v>
      </c>
      <c r="BL238" s="24" t="s">
        <v>158</v>
      </c>
      <c r="BM238" s="24" t="s">
        <v>312</v>
      </c>
    </row>
    <row r="239" s="1" customFormat="1">
      <c r="B239" s="46"/>
      <c r="C239" s="74"/>
      <c r="D239" s="235" t="s">
        <v>246</v>
      </c>
      <c r="E239" s="74"/>
      <c r="F239" s="266" t="s">
        <v>1480</v>
      </c>
      <c r="G239" s="74"/>
      <c r="H239" s="74"/>
      <c r="I239" s="191"/>
      <c r="J239" s="74"/>
      <c r="K239" s="74"/>
      <c r="L239" s="72"/>
      <c r="M239" s="267"/>
      <c r="N239" s="47"/>
      <c r="O239" s="47"/>
      <c r="P239" s="47"/>
      <c r="Q239" s="47"/>
      <c r="R239" s="47"/>
      <c r="S239" s="47"/>
      <c r="T239" s="95"/>
      <c r="AT239" s="24" t="s">
        <v>246</v>
      </c>
      <c r="AU239" s="24" t="s">
        <v>81</v>
      </c>
    </row>
    <row r="240" s="11" customFormat="1">
      <c r="B240" s="233"/>
      <c r="C240" s="234"/>
      <c r="D240" s="235" t="s">
        <v>159</v>
      </c>
      <c r="E240" s="236" t="s">
        <v>21</v>
      </c>
      <c r="F240" s="237" t="s">
        <v>1481</v>
      </c>
      <c r="G240" s="234"/>
      <c r="H240" s="236" t="s">
        <v>21</v>
      </c>
      <c r="I240" s="238"/>
      <c r="J240" s="234"/>
      <c r="K240" s="234"/>
      <c r="L240" s="239"/>
      <c r="M240" s="240"/>
      <c r="N240" s="241"/>
      <c r="O240" s="241"/>
      <c r="P240" s="241"/>
      <c r="Q240" s="241"/>
      <c r="R240" s="241"/>
      <c r="S240" s="241"/>
      <c r="T240" s="242"/>
      <c r="AT240" s="243" t="s">
        <v>159</v>
      </c>
      <c r="AU240" s="243" t="s">
        <v>81</v>
      </c>
      <c r="AV240" s="11" t="s">
        <v>79</v>
      </c>
      <c r="AW240" s="11" t="s">
        <v>35</v>
      </c>
      <c r="AX240" s="11" t="s">
        <v>71</v>
      </c>
      <c r="AY240" s="243" t="s">
        <v>152</v>
      </c>
    </row>
    <row r="241" s="12" customFormat="1">
      <c r="B241" s="244"/>
      <c r="C241" s="245"/>
      <c r="D241" s="235" t="s">
        <v>159</v>
      </c>
      <c r="E241" s="246" t="s">
        <v>21</v>
      </c>
      <c r="F241" s="247" t="s">
        <v>208</v>
      </c>
      <c r="G241" s="245"/>
      <c r="H241" s="248">
        <v>20</v>
      </c>
      <c r="I241" s="249"/>
      <c r="J241" s="245"/>
      <c r="K241" s="245"/>
      <c r="L241" s="250"/>
      <c r="M241" s="251"/>
      <c r="N241" s="252"/>
      <c r="O241" s="252"/>
      <c r="P241" s="252"/>
      <c r="Q241" s="252"/>
      <c r="R241" s="252"/>
      <c r="S241" s="252"/>
      <c r="T241" s="253"/>
      <c r="AT241" s="254" t="s">
        <v>159</v>
      </c>
      <c r="AU241" s="254" t="s">
        <v>81</v>
      </c>
      <c r="AV241" s="12" t="s">
        <v>81</v>
      </c>
      <c r="AW241" s="12" t="s">
        <v>35</v>
      </c>
      <c r="AX241" s="12" t="s">
        <v>79</v>
      </c>
      <c r="AY241" s="254" t="s">
        <v>152</v>
      </c>
    </row>
    <row r="242" s="1" customFormat="1" ht="16.5" customHeight="1">
      <c r="B242" s="46"/>
      <c r="C242" s="268" t="s">
        <v>309</v>
      </c>
      <c r="D242" s="268" t="s">
        <v>331</v>
      </c>
      <c r="E242" s="269" t="s">
        <v>1482</v>
      </c>
      <c r="F242" s="270" t="s">
        <v>1483</v>
      </c>
      <c r="G242" s="271" t="s">
        <v>326</v>
      </c>
      <c r="H242" s="272">
        <v>20</v>
      </c>
      <c r="I242" s="273"/>
      <c r="J242" s="274">
        <f>ROUND(I242*H242,2)</f>
        <v>0</v>
      </c>
      <c r="K242" s="270" t="s">
        <v>21</v>
      </c>
      <c r="L242" s="275"/>
      <c r="M242" s="276" t="s">
        <v>21</v>
      </c>
      <c r="N242" s="277" t="s">
        <v>42</v>
      </c>
      <c r="O242" s="47"/>
      <c r="P242" s="230">
        <f>O242*H242</f>
        <v>0</v>
      </c>
      <c r="Q242" s="230">
        <v>0</v>
      </c>
      <c r="R242" s="230">
        <f>Q242*H242</f>
        <v>0</v>
      </c>
      <c r="S242" s="230">
        <v>0</v>
      </c>
      <c r="T242" s="231">
        <f>S242*H242</f>
        <v>0</v>
      </c>
      <c r="AR242" s="24" t="s">
        <v>177</v>
      </c>
      <c r="AT242" s="24" t="s">
        <v>331</v>
      </c>
      <c r="AU242" s="24" t="s">
        <v>81</v>
      </c>
      <c r="AY242" s="24" t="s">
        <v>152</v>
      </c>
      <c r="BE242" s="232">
        <f>IF(N242="základní",J242,0)</f>
        <v>0</v>
      </c>
      <c r="BF242" s="232">
        <f>IF(N242="snížená",J242,0)</f>
        <v>0</v>
      </c>
      <c r="BG242" s="232">
        <f>IF(N242="zákl. přenesená",J242,0)</f>
        <v>0</v>
      </c>
      <c r="BH242" s="232">
        <f>IF(N242="sníž. přenesená",J242,0)</f>
        <v>0</v>
      </c>
      <c r="BI242" s="232">
        <f>IF(N242="nulová",J242,0)</f>
        <v>0</v>
      </c>
      <c r="BJ242" s="24" t="s">
        <v>79</v>
      </c>
      <c r="BK242" s="232">
        <f>ROUND(I242*H242,2)</f>
        <v>0</v>
      </c>
      <c r="BL242" s="24" t="s">
        <v>158</v>
      </c>
      <c r="BM242" s="24" t="s">
        <v>315</v>
      </c>
    </row>
    <row r="243" s="11" customFormat="1">
      <c r="B243" s="233"/>
      <c r="C243" s="234"/>
      <c r="D243" s="235" t="s">
        <v>159</v>
      </c>
      <c r="E243" s="236" t="s">
        <v>21</v>
      </c>
      <c r="F243" s="237" t="s">
        <v>1481</v>
      </c>
      <c r="G243" s="234"/>
      <c r="H243" s="236" t="s">
        <v>21</v>
      </c>
      <c r="I243" s="238"/>
      <c r="J243" s="234"/>
      <c r="K243" s="234"/>
      <c r="L243" s="239"/>
      <c r="M243" s="240"/>
      <c r="N243" s="241"/>
      <c r="O243" s="241"/>
      <c r="P243" s="241"/>
      <c r="Q243" s="241"/>
      <c r="R243" s="241"/>
      <c r="S243" s="241"/>
      <c r="T243" s="242"/>
      <c r="AT243" s="243" t="s">
        <v>159</v>
      </c>
      <c r="AU243" s="243" t="s">
        <v>81</v>
      </c>
      <c r="AV243" s="11" t="s">
        <v>79</v>
      </c>
      <c r="AW243" s="11" t="s">
        <v>35</v>
      </c>
      <c r="AX243" s="11" t="s">
        <v>71</v>
      </c>
      <c r="AY243" s="243" t="s">
        <v>152</v>
      </c>
    </row>
    <row r="244" s="12" customFormat="1">
      <c r="B244" s="244"/>
      <c r="C244" s="245"/>
      <c r="D244" s="235" t="s">
        <v>159</v>
      </c>
      <c r="E244" s="246" t="s">
        <v>21</v>
      </c>
      <c r="F244" s="247" t="s">
        <v>208</v>
      </c>
      <c r="G244" s="245"/>
      <c r="H244" s="248">
        <v>20</v>
      </c>
      <c r="I244" s="249"/>
      <c r="J244" s="245"/>
      <c r="K244" s="245"/>
      <c r="L244" s="250"/>
      <c r="M244" s="251"/>
      <c r="N244" s="252"/>
      <c r="O244" s="252"/>
      <c r="P244" s="252"/>
      <c r="Q244" s="252"/>
      <c r="R244" s="252"/>
      <c r="S244" s="252"/>
      <c r="T244" s="253"/>
      <c r="AT244" s="254" t="s">
        <v>159</v>
      </c>
      <c r="AU244" s="254" t="s">
        <v>81</v>
      </c>
      <c r="AV244" s="12" t="s">
        <v>81</v>
      </c>
      <c r="AW244" s="12" t="s">
        <v>35</v>
      </c>
      <c r="AX244" s="12" t="s">
        <v>79</v>
      </c>
      <c r="AY244" s="254" t="s">
        <v>152</v>
      </c>
    </row>
    <row r="245" s="1" customFormat="1" ht="16.5" customHeight="1">
      <c r="B245" s="46"/>
      <c r="C245" s="268" t="s">
        <v>708</v>
      </c>
      <c r="D245" s="268" t="s">
        <v>331</v>
      </c>
      <c r="E245" s="269" t="s">
        <v>1484</v>
      </c>
      <c r="F245" s="270" t="s">
        <v>1485</v>
      </c>
      <c r="G245" s="271" t="s">
        <v>376</v>
      </c>
      <c r="H245" s="272">
        <v>2</v>
      </c>
      <c r="I245" s="273"/>
      <c r="J245" s="274">
        <f>ROUND(I245*H245,2)</f>
        <v>0</v>
      </c>
      <c r="K245" s="270" t="s">
        <v>242</v>
      </c>
      <c r="L245" s="275"/>
      <c r="M245" s="276" t="s">
        <v>21</v>
      </c>
      <c r="N245" s="277" t="s">
        <v>42</v>
      </c>
      <c r="O245" s="47"/>
      <c r="P245" s="230">
        <f>O245*H245</f>
        <v>0</v>
      </c>
      <c r="Q245" s="230">
        <v>0.00014999999999999999</v>
      </c>
      <c r="R245" s="230">
        <f>Q245*H245</f>
        <v>0.00029999999999999997</v>
      </c>
      <c r="S245" s="230">
        <v>0</v>
      </c>
      <c r="T245" s="231">
        <f>S245*H245</f>
        <v>0</v>
      </c>
      <c r="AR245" s="24" t="s">
        <v>177</v>
      </c>
      <c r="AT245" s="24" t="s">
        <v>331</v>
      </c>
      <c r="AU245" s="24" t="s">
        <v>81</v>
      </c>
      <c r="AY245" s="24" t="s">
        <v>152</v>
      </c>
      <c r="BE245" s="232">
        <f>IF(N245="základní",J245,0)</f>
        <v>0</v>
      </c>
      <c r="BF245" s="232">
        <f>IF(N245="snížená",J245,0)</f>
        <v>0</v>
      </c>
      <c r="BG245" s="232">
        <f>IF(N245="zákl. přenesená",J245,0)</f>
        <v>0</v>
      </c>
      <c r="BH245" s="232">
        <f>IF(N245="sníž. přenesená",J245,0)</f>
        <v>0</v>
      </c>
      <c r="BI245" s="232">
        <f>IF(N245="nulová",J245,0)</f>
        <v>0</v>
      </c>
      <c r="BJ245" s="24" t="s">
        <v>79</v>
      </c>
      <c r="BK245" s="232">
        <f>ROUND(I245*H245,2)</f>
        <v>0</v>
      </c>
      <c r="BL245" s="24" t="s">
        <v>158</v>
      </c>
      <c r="BM245" s="24" t="s">
        <v>1486</v>
      </c>
    </row>
    <row r="246" s="12" customFormat="1">
      <c r="B246" s="244"/>
      <c r="C246" s="245"/>
      <c r="D246" s="235" t="s">
        <v>159</v>
      </c>
      <c r="E246" s="246" t="s">
        <v>21</v>
      </c>
      <c r="F246" s="247" t="s">
        <v>1487</v>
      </c>
      <c r="G246" s="245"/>
      <c r="H246" s="248">
        <v>2</v>
      </c>
      <c r="I246" s="249"/>
      <c r="J246" s="245"/>
      <c r="K246" s="245"/>
      <c r="L246" s="250"/>
      <c r="M246" s="251"/>
      <c r="N246" s="252"/>
      <c r="O246" s="252"/>
      <c r="P246" s="252"/>
      <c r="Q246" s="252"/>
      <c r="R246" s="252"/>
      <c r="S246" s="252"/>
      <c r="T246" s="253"/>
      <c r="AT246" s="254" t="s">
        <v>159</v>
      </c>
      <c r="AU246" s="254" t="s">
        <v>81</v>
      </c>
      <c r="AV246" s="12" t="s">
        <v>81</v>
      </c>
      <c r="AW246" s="12" t="s">
        <v>35</v>
      </c>
      <c r="AX246" s="12" t="s">
        <v>79</v>
      </c>
      <c r="AY246" s="254" t="s">
        <v>152</v>
      </c>
    </row>
    <row r="247" s="1" customFormat="1" ht="25.5" customHeight="1">
      <c r="B247" s="46"/>
      <c r="C247" s="221" t="s">
        <v>216</v>
      </c>
      <c r="D247" s="221" t="s">
        <v>154</v>
      </c>
      <c r="E247" s="222" t="s">
        <v>1488</v>
      </c>
      <c r="F247" s="223" t="s">
        <v>1489</v>
      </c>
      <c r="G247" s="224" t="s">
        <v>326</v>
      </c>
      <c r="H247" s="225">
        <v>20</v>
      </c>
      <c r="I247" s="226"/>
      <c r="J247" s="227">
        <f>ROUND(I247*H247,2)</f>
        <v>0</v>
      </c>
      <c r="K247" s="223" t="s">
        <v>21</v>
      </c>
      <c r="L247" s="72"/>
      <c r="M247" s="228" t="s">
        <v>21</v>
      </c>
      <c r="N247" s="229" t="s">
        <v>42</v>
      </c>
      <c r="O247" s="47"/>
      <c r="P247" s="230">
        <f>O247*H247</f>
        <v>0</v>
      </c>
      <c r="Q247" s="230">
        <v>0</v>
      </c>
      <c r="R247" s="230">
        <f>Q247*H247</f>
        <v>0</v>
      </c>
      <c r="S247" s="230">
        <v>0</v>
      </c>
      <c r="T247" s="231">
        <f>S247*H247</f>
        <v>0</v>
      </c>
      <c r="AR247" s="24" t="s">
        <v>158</v>
      </c>
      <c r="AT247" s="24" t="s">
        <v>154</v>
      </c>
      <c r="AU247" s="24" t="s">
        <v>81</v>
      </c>
      <c r="AY247" s="24" t="s">
        <v>152</v>
      </c>
      <c r="BE247" s="232">
        <f>IF(N247="základní",J247,0)</f>
        <v>0</v>
      </c>
      <c r="BF247" s="232">
        <f>IF(N247="snížená",J247,0)</f>
        <v>0</v>
      </c>
      <c r="BG247" s="232">
        <f>IF(N247="zákl. přenesená",J247,0)</f>
        <v>0</v>
      </c>
      <c r="BH247" s="232">
        <f>IF(N247="sníž. přenesená",J247,0)</f>
        <v>0</v>
      </c>
      <c r="BI247" s="232">
        <f>IF(N247="nulová",J247,0)</f>
        <v>0</v>
      </c>
      <c r="BJ247" s="24" t="s">
        <v>79</v>
      </c>
      <c r="BK247" s="232">
        <f>ROUND(I247*H247,2)</f>
        <v>0</v>
      </c>
      <c r="BL247" s="24" t="s">
        <v>158</v>
      </c>
      <c r="BM247" s="24" t="s">
        <v>455</v>
      </c>
    </row>
    <row r="248" s="1" customFormat="1">
      <c r="B248" s="46"/>
      <c r="C248" s="74"/>
      <c r="D248" s="235" t="s">
        <v>246</v>
      </c>
      <c r="E248" s="74"/>
      <c r="F248" s="266" t="s">
        <v>1490</v>
      </c>
      <c r="G248" s="74"/>
      <c r="H248" s="74"/>
      <c r="I248" s="191"/>
      <c r="J248" s="74"/>
      <c r="K248" s="74"/>
      <c r="L248" s="72"/>
      <c r="M248" s="267"/>
      <c r="N248" s="47"/>
      <c r="O248" s="47"/>
      <c r="P248" s="47"/>
      <c r="Q248" s="47"/>
      <c r="R248" s="47"/>
      <c r="S248" s="47"/>
      <c r="T248" s="95"/>
      <c r="AT248" s="24" t="s">
        <v>246</v>
      </c>
      <c r="AU248" s="24" t="s">
        <v>81</v>
      </c>
    </row>
    <row r="249" s="11" customFormat="1">
      <c r="B249" s="233"/>
      <c r="C249" s="234"/>
      <c r="D249" s="235" t="s">
        <v>159</v>
      </c>
      <c r="E249" s="236" t="s">
        <v>21</v>
      </c>
      <c r="F249" s="237" t="s">
        <v>1491</v>
      </c>
      <c r="G249" s="234"/>
      <c r="H249" s="236" t="s">
        <v>21</v>
      </c>
      <c r="I249" s="238"/>
      <c r="J249" s="234"/>
      <c r="K249" s="234"/>
      <c r="L249" s="239"/>
      <c r="M249" s="240"/>
      <c r="N249" s="241"/>
      <c r="O249" s="241"/>
      <c r="P249" s="241"/>
      <c r="Q249" s="241"/>
      <c r="R249" s="241"/>
      <c r="S249" s="241"/>
      <c r="T249" s="242"/>
      <c r="AT249" s="243" t="s">
        <v>159</v>
      </c>
      <c r="AU249" s="243" t="s">
        <v>81</v>
      </c>
      <c r="AV249" s="11" t="s">
        <v>79</v>
      </c>
      <c r="AW249" s="11" t="s">
        <v>35</v>
      </c>
      <c r="AX249" s="11" t="s">
        <v>71</v>
      </c>
      <c r="AY249" s="243" t="s">
        <v>152</v>
      </c>
    </row>
    <row r="250" s="12" customFormat="1">
      <c r="B250" s="244"/>
      <c r="C250" s="245"/>
      <c r="D250" s="235" t="s">
        <v>159</v>
      </c>
      <c r="E250" s="246" t="s">
        <v>21</v>
      </c>
      <c r="F250" s="247" t="s">
        <v>208</v>
      </c>
      <c r="G250" s="245"/>
      <c r="H250" s="248">
        <v>20</v>
      </c>
      <c r="I250" s="249"/>
      <c r="J250" s="245"/>
      <c r="K250" s="245"/>
      <c r="L250" s="250"/>
      <c r="M250" s="251"/>
      <c r="N250" s="252"/>
      <c r="O250" s="252"/>
      <c r="P250" s="252"/>
      <c r="Q250" s="252"/>
      <c r="R250" s="252"/>
      <c r="S250" s="252"/>
      <c r="T250" s="253"/>
      <c r="AT250" s="254" t="s">
        <v>159</v>
      </c>
      <c r="AU250" s="254" t="s">
        <v>81</v>
      </c>
      <c r="AV250" s="12" t="s">
        <v>81</v>
      </c>
      <c r="AW250" s="12" t="s">
        <v>35</v>
      </c>
      <c r="AX250" s="12" t="s">
        <v>79</v>
      </c>
      <c r="AY250" s="254" t="s">
        <v>152</v>
      </c>
    </row>
    <row r="251" s="1" customFormat="1" ht="16.5" customHeight="1">
      <c r="B251" s="46"/>
      <c r="C251" s="268" t="s">
        <v>318</v>
      </c>
      <c r="D251" s="268" t="s">
        <v>331</v>
      </c>
      <c r="E251" s="269" t="s">
        <v>1492</v>
      </c>
      <c r="F251" s="270" t="s">
        <v>1493</v>
      </c>
      <c r="G251" s="271" t="s">
        <v>326</v>
      </c>
      <c r="H251" s="272">
        <v>20</v>
      </c>
      <c r="I251" s="273"/>
      <c r="J251" s="274">
        <f>ROUND(I251*H251,2)</f>
        <v>0</v>
      </c>
      <c r="K251" s="270" t="s">
        <v>21</v>
      </c>
      <c r="L251" s="275"/>
      <c r="M251" s="276" t="s">
        <v>21</v>
      </c>
      <c r="N251" s="277" t="s">
        <v>42</v>
      </c>
      <c r="O251" s="47"/>
      <c r="P251" s="230">
        <f>O251*H251</f>
        <v>0</v>
      </c>
      <c r="Q251" s="230">
        <v>0</v>
      </c>
      <c r="R251" s="230">
        <f>Q251*H251</f>
        <v>0</v>
      </c>
      <c r="S251" s="230">
        <v>0</v>
      </c>
      <c r="T251" s="231">
        <f>S251*H251</f>
        <v>0</v>
      </c>
      <c r="AR251" s="24" t="s">
        <v>177</v>
      </c>
      <c r="AT251" s="24" t="s">
        <v>331</v>
      </c>
      <c r="AU251" s="24" t="s">
        <v>81</v>
      </c>
      <c r="AY251" s="24" t="s">
        <v>152</v>
      </c>
      <c r="BE251" s="232">
        <f>IF(N251="základní",J251,0)</f>
        <v>0</v>
      </c>
      <c r="BF251" s="232">
        <f>IF(N251="snížená",J251,0)</f>
        <v>0</v>
      </c>
      <c r="BG251" s="232">
        <f>IF(N251="zákl. přenesená",J251,0)</f>
        <v>0</v>
      </c>
      <c r="BH251" s="232">
        <f>IF(N251="sníž. přenesená",J251,0)</f>
        <v>0</v>
      </c>
      <c r="BI251" s="232">
        <f>IF(N251="nulová",J251,0)</f>
        <v>0</v>
      </c>
      <c r="BJ251" s="24" t="s">
        <v>79</v>
      </c>
      <c r="BK251" s="232">
        <f>ROUND(I251*H251,2)</f>
        <v>0</v>
      </c>
      <c r="BL251" s="24" t="s">
        <v>158</v>
      </c>
      <c r="BM251" s="24" t="s">
        <v>463</v>
      </c>
    </row>
    <row r="252" s="11" customFormat="1">
      <c r="B252" s="233"/>
      <c r="C252" s="234"/>
      <c r="D252" s="235" t="s">
        <v>159</v>
      </c>
      <c r="E252" s="236" t="s">
        <v>21</v>
      </c>
      <c r="F252" s="237" t="s">
        <v>1491</v>
      </c>
      <c r="G252" s="234"/>
      <c r="H252" s="236" t="s">
        <v>21</v>
      </c>
      <c r="I252" s="238"/>
      <c r="J252" s="234"/>
      <c r="K252" s="234"/>
      <c r="L252" s="239"/>
      <c r="M252" s="240"/>
      <c r="N252" s="241"/>
      <c r="O252" s="241"/>
      <c r="P252" s="241"/>
      <c r="Q252" s="241"/>
      <c r="R252" s="241"/>
      <c r="S252" s="241"/>
      <c r="T252" s="242"/>
      <c r="AT252" s="243" t="s">
        <v>159</v>
      </c>
      <c r="AU252" s="243" t="s">
        <v>81</v>
      </c>
      <c r="AV252" s="11" t="s">
        <v>79</v>
      </c>
      <c r="AW252" s="11" t="s">
        <v>35</v>
      </c>
      <c r="AX252" s="11" t="s">
        <v>71</v>
      </c>
      <c r="AY252" s="243" t="s">
        <v>152</v>
      </c>
    </row>
    <row r="253" s="12" customFormat="1">
      <c r="B253" s="244"/>
      <c r="C253" s="245"/>
      <c r="D253" s="235" t="s">
        <v>159</v>
      </c>
      <c r="E253" s="246" t="s">
        <v>21</v>
      </c>
      <c r="F253" s="247" t="s">
        <v>208</v>
      </c>
      <c r="G253" s="245"/>
      <c r="H253" s="248">
        <v>20</v>
      </c>
      <c r="I253" s="249"/>
      <c r="J253" s="245"/>
      <c r="K253" s="245"/>
      <c r="L253" s="250"/>
      <c r="M253" s="251"/>
      <c r="N253" s="252"/>
      <c r="O253" s="252"/>
      <c r="P253" s="252"/>
      <c r="Q253" s="252"/>
      <c r="R253" s="252"/>
      <c r="S253" s="252"/>
      <c r="T253" s="253"/>
      <c r="AT253" s="254" t="s">
        <v>159</v>
      </c>
      <c r="AU253" s="254" t="s">
        <v>81</v>
      </c>
      <c r="AV253" s="12" t="s">
        <v>81</v>
      </c>
      <c r="AW253" s="12" t="s">
        <v>35</v>
      </c>
      <c r="AX253" s="12" t="s">
        <v>79</v>
      </c>
      <c r="AY253" s="254" t="s">
        <v>152</v>
      </c>
    </row>
    <row r="254" s="1" customFormat="1" ht="16.5" customHeight="1">
      <c r="B254" s="46"/>
      <c r="C254" s="268" t="s">
        <v>703</v>
      </c>
      <c r="D254" s="268" t="s">
        <v>331</v>
      </c>
      <c r="E254" s="269" t="s">
        <v>1494</v>
      </c>
      <c r="F254" s="270" t="s">
        <v>1495</v>
      </c>
      <c r="G254" s="271" t="s">
        <v>376</v>
      </c>
      <c r="H254" s="272">
        <v>2</v>
      </c>
      <c r="I254" s="273"/>
      <c r="J254" s="274">
        <f>ROUND(I254*H254,2)</f>
        <v>0</v>
      </c>
      <c r="K254" s="270" t="s">
        <v>242</v>
      </c>
      <c r="L254" s="275"/>
      <c r="M254" s="276" t="s">
        <v>21</v>
      </c>
      <c r="N254" s="277" t="s">
        <v>42</v>
      </c>
      <c r="O254" s="47"/>
      <c r="P254" s="230">
        <f>O254*H254</f>
        <v>0</v>
      </c>
      <c r="Q254" s="230">
        <v>0.00042000000000000002</v>
      </c>
      <c r="R254" s="230">
        <f>Q254*H254</f>
        <v>0.00084000000000000003</v>
      </c>
      <c r="S254" s="230">
        <v>0</v>
      </c>
      <c r="T254" s="231">
        <f>S254*H254</f>
        <v>0</v>
      </c>
      <c r="AR254" s="24" t="s">
        <v>177</v>
      </c>
      <c r="AT254" s="24" t="s">
        <v>331</v>
      </c>
      <c r="AU254" s="24" t="s">
        <v>81</v>
      </c>
      <c r="AY254" s="24" t="s">
        <v>152</v>
      </c>
      <c r="BE254" s="232">
        <f>IF(N254="základní",J254,0)</f>
        <v>0</v>
      </c>
      <c r="BF254" s="232">
        <f>IF(N254="snížená",J254,0)</f>
        <v>0</v>
      </c>
      <c r="BG254" s="232">
        <f>IF(N254="zákl. přenesená",J254,0)</f>
        <v>0</v>
      </c>
      <c r="BH254" s="232">
        <f>IF(N254="sníž. přenesená",J254,0)</f>
        <v>0</v>
      </c>
      <c r="BI254" s="232">
        <f>IF(N254="nulová",J254,0)</f>
        <v>0</v>
      </c>
      <c r="BJ254" s="24" t="s">
        <v>79</v>
      </c>
      <c r="BK254" s="232">
        <f>ROUND(I254*H254,2)</f>
        <v>0</v>
      </c>
      <c r="BL254" s="24" t="s">
        <v>158</v>
      </c>
      <c r="BM254" s="24" t="s">
        <v>1496</v>
      </c>
    </row>
    <row r="255" s="12" customFormat="1">
      <c r="B255" s="244"/>
      <c r="C255" s="245"/>
      <c r="D255" s="235" t="s">
        <v>159</v>
      </c>
      <c r="E255" s="246" t="s">
        <v>21</v>
      </c>
      <c r="F255" s="247" t="s">
        <v>1497</v>
      </c>
      <c r="G255" s="245"/>
      <c r="H255" s="248">
        <v>2</v>
      </c>
      <c r="I255" s="249"/>
      <c r="J255" s="245"/>
      <c r="K255" s="245"/>
      <c r="L255" s="250"/>
      <c r="M255" s="251"/>
      <c r="N255" s="252"/>
      <c r="O255" s="252"/>
      <c r="P255" s="252"/>
      <c r="Q255" s="252"/>
      <c r="R255" s="252"/>
      <c r="S255" s="252"/>
      <c r="T255" s="253"/>
      <c r="AT255" s="254" t="s">
        <v>159</v>
      </c>
      <c r="AU255" s="254" t="s">
        <v>81</v>
      </c>
      <c r="AV255" s="12" t="s">
        <v>81</v>
      </c>
      <c r="AW255" s="12" t="s">
        <v>35</v>
      </c>
      <c r="AX255" s="12" t="s">
        <v>79</v>
      </c>
      <c r="AY255" s="254" t="s">
        <v>152</v>
      </c>
    </row>
    <row r="256" s="1" customFormat="1" ht="38.25" customHeight="1">
      <c r="B256" s="46"/>
      <c r="C256" s="221" t="s">
        <v>917</v>
      </c>
      <c r="D256" s="221" t="s">
        <v>154</v>
      </c>
      <c r="E256" s="222" t="s">
        <v>1498</v>
      </c>
      <c r="F256" s="223" t="s">
        <v>1499</v>
      </c>
      <c r="G256" s="224" t="s">
        <v>376</v>
      </c>
      <c r="H256" s="225">
        <v>1</v>
      </c>
      <c r="I256" s="226"/>
      <c r="J256" s="227">
        <f>ROUND(I256*H256,2)</f>
        <v>0</v>
      </c>
      <c r="K256" s="223" t="s">
        <v>242</v>
      </c>
      <c r="L256" s="72"/>
      <c r="M256" s="228" t="s">
        <v>21</v>
      </c>
      <c r="N256" s="229" t="s">
        <v>42</v>
      </c>
      <c r="O256" s="47"/>
      <c r="P256" s="230">
        <f>O256*H256</f>
        <v>0</v>
      </c>
      <c r="Q256" s="230">
        <v>0.1056</v>
      </c>
      <c r="R256" s="230">
        <f>Q256*H256</f>
        <v>0.1056</v>
      </c>
      <c r="S256" s="230">
        <v>0</v>
      </c>
      <c r="T256" s="231">
        <f>S256*H256</f>
        <v>0</v>
      </c>
      <c r="AR256" s="24" t="s">
        <v>158</v>
      </c>
      <c r="AT256" s="24" t="s">
        <v>154</v>
      </c>
      <c r="AU256" s="24" t="s">
        <v>81</v>
      </c>
      <c r="AY256" s="24" t="s">
        <v>152</v>
      </c>
      <c r="BE256" s="232">
        <f>IF(N256="základní",J256,0)</f>
        <v>0</v>
      </c>
      <c r="BF256" s="232">
        <f>IF(N256="snížená",J256,0)</f>
        <v>0</v>
      </c>
      <c r="BG256" s="232">
        <f>IF(N256="zákl. přenesená",J256,0)</f>
        <v>0</v>
      </c>
      <c r="BH256" s="232">
        <f>IF(N256="sníž. přenesená",J256,0)</f>
        <v>0</v>
      </c>
      <c r="BI256" s="232">
        <f>IF(N256="nulová",J256,0)</f>
        <v>0</v>
      </c>
      <c r="BJ256" s="24" t="s">
        <v>79</v>
      </c>
      <c r="BK256" s="232">
        <f>ROUND(I256*H256,2)</f>
        <v>0</v>
      </c>
      <c r="BL256" s="24" t="s">
        <v>158</v>
      </c>
      <c r="BM256" s="24" t="s">
        <v>1500</v>
      </c>
    </row>
    <row r="257" s="1" customFormat="1">
      <c r="B257" s="46"/>
      <c r="C257" s="74"/>
      <c r="D257" s="235" t="s">
        <v>244</v>
      </c>
      <c r="E257" s="74"/>
      <c r="F257" s="266" t="s">
        <v>1501</v>
      </c>
      <c r="G257" s="74"/>
      <c r="H257" s="74"/>
      <c r="I257" s="191"/>
      <c r="J257" s="74"/>
      <c r="K257" s="74"/>
      <c r="L257" s="72"/>
      <c r="M257" s="267"/>
      <c r="N257" s="47"/>
      <c r="O257" s="47"/>
      <c r="P257" s="47"/>
      <c r="Q257" s="47"/>
      <c r="R257" s="47"/>
      <c r="S257" s="47"/>
      <c r="T257" s="95"/>
      <c r="AT257" s="24" t="s">
        <v>244</v>
      </c>
      <c r="AU257" s="24" t="s">
        <v>81</v>
      </c>
    </row>
    <row r="258" s="12" customFormat="1">
      <c r="B258" s="244"/>
      <c r="C258" s="245"/>
      <c r="D258" s="235" t="s">
        <v>159</v>
      </c>
      <c r="E258" s="246" t="s">
        <v>21</v>
      </c>
      <c r="F258" s="247" t="s">
        <v>1502</v>
      </c>
      <c r="G258" s="245"/>
      <c r="H258" s="248">
        <v>1</v>
      </c>
      <c r="I258" s="249"/>
      <c r="J258" s="245"/>
      <c r="K258" s="245"/>
      <c r="L258" s="250"/>
      <c r="M258" s="251"/>
      <c r="N258" s="252"/>
      <c r="O258" s="252"/>
      <c r="P258" s="252"/>
      <c r="Q258" s="252"/>
      <c r="R258" s="252"/>
      <c r="S258" s="252"/>
      <c r="T258" s="253"/>
      <c r="AT258" s="254" t="s">
        <v>159</v>
      </c>
      <c r="AU258" s="254" t="s">
        <v>81</v>
      </c>
      <c r="AV258" s="12" t="s">
        <v>81</v>
      </c>
      <c r="AW258" s="12" t="s">
        <v>35</v>
      </c>
      <c r="AX258" s="12" t="s">
        <v>79</v>
      </c>
      <c r="AY258" s="254" t="s">
        <v>152</v>
      </c>
    </row>
    <row r="259" s="1" customFormat="1" ht="38.25" customHeight="1">
      <c r="B259" s="46"/>
      <c r="C259" s="221" t="s">
        <v>887</v>
      </c>
      <c r="D259" s="221" t="s">
        <v>154</v>
      </c>
      <c r="E259" s="222" t="s">
        <v>1503</v>
      </c>
      <c r="F259" s="223" t="s">
        <v>1504</v>
      </c>
      <c r="G259" s="224" t="s">
        <v>376</v>
      </c>
      <c r="H259" s="225">
        <v>1</v>
      </c>
      <c r="I259" s="226"/>
      <c r="J259" s="227">
        <f>ROUND(I259*H259,2)</f>
        <v>0</v>
      </c>
      <c r="K259" s="223" t="s">
        <v>242</v>
      </c>
      <c r="L259" s="72"/>
      <c r="M259" s="228" t="s">
        <v>21</v>
      </c>
      <c r="N259" s="229" t="s">
        <v>42</v>
      </c>
      <c r="O259" s="47"/>
      <c r="P259" s="230">
        <f>O259*H259</f>
        <v>0</v>
      </c>
      <c r="Q259" s="230">
        <v>0.10761999999999999</v>
      </c>
      <c r="R259" s="230">
        <f>Q259*H259</f>
        <v>0.10761999999999999</v>
      </c>
      <c r="S259" s="230">
        <v>0</v>
      </c>
      <c r="T259" s="231">
        <f>S259*H259</f>
        <v>0</v>
      </c>
      <c r="AR259" s="24" t="s">
        <v>158</v>
      </c>
      <c r="AT259" s="24" t="s">
        <v>154</v>
      </c>
      <c r="AU259" s="24" t="s">
        <v>81</v>
      </c>
      <c r="AY259" s="24" t="s">
        <v>152</v>
      </c>
      <c r="BE259" s="232">
        <f>IF(N259="základní",J259,0)</f>
        <v>0</v>
      </c>
      <c r="BF259" s="232">
        <f>IF(N259="snížená",J259,0)</f>
        <v>0</v>
      </c>
      <c r="BG259" s="232">
        <f>IF(N259="zákl. přenesená",J259,0)</f>
        <v>0</v>
      </c>
      <c r="BH259" s="232">
        <f>IF(N259="sníž. přenesená",J259,0)</f>
        <v>0</v>
      </c>
      <c r="BI259" s="232">
        <f>IF(N259="nulová",J259,0)</f>
        <v>0</v>
      </c>
      <c r="BJ259" s="24" t="s">
        <v>79</v>
      </c>
      <c r="BK259" s="232">
        <f>ROUND(I259*H259,2)</f>
        <v>0</v>
      </c>
      <c r="BL259" s="24" t="s">
        <v>158</v>
      </c>
      <c r="BM259" s="24" t="s">
        <v>1505</v>
      </c>
    </row>
    <row r="260" s="1" customFormat="1">
      <c r="B260" s="46"/>
      <c r="C260" s="74"/>
      <c r="D260" s="235" t="s">
        <v>244</v>
      </c>
      <c r="E260" s="74"/>
      <c r="F260" s="266" t="s">
        <v>1501</v>
      </c>
      <c r="G260" s="74"/>
      <c r="H260" s="74"/>
      <c r="I260" s="191"/>
      <c r="J260" s="74"/>
      <c r="K260" s="74"/>
      <c r="L260" s="72"/>
      <c r="M260" s="267"/>
      <c r="N260" s="47"/>
      <c r="O260" s="47"/>
      <c r="P260" s="47"/>
      <c r="Q260" s="47"/>
      <c r="R260" s="47"/>
      <c r="S260" s="47"/>
      <c r="T260" s="95"/>
      <c r="AT260" s="24" t="s">
        <v>244</v>
      </c>
      <c r="AU260" s="24" t="s">
        <v>81</v>
      </c>
    </row>
    <row r="261" s="12" customFormat="1">
      <c r="B261" s="244"/>
      <c r="C261" s="245"/>
      <c r="D261" s="235" t="s">
        <v>159</v>
      </c>
      <c r="E261" s="246" t="s">
        <v>21</v>
      </c>
      <c r="F261" s="247" t="s">
        <v>1506</v>
      </c>
      <c r="G261" s="245"/>
      <c r="H261" s="248">
        <v>1</v>
      </c>
      <c r="I261" s="249"/>
      <c r="J261" s="245"/>
      <c r="K261" s="245"/>
      <c r="L261" s="250"/>
      <c r="M261" s="251"/>
      <c r="N261" s="252"/>
      <c r="O261" s="252"/>
      <c r="P261" s="252"/>
      <c r="Q261" s="252"/>
      <c r="R261" s="252"/>
      <c r="S261" s="252"/>
      <c r="T261" s="253"/>
      <c r="AT261" s="254" t="s">
        <v>159</v>
      </c>
      <c r="AU261" s="254" t="s">
        <v>81</v>
      </c>
      <c r="AV261" s="12" t="s">
        <v>81</v>
      </c>
      <c r="AW261" s="12" t="s">
        <v>35</v>
      </c>
      <c r="AX261" s="12" t="s">
        <v>79</v>
      </c>
      <c r="AY261" s="254" t="s">
        <v>152</v>
      </c>
    </row>
    <row r="262" s="1" customFormat="1" ht="25.5" customHeight="1">
      <c r="B262" s="46"/>
      <c r="C262" s="221" t="s">
        <v>584</v>
      </c>
      <c r="D262" s="221" t="s">
        <v>154</v>
      </c>
      <c r="E262" s="222" t="s">
        <v>1507</v>
      </c>
      <c r="F262" s="223" t="s">
        <v>1508</v>
      </c>
      <c r="G262" s="224" t="s">
        <v>376</v>
      </c>
      <c r="H262" s="225">
        <v>2</v>
      </c>
      <c r="I262" s="226"/>
      <c r="J262" s="227">
        <f>ROUND(I262*H262,2)</f>
        <v>0</v>
      </c>
      <c r="K262" s="223" t="s">
        <v>242</v>
      </c>
      <c r="L262" s="72"/>
      <c r="M262" s="228" t="s">
        <v>21</v>
      </c>
      <c r="N262" s="229" t="s">
        <v>42</v>
      </c>
      <c r="O262" s="47"/>
      <c r="P262" s="230">
        <f>O262*H262</f>
        <v>0</v>
      </c>
      <c r="Q262" s="230">
        <v>0.024240000000000001</v>
      </c>
      <c r="R262" s="230">
        <f>Q262*H262</f>
        <v>0.048480000000000002</v>
      </c>
      <c r="S262" s="230">
        <v>0</v>
      </c>
      <c r="T262" s="231">
        <f>S262*H262</f>
        <v>0</v>
      </c>
      <c r="AR262" s="24" t="s">
        <v>158</v>
      </c>
      <c r="AT262" s="24" t="s">
        <v>154</v>
      </c>
      <c r="AU262" s="24" t="s">
        <v>81</v>
      </c>
      <c r="AY262" s="24" t="s">
        <v>152</v>
      </c>
      <c r="BE262" s="232">
        <f>IF(N262="základní",J262,0)</f>
        <v>0</v>
      </c>
      <c r="BF262" s="232">
        <f>IF(N262="snížená",J262,0)</f>
        <v>0</v>
      </c>
      <c r="BG262" s="232">
        <f>IF(N262="zákl. přenesená",J262,0)</f>
        <v>0</v>
      </c>
      <c r="BH262" s="232">
        <f>IF(N262="sníž. přenesená",J262,0)</f>
        <v>0</v>
      </c>
      <c r="BI262" s="232">
        <f>IF(N262="nulová",J262,0)</f>
        <v>0</v>
      </c>
      <c r="BJ262" s="24" t="s">
        <v>79</v>
      </c>
      <c r="BK262" s="232">
        <f>ROUND(I262*H262,2)</f>
        <v>0</v>
      </c>
      <c r="BL262" s="24" t="s">
        <v>158</v>
      </c>
      <c r="BM262" s="24" t="s">
        <v>1509</v>
      </c>
    </row>
    <row r="263" s="1" customFormat="1">
      <c r="B263" s="46"/>
      <c r="C263" s="74"/>
      <c r="D263" s="235" t="s">
        <v>244</v>
      </c>
      <c r="E263" s="74"/>
      <c r="F263" s="266" t="s">
        <v>1501</v>
      </c>
      <c r="G263" s="74"/>
      <c r="H263" s="74"/>
      <c r="I263" s="191"/>
      <c r="J263" s="74"/>
      <c r="K263" s="74"/>
      <c r="L263" s="72"/>
      <c r="M263" s="267"/>
      <c r="N263" s="47"/>
      <c r="O263" s="47"/>
      <c r="P263" s="47"/>
      <c r="Q263" s="47"/>
      <c r="R263" s="47"/>
      <c r="S263" s="47"/>
      <c r="T263" s="95"/>
      <c r="AT263" s="24" t="s">
        <v>244</v>
      </c>
      <c r="AU263" s="24" t="s">
        <v>81</v>
      </c>
    </row>
    <row r="264" s="12" customFormat="1">
      <c r="B264" s="244"/>
      <c r="C264" s="245"/>
      <c r="D264" s="235" t="s">
        <v>159</v>
      </c>
      <c r="E264" s="246" t="s">
        <v>21</v>
      </c>
      <c r="F264" s="247" t="s">
        <v>1510</v>
      </c>
      <c r="G264" s="245"/>
      <c r="H264" s="248">
        <v>2</v>
      </c>
      <c r="I264" s="249"/>
      <c r="J264" s="245"/>
      <c r="K264" s="245"/>
      <c r="L264" s="250"/>
      <c r="M264" s="251"/>
      <c r="N264" s="252"/>
      <c r="O264" s="252"/>
      <c r="P264" s="252"/>
      <c r="Q264" s="252"/>
      <c r="R264" s="252"/>
      <c r="S264" s="252"/>
      <c r="T264" s="253"/>
      <c r="AT264" s="254" t="s">
        <v>159</v>
      </c>
      <c r="AU264" s="254" t="s">
        <v>81</v>
      </c>
      <c r="AV264" s="12" t="s">
        <v>81</v>
      </c>
      <c r="AW264" s="12" t="s">
        <v>35</v>
      </c>
      <c r="AX264" s="12" t="s">
        <v>79</v>
      </c>
      <c r="AY264" s="254" t="s">
        <v>152</v>
      </c>
    </row>
    <row r="265" s="1" customFormat="1" ht="25.5" customHeight="1">
      <c r="B265" s="46"/>
      <c r="C265" s="221" t="s">
        <v>903</v>
      </c>
      <c r="D265" s="221" t="s">
        <v>154</v>
      </c>
      <c r="E265" s="222" t="s">
        <v>1511</v>
      </c>
      <c r="F265" s="223" t="s">
        <v>1512</v>
      </c>
      <c r="G265" s="224" t="s">
        <v>376</v>
      </c>
      <c r="H265" s="225">
        <v>2</v>
      </c>
      <c r="I265" s="226"/>
      <c r="J265" s="227">
        <f>ROUND(I265*H265,2)</f>
        <v>0</v>
      </c>
      <c r="K265" s="223" t="s">
        <v>242</v>
      </c>
      <c r="L265" s="72"/>
      <c r="M265" s="228" t="s">
        <v>21</v>
      </c>
      <c r="N265" s="229" t="s">
        <v>42</v>
      </c>
      <c r="O265" s="47"/>
      <c r="P265" s="230">
        <f>O265*H265</f>
        <v>0</v>
      </c>
      <c r="Q265" s="230">
        <v>0</v>
      </c>
      <c r="R265" s="230">
        <f>Q265*H265</f>
        <v>0</v>
      </c>
      <c r="S265" s="230">
        <v>0</v>
      </c>
      <c r="T265" s="231">
        <f>S265*H265</f>
        <v>0</v>
      </c>
      <c r="AR265" s="24" t="s">
        <v>158</v>
      </c>
      <c r="AT265" s="24" t="s">
        <v>154</v>
      </c>
      <c r="AU265" s="24" t="s">
        <v>81</v>
      </c>
      <c r="AY265" s="24" t="s">
        <v>152</v>
      </c>
      <c r="BE265" s="232">
        <f>IF(N265="základní",J265,0)</f>
        <v>0</v>
      </c>
      <c r="BF265" s="232">
        <f>IF(N265="snížená",J265,0)</f>
        <v>0</v>
      </c>
      <c r="BG265" s="232">
        <f>IF(N265="zákl. přenesená",J265,0)</f>
        <v>0</v>
      </c>
      <c r="BH265" s="232">
        <f>IF(N265="sníž. přenesená",J265,0)</f>
        <v>0</v>
      </c>
      <c r="BI265" s="232">
        <f>IF(N265="nulová",J265,0)</f>
        <v>0</v>
      </c>
      <c r="BJ265" s="24" t="s">
        <v>79</v>
      </c>
      <c r="BK265" s="232">
        <f>ROUND(I265*H265,2)</f>
        <v>0</v>
      </c>
      <c r="BL265" s="24" t="s">
        <v>158</v>
      </c>
      <c r="BM265" s="24" t="s">
        <v>1513</v>
      </c>
    </row>
    <row r="266" s="1" customFormat="1">
      <c r="B266" s="46"/>
      <c r="C266" s="74"/>
      <c r="D266" s="235" t="s">
        <v>244</v>
      </c>
      <c r="E266" s="74"/>
      <c r="F266" s="266" t="s">
        <v>1501</v>
      </c>
      <c r="G266" s="74"/>
      <c r="H266" s="74"/>
      <c r="I266" s="191"/>
      <c r="J266" s="74"/>
      <c r="K266" s="74"/>
      <c r="L266" s="72"/>
      <c r="M266" s="267"/>
      <c r="N266" s="47"/>
      <c r="O266" s="47"/>
      <c r="P266" s="47"/>
      <c r="Q266" s="47"/>
      <c r="R266" s="47"/>
      <c r="S266" s="47"/>
      <c r="T266" s="95"/>
      <c r="AT266" s="24" t="s">
        <v>244</v>
      </c>
      <c r="AU266" s="24" t="s">
        <v>81</v>
      </c>
    </row>
    <row r="267" s="12" customFormat="1">
      <c r="B267" s="244"/>
      <c r="C267" s="245"/>
      <c r="D267" s="235" t="s">
        <v>159</v>
      </c>
      <c r="E267" s="246" t="s">
        <v>21</v>
      </c>
      <c r="F267" s="247" t="s">
        <v>1510</v>
      </c>
      <c r="G267" s="245"/>
      <c r="H267" s="248">
        <v>2</v>
      </c>
      <c r="I267" s="249"/>
      <c r="J267" s="245"/>
      <c r="K267" s="245"/>
      <c r="L267" s="250"/>
      <c r="M267" s="251"/>
      <c r="N267" s="252"/>
      <c r="O267" s="252"/>
      <c r="P267" s="252"/>
      <c r="Q267" s="252"/>
      <c r="R267" s="252"/>
      <c r="S267" s="252"/>
      <c r="T267" s="253"/>
      <c r="AT267" s="254" t="s">
        <v>159</v>
      </c>
      <c r="AU267" s="254" t="s">
        <v>81</v>
      </c>
      <c r="AV267" s="12" t="s">
        <v>81</v>
      </c>
      <c r="AW267" s="12" t="s">
        <v>35</v>
      </c>
      <c r="AX267" s="12" t="s">
        <v>79</v>
      </c>
      <c r="AY267" s="254" t="s">
        <v>152</v>
      </c>
    </row>
    <row r="268" s="1" customFormat="1" ht="25.5" customHeight="1">
      <c r="B268" s="46"/>
      <c r="C268" s="221" t="s">
        <v>596</v>
      </c>
      <c r="D268" s="221" t="s">
        <v>154</v>
      </c>
      <c r="E268" s="222" t="s">
        <v>1514</v>
      </c>
      <c r="F268" s="223" t="s">
        <v>1515</v>
      </c>
      <c r="G268" s="224" t="s">
        <v>376</v>
      </c>
      <c r="H268" s="225">
        <v>2</v>
      </c>
      <c r="I268" s="226"/>
      <c r="J268" s="227">
        <f>ROUND(I268*H268,2)</f>
        <v>0</v>
      </c>
      <c r="K268" s="223" t="s">
        <v>242</v>
      </c>
      <c r="L268" s="72"/>
      <c r="M268" s="228" t="s">
        <v>21</v>
      </c>
      <c r="N268" s="229" t="s">
        <v>42</v>
      </c>
      <c r="O268" s="47"/>
      <c r="P268" s="230">
        <f>O268*H268</f>
        <v>0</v>
      </c>
      <c r="Q268" s="230">
        <v>0.24542</v>
      </c>
      <c r="R268" s="230">
        <f>Q268*H268</f>
        <v>0.49084</v>
      </c>
      <c r="S268" s="230">
        <v>0</v>
      </c>
      <c r="T268" s="231">
        <f>S268*H268</f>
        <v>0</v>
      </c>
      <c r="AR268" s="24" t="s">
        <v>158</v>
      </c>
      <c r="AT268" s="24" t="s">
        <v>154</v>
      </c>
      <c r="AU268" s="24" t="s">
        <v>81</v>
      </c>
      <c r="AY268" s="24" t="s">
        <v>152</v>
      </c>
      <c r="BE268" s="232">
        <f>IF(N268="základní",J268,0)</f>
        <v>0</v>
      </c>
      <c r="BF268" s="232">
        <f>IF(N268="snížená",J268,0)</f>
        <v>0</v>
      </c>
      <c r="BG268" s="232">
        <f>IF(N268="zákl. přenesená",J268,0)</f>
        <v>0</v>
      </c>
      <c r="BH268" s="232">
        <f>IF(N268="sníž. přenesená",J268,0)</f>
        <v>0</v>
      </c>
      <c r="BI268" s="232">
        <f>IF(N268="nulová",J268,0)</f>
        <v>0</v>
      </c>
      <c r="BJ268" s="24" t="s">
        <v>79</v>
      </c>
      <c r="BK268" s="232">
        <f>ROUND(I268*H268,2)</f>
        <v>0</v>
      </c>
      <c r="BL268" s="24" t="s">
        <v>158</v>
      </c>
      <c r="BM268" s="24" t="s">
        <v>1516</v>
      </c>
    </row>
    <row r="269" s="1" customFormat="1">
      <c r="B269" s="46"/>
      <c r="C269" s="74"/>
      <c r="D269" s="235" t="s">
        <v>244</v>
      </c>
      <c r="E269" s="74"/>
      <c r="F269" s="266" t="s">
        <v>1501</v>
      </c>
      <c r="G269" s="74"/>
      <c r="H269" s="74"/>
      <c r="I269" s="191"/>
      <c r="J269" s="74"/>
      <c r="K269" s="74"/>
      <c r="L269" s="72"/>
      <c r="M269" s="267"/>
      <c r="N269" s="47"/>
      <c r="O269" s="47"/>
      <c r="P269" s="47"/>
      <c r="Q269" s="47"/>
      <c r="R269" s="47"/>
      <c r="S269" s="47"/>
      <c r="T269" s="95"/>
      <c r="AT269" s="24" t="s">
        <v>244</v>
      </c>
      <c r="AU269" s="24" t="s">
        <v>81</v>
      </c>
    </row>
    <row r="270" s="12" customFormat="1">
      <c r="B270" s="244"/>
      <c r="C270" s="245"/>
      <c r="D270" s="235" t="s">
        <v>159</v>
      </c>
      <c r="E270" s="246" t="s">
        <v>21</v>
      </c>
      <c r="F270" s="247" t="s">
        <v>1517</v>
      </c>
      <c r="G270" s="245"/>
      <c r="H270" s="248">
        <v>2</v>
      </c>
      <c r="I270" s="249"/>
      <c r="J270" s="245"/>
      <c r="K270" s="245"/>
      <c r="L270" s="250"/>
      <c r="M270" s="251"/>
      <c r="N270" s="252"/>
      <c r="O270" s="252"/>
      <c r="P270" s="252"/>
      <c r="Q270" s="252"/>
      <c r="R270" s="252"/>
      <c r="S270" s="252"/>
      <c r="T270" s="253"/>
      <c r="AT270" s="254" t="s">
        <v>159</v>
      </c>
      <c r="AU270" s="254" t="s">
        <v>81</v>
      </c>
      <c r="AV270" s="12" t="s">
        <v>81</v>
      </c>
      <c r="AW270" s="12" t="s">
        <v>35</v>
      </c>
      <c r="AX270" s="12" t="s">
        <v>79</v>
      </c>
      <c r="AY270" s="254" t="s">
        <v>152</v>
      </c>
    </row>
    <row r="271" s="10" customFormat="1" ht="29.88" customHeight="1">
      <c r="B271" s="205"/>
      <c r="C271" s="206"/>
      <c r="D271" s="207" t="s">
        <v>70</v>
      </c>
      <c r="E271" s="219" t="s">
        <v>201</v>
      </c>
      <c r="F271" s="219" t="s">
        <v>673</v>
      </c>
      <c r="G271" s="206"/>
      <c r="H271" s="206"/>
      <c r="I271" s="209"/>
      <c r="J271" s="220">
        <f>BK271</f>
        <v>0</v>
      </c>
      <c r="K271" s="206"/>
      <c r="L271" s="211"/>
      <c r="M271" s="212"/>
      <c r="N271" s="213"/>
      <c r="O271" s="213"/>
      <c r="P271" s="214">
        <f>SUM(P272:P289)</f>
        <v>0</v>
      </c>
      <c r="Q271" s="213"/>
      <c r="R271" s="214">
        <f>SUM(R272:R289)</f>
        <v>9.87E-05</v>
      </c>
      <c r="S271" s="213"/>
      <c r="T271" s="215">
        <f>SUM(T272:T289)</f>
        <v>0</v>
      </c>
      <c r="AR271" s="216" t="s">
        <v>79</v>
      </c>
      <c r="AT271" s="217" t="s">
        <v>70</v>
      </c>
      <c r="AU271" s="217" t="s">
        <v>79</v>
      </c>
      <c r="AY271" s="216" t="s">
        <v>152</v>
      </c>
      <c r="BK271" s="218">
        <f>SUM(BK272:BK289)</f>
        <v>0</v>
      </c>
    </row>
    <row r="272" s="1" customFormat="1" ht="16.5" customHeight="1">
      <c r="B272" s="46"/>
      <c r="C272" s="221" t="s">
        <v>340</v>
      </c>
      <c r="D272" s="221" t="s">
        <v>154</v>
      </c>
      <c r="E272" s="222" t="s">
        <v>1518</v>
      </c>
      <c r="F272" s="223" t="s">
        <v>1519</v>
      </c>
      <c r="G272" s="224" t="s">
        <v>326</v>
      </c>
      <c r="H272" s="225">
        <v>60</v>
      </c>
      <c r="I272" s="226"/>
      <c r="J272" s="227">
        <f>ROUND(I272*H272,2)</f>
        <v>0</v>
      </c>
      <c r="K272" s="223" t="s">
        <v>21</v>
      </c>
      <c r="L272" s="72"/>
      <c r="M272" s="228" t="s">
        <v>21</v>
      </c>
      <c r="N272" s="229" t="s">
        <v>42</v>
      </c>
      <c r="O272" s="47"/>
      <c r="P272" s="230">
        <f>O272*H272</f>
        <v>0</v>
      </c>
      <c r="Q272" s="230">
        <v>1.6449999999999999E-06</v>
      </c>
      <c r="R272" s="230">
        <f>Q272*H272</f>
        <v>9.87E-05</v>
      </c>
      <c r="S272" s="230">
        <v>0</v>
      </c>
      <c r="T272" s="231">
        <f>S272*H272</f>
        <v>0</v>
      </c>
      <c r="AR272" s="24" t="s">
        <v>158</v>
      </c>
      <c r="AT272" s="24" t="s">
        <v>154</v>
      </c>
      <c r="AU272" s="24" t="s">
        <v>81</v>
      </c>
      <c r="AY272" s="24" t="s">
        <v>152</v>
      </c>
      <c r="BE272" s="232">
        <f>IF(N272="základní",J272,0)</f>
        <v>0</v>
      </c>
      <c r="BF272" s="232">
        <f>IF(N272="snížená",J272,0)</f>
        <v>0</v>
      </c>
      <c r="BG272" s="232">
        <f>IF(N272="zákl. přenesená",J272,0)</f>
        <v>0</v>
      </c>
      <c r="BH272" s="232">
        <f>IF(N272="sníž. přenesená",J272,0)</f>
        <v>0</v>
      </c>
      <c r="BI272" s="232">
        <f>IF(N272="nulová",J272,0)</f>
        <v>0</v>
      </c>
      <c r="BJ272" s="24" t="s">
        <v>79</v>
      </c>
      <c r="BK272" s="232">
        <f>ROUND(I272*H272,2)</f>
        <v>0</v>
      </c>
      <c r="BL272" s="24" t="s">
        <v>158</v>
      </c>
      <c r="BM272" s="24" t="s">
        <v>513</v>
      </c>
    </row>
    <row r="273" s="11" customFormat="1">
      <c r="B273" s="233"/>
      <c r="C273" s="234"/>
      <c r="D273" s="235" t="s">
        <v>159</v>
      </c>
      <c r="E273" s="236" t="s">
        <v>21</v>
      </c>
      <c r="F273" s="237" t="s">
        <v>1520</v>
      </c>
      <c r="G273" s="234"/>
      <c r="H273" s="236" t="s">
        <v>21</v>
      </c>
      <c r="I273" s="238"/>
      <c r="J273" s="234"/>
      <c r="K273" s="234"/>
      <c r="L273" s="239"/>
      <c r="M273" s="240"/>
      <c r="N273" s="241"/>
      <c r="O273" s="241"/>
      <c r="P273" s="241"/>
      <c r="Q273" s="241"/>
      <c r="R273" s="241"/>
      <c r="S273" s="241"/>
      <c r="T273" s="242"/>
      <c r="AT273" s="243" t="s">
        <v>159</v>
      </c>
      <c r="AU273" s="243" t="s">
        <v>81</v>
      </c>
      <c r="AV273" s="11" t="s">
        <v>79</v>
      </c>
      <c r="AW273" s="11" t="s">
        <v>35</v>
      </c>
      <c r="AX273" s="11" t="s">
        <v>71</v>
      </c>
      <c r="AY273" s="243" t="s">
        <v>152</v>
      </c>
    </row>
    <row r="274" s="12" customFormat="1">
      <c r="B274" s="244"/>
      <c r="C274" s="245"/>
      <c r="D274" s="235" t="s">
        <v>159</v>
      </c>
      <c r="E274" s="246" t="s">
        <v>21</v>
      </c>
      <c r="F274" s="247" t="s">
        <v>1521</v>
      </c>
      <c r="G274" s="245"/>
      <c r="H274" s="248">
        <v>60</v>
      </c>
      <c r="I274" s="249"/>
      <c r="J274" s="245"/>
      <c r="K274" s="245"/>
      <c r="L274" s="250"/>
      <c r="M274" s="251"/>
      <c r="N274" s="252"/>
      <c r="O274" s="252"/>
      <c r="P274" s="252"/>
      <c r="Q274" s="252"/>
      <c r="R274" s="252"/>
      <c r="S274" s="252"/>
      <c r="T274" s="253"/>
      <c r="AT274" s="254" t="s">
        <v>159</v>
      </c>
      <c r="AU274" s="254" t="s">
        <v>81</v>
      </c>
      <c r="AV274" s="12" t="s">
        <v>81</v>
      </c>
      <c r="AW274" s="12" t="s">
        <v>35</v>
      </c>
      <c r="AX274" s="12" t="s">
        <v>71</v>
      </c>
      <c r="AY274" s="254" t="s">
        <v>152</v>
      </c>
    </row>
    <row r="275" s="13" customFormat="1">
      <c r="B275" s="255"/>
      <c r="C275" s="256"/>
      <c r="D275" s="235" t="s">
        <v>159</v>
      </c>
      <c r="E275" s="257" t="s">
        <v>21</v>
      </c>
      <c r="F275" s="258" t="s">
        <v>164</v>
      </c>
      <c r="G275" s="256"/>
      <c r="H275" s="259">
        <v>60</v>
      </c>
      <c r="I275" s="260"/>
      <c r="J275" s="256"/>
      <c r="K275" s="256"/>
      <c r="L275" s="261"/>
      <c r="M275" s="262"/>
      <c r="N275" s="263"/>
      <c r="O275" s="263"/>
      <c r="P275" s="263"/>
      <c r="Q275" s="263"/>
      <c r="R275" s="263"/>
      <c r="S275" s="263"/>
      <c r="T275" s="264"/>
      <c r="AT275" s="265" t="s">
        <v>159</v>
      </c>
      <c r="AU275" s="265" t="s">
        <v>81</v>
      </c>
      <c r="AV275" s="13" t="s">
        <v>158</v>
      </c>
      <c r="AW275" s="13" t="s">
        <v>35</v>
      </c>
      <c r="AX275" s="13" t="s">
        <v>79</v>
      </c>
      <c r="AY275" s="265" t="s">
        <v>152</v>
      </c>
    </row>
    <row r="276" s="1" customFormat="1" ht="25.5" customHeight="1">
      <c r="B276" s="46"/>
      <c r="C276" s="221" t="s">
        <v>236</v>
      </c>
      <c r="D276" s="221" t="s">
        <v>154</v>
      </c>
      <c r="E276" s="222" t="s">
        <v>1522</v>
      </c>
      <c r="F276" s="223" t="s">
        <v>1523</v>
      </c>
      <c r="G276" s="224" t="s">
        <v>157</v>
      </c>
      <c r="H276" s="225">
        <v>6.5999999999999996</v>
      </c>
      <c r="I276" s="226"/>
      <c r="J276" s="227">
        <f>ROUND(I276*H276,2)</f>
        <v>0</v>
      </c>
      <c r="K276" s="223" t="s">
        <v>21</v>
      </c>
      <c r="L276" s="72"/>
      <c r="M276" s="228" t="s">
        <v>21</v>
      </c>
      <c r="N276" s="229" t="s">
        <v>42</v>
      </c>
      <c r="O276" s="47"/>
      <c r="P276" s="230">
        <f>O276*H276</f>
        <v>0</v>
      </c>
      <c r="Q276" s="230">
        <v>0</v>
      </c>
      <c r="R276" s="230">
        <f>Q276*H276</f>
        <v>0</v>
      </c>
      <c r="S276" s="230">
        <v>0</v>
      </c>
      <c r="T276" s="231">
        <f>S276*H276</f>
        <v>0</v>
      </c>
      <c r="AR276" s="24" t="s">
        <v>158</v>
      </c>
      <c r="AT276" s="24" t="s">
        <v>154</v>
      </c>
      <c r="AU276" s="24" t="s">
        <v>81</v>
      </c>
      <c r="AY276" s="24" t="s">
        <v>152</v>
      </c>
      <c r="BE276" s="232">
        <f>IF(N276="základní",J276,0)</f>
        <v>0</v>
      </c>
      <c r="BF276" s="232">
        <f>IF(N276="snížená",J276,0)</f>
        <v>0</v>
      </c>
      <c r="BG276" s="232">
        <f>IF(N276="zákl. přenesená",J276,0)</f>
        <v>0</v>
      </c>
      <c r="BH276" s="232">
        <f>IF(N276="sníž. přenesená",J276,0)</f>
        <v>0</v>
      </c>
      <c r="BI276" s="232">
        <f>IF(N276="nulová",J276,0)</f>
        <v>0</v>
      </c>
      <c r="BJ276" s="24" t="s">
        <v>79</v>
      </c>
      <c r="BK276" s="232">
        <f>ROUND(I276*H276,2)</f>
        <v>0</v>
      </c>
      <c r="BL276" s="24" t="s">
        <v>158</v>
      </c>
      <c r="BM276" s="24" t="s">
        <v>370</v>
      </c>
    </row>
    <row r="277" s="11" customFormat="1">
      <c r="B277" s="233"/>
      <c r="C277" s="234"/>
      <c r="D277" s="235" t="s">
        <v>159</v>
      </c>
      <c r="E277" s="236" t="s">
        <v>21</v>
      </c>
      <c r="F277" s="237" t="s">
        <v>1524</v>
      </c>
      <c r="G277" s="234"/>
      <c r="H277" s="236" t="s">
        <v>21</v>
      </c>
      <c r="I277" s="238"/>
      <c r="J277" s="234"/>
      <c r="K277" s="234"/>
      <c r="L277" s="239"/>
      <c r="M277" s="240"/>
      <c r="N277" s="241"/>
      <c r="O277" s="241"/>
      <c r="P277" s="241"/>
      <c r="Q277" s="241"/>
      <c r="R277" s="241"/>
      <c r="S277" s="241"/>
      <c r="T277" s="242"/>
      <c r="AT277" s="243" t="s">
        <v>159</v>
      </c>
      <c r="AU277" s="243" t="s">
        <v>81</v>
      </c>
      <c r="AV277" s="11" t="s">
        <v>79</v>
      </c>
      <c r="AW277" s="11" t="s">
        <v>35</v>
      </c>
      <c r="AX277" s="11" t="s">
        <v>71</v>
      </c>
      <c r="AY277" s="243" t="s">
        <v>152</v>
      </c>
    </row>
    <row r="278" s="11" customFormat="1">
      <c r="B278" s="233"/>
      <c r="C278" s="234"/>
      <c r="D278" s="235" t="s">
        <v>159</v>
      </c>
      <c r="E278" s="236" t="s">
        <v>21</v>
      </c>
      <c r="F278" s="237" t="s">
        <v>1525</v>
      </c>
      <c r="G278" s="234"/>
      <c r="H278" s="236" t="s">
        <v>21</v>
      </c>
      <c r="I278" s="238"/>
      <c r="J278" s="234"/>
      <c r="K278" s="234"/>
      <c r="L278" s="239"/>
      <c r="M278" s="240"/>
      <c r="N278" s="241"/>
      <c r="O278" s="241"/>
      <c r="P278" s="241"/>
      <c r="Q278" s="241"/>
      <c r="R278" s="241"/>
      <c r="S278" s="241"/>
      <c r="T278" s="242"/>
      <c r="AT278" s="243" t="s">
        <v>159</v>
      </c>
      <c r="AU278" s="243" t="s">
        <v>81</v>
      </c>
      <c r="AV278" s="11" t="s">
        <v>79</v>
      </c>
      <c r="AW278" s="11" t="s">
        <v>35</v>
      </c>
      <c r="AX278" s="11" t="s">
        <v>71</v>
      </c>
      <c r="AY278" s="243" t="s">
        <v>152</v>
      </c>
    </row>
    <row r="279" s="11" customFormat="1">
      <c r="B279" s="233"/>
      <c r="C279" s="234"/>
      <c r="D279" s="235" t="s">
        <v>159</v>
      </c>
      <c r="E279" s="236" t="s">
        <v>21</v>
      </c>
      <c r="F279" s="237" t="s">
        <v>1403</v>
      </c>
      <c r="G279" s="234"/>
      <c r="H279" s="236" t="s">
        <v>21</v>
      </c>
      <c r="I279" s="238"/>
      <c r="J279" s="234"/>
      <c r="K279" s="234"/>
      <c r="L279" s="239"/>
      <c r="M279" s="240"/>
      <c r="N279" s="241"/>
      <c r="O279" s="241"/>
      <c r="P279" s="241"/>
      <c r="Q279" s="241"/>
      <c r="R279" s="241"/>
      <c r="S279" s="241"/>
      <c r="T279" s="242"/>
      <c r="AT279" s="243" t="s">
        <v>159</v>
      </c>
      <c r="AU279" s="243" t="s">
        <v>81</v>
      </c>
      <c r="AV279" s="11" t="s">
        <v>79</v>
      </c>
      <c r="AW279" s="11" t="s">
        <v>35</v>
      </c>
      <c r="AX279" s="11" t="s">
        <v>71</v>
      </c>
      <c r="AY279" s="243" t="s">
        <v>152</v>
      </c>
    </row>
    <row r="280" s="12" customFormat="1">
      <c r="B280" s="244"/>
      <c r="C280" s="245"/>
      <c r="D280" s="235" t="s">
        <v>159</v>
      </c>
      <c r="E280" s="246" t="s">
        <v>21</v>
      </c>
      <c r="F280" s="247" t="s">
        <v>1526</v>
      </c>
      <c r="G280" s="245"/>
      <c r="H280" s="248">
        <v>6.5999999999999996</v>
      </c>
      <c r="I280" s="249"/>
      <c r="J280" s="245"/>
      <c r="K280" s="245"/>
      <c r="L280" s="250"/>
      <c r="M280" s="251"/>
      <c r="N280" s="252"/>
      <c r="O280" s="252"/>
      <c r="P280" s="252"/>
      <c r="Q280" s="252"/>
      <c r="R280" s="252"/>
      <c r="S280" s="252"/>
      <c r="T280" s="253"/>
      <c r="AT280" s="254" t="s">
        <v>159</v>
      </c>
      <c r="AU280" s="254" t="s">
        <v>81</v>
      </c>
      <c r="AV280" s="12" t="s">
        <v>81</v>
      </c>
      <c r="AW280" s="12" t="s">
        <v>35</v>
      </c>
      <c r="AX280" s="12" t="s">
        <v>71</v>
      </c>
      <c r="AY280" s="254" t="s">
        <v>152</v>
      </c>
    </row>
    <row r="281" s="13" customFormat="1">
      <c r="B281" s="255"/>
      <c r="C281" s="256"/>
      <c r="D281" s="235" t="s">
        <v>159</v>
      </c>
      <c r="E281" s="257" t="s">
        <v>21</v>
      </c>
      <c r="F281" s="258" t="s">
        <v>164</v>
      </c>
      <c r="G281" s="256"/>
      <c r="H281" s="259">
        <v>6.5999999999999996</v>
      </c>
      <c r="I281" s="260"/>
      <c r="J281" s="256"/>
      <c r="K281" s="256"/>
      <c r="L281" s="261"/>
      <c r="M281" s="262"/>
      <c r="N281" s="263"/>
      <c r="O281" s="263"/>
      <c r="P281" s="263"/>
      <c r="Q281" s="263"/>
      <c r="R281" s="263"/>
      <c r="S281" s="263"/>
      <c r="T281" s="264"/>
      <c r="AT281" s="265" t="s">
        <v>159</v>
      </c>
      <c r="AU281" s="265" t="s">
        <v>81</v>
      </c>
      <c r="AV281" s="13" t="s">
        <v>158</v>
      </c>
      <c r="AW281" s="13" t="s">
        <v>35</v>
      </c>
      <c r="AX281" s="13" t="s">
        <v>79</v>
      </c>
      <c r="AY281" s="265" t="s">
        <v>152</v>
      </c>
    </row>
    <row r="282" s="1" customFormat="1" ht="16.5" customHeight="1">
      <c r="B282" s="46"/>
      <c r="C282" s="221" t="s">
        <v>355</v>
      </c>
      <c r="D282" s="221" t="s">
        <v>154</v>
      </c>
      <c r="E282" s="222" t="s">
        <v>1527</v>
      </c>
      <c r="F282" s="223" t="s">
        <v>1528</v>
      </c>
      <c r="G282" s="224" t="s">
        <v>326</v>
      </c>
      <c r="H282" s="225">
        <v>33.130000000000003</v>
      </c>
      <c r="I282" s="226"/>
      <c r="J282" s="227">
        <f>ROUND(I282*H282,2)</f>
        <v>0</v>
      </c>
      <c r="K282" s="223" t="s">
        <v>21</v>
      </c>
      <c r="L282" s="72"/>
      <c r="M282" s="228" t="s">
        <v>21</v>
      </c>
      <c r="N282" s="229" t="s">
        <v>42</v>
      </c>
      <c r="O282" s="47"/>
      <c r="P282" s="230">
        <f>O282*H282</f>
        <v>0</v>
      </c>
      <c r="Q282" s="230">
        <v>0</v>
      </c>
      <c r="R282" s="230">
        <f>Q282*H282</f>
        <v>0</v>
      </c>
      <c r="S282" s="230">
        <v>0</v>
      </c>
      <c r="T282" s="231">
        <f>S282*H282</f>
        <v>0</v>
      </c>
      <c r="AR282" s="24" t="s">
        <v>158</v>
      </c>
      <c r="AT282" s="24" t="s">
        <v>154</v>
      </c>
      <c r="AU282" s="24" t="s">
        <v>81</v>
      </c>
      <c r="AY282" s="24" t="s">
        <v>152</v>
      </c>
      <c r="BE282" s="232">
        <f>IF(N282="základní",J282,0)</f>
        <v>0</v>
      </c>
      <c r="BF282" s="232">
        <f>IF(N282="snížená",J282,0)</f>
        <v>0</v>
      </c>
      <c r="BG282" s="232">
        <f>IF(N282="zákl. přenesená",J282,0)</f>
        <v>0</v>
      </c>
      <c r="BH282" s="232">
        <f>IF(N282="sníž. přenesená",J282,0)</f>
        <v>0</v>
      </c>
      <c r="BI282" s="232">
        <f>IF(N282="nulová",J282,0)</f>
        <v>0</v>
      </c>
      <c r="BJ282" s="24" t="s">
        <v>79</v>
      </c>
      <c r="BK282" s="232">
        <f>ROUND(I282*H282,2)</f>
        <v>0</v>
      </c>
      <c r="BL282" s="24" t="s">
        <v>158</v>
      </c>
      <c r="BM282" s="24" t="s">
        <v>377</v>
      </c>
    </row>
    <row r="283" s="11" customFormat="1">
      <c r="B283" s="233"/>
      <c r="C283" s="234"/>
      <c r="D283" s="235" t="s">
        <v>159</v>
      </c>
      <c r="E283" s="236" t="s">
        <v>21</v>
      </c>
      <c r="F283" s="237" t="s">
        <v>1529</v>
      </c>
      <c r="G283" s="234"/>
      <c r="H283" s="236" t="s">
        <v>21</v>
      </c>
      <c r="I283" s="238"/>
      <c r="J283" s="234"/>
      <c r="K283" s="234"/>
      <c r="L283" s="239"/>
      <c r="M283" s="240"/>
      <c r="N283" s="241"/>
      <c r="O283" s="241"/>
      <c r="P283" s="241"/>
      <c r="Q283" s="241"/>
      <c r="R283" s="241"/>
      <c r="S283" s="241"/>
      <c r="T283" s="242"/>
      <c r="AT283" s="243" t="s">
        <v>159</v>
      </c>
      <c r="AU283" s="243" t="s">
        <v>81</v>
      </c>
      <c r="AV283" s="11" t="s">
        <v>79</v>
      </c>
      <c r="AW283" s="11" t="s">
        <v>35</v>
      </c>
      <c r="AX283" s="11" t="s">
        <v>71</v>
      </c>
      <c r="AY283" s="243" t="s">
        <v>152</v>
      </c>
    </row>
    <row r="284" s="12" customFormat="1">
      <c r="B284" s="244"/>
      <c r="C284" s="245"/>
      <c r="D284" s="235" t="s">
        <v>159</v>
      </c>
      <c r="E284" s="246" t="s">
        <v>21</v>
      </c>
      <c r="F284" s="247" t="s">
        <v>1530</v>
      </c>
      <c r="G284" s="245"/>
      <c r="H284" s="248">
        <v>10.210000000000001</v>
      </c>
      <c r="I284" s="249"/>
      <c r="J284" s="245"/>
      <c r="K284" s="245"/>
      <c r="L284" s="250"/>
      <c r="M284" s="251"/>
      <c r="N284" s="252"/>
      <c r="O284" s="252"/>
      <c r="P284" s="252"/>
      <c r="Q284" s="252"/>
      <c r="R284" s="252"/>
      <c r="S284" s="252"/>
      <c r="T284" s="253"/>
      <c r="AT284" s="254" t="s">
        <v>159</v>
      </c>
      <c r="AU284" s="254" t="s">
        <v>81</v>
      </c>
      <c r="AV284" s="12" t="s">
        <v>81</v>
      </c>
      <c r="AW284" s="12" t="s">
        <v>35</v>
      </c>
      <c r="AX284" s="12" t="s">
        <v>71</v>
      </c>
      <c r="AY284" s="254" t="s">
        <v>152</v>
      </c>
    </row>
    <row r="285" s="11" customFormat="1">
      <c r="B285" s="233"/>
      <c r="C285" s="234"/>
      <c r="D285" s="235" t="s">
        <v>159</v>
      </c>
      <c r="E285" s="236" t="s">
        <v>21</v>
      </c>
      <c r="F285" s="237" t="s">
        <v>1531</v>
      </c>
      <c r="G285" s="234"/>
      <c r="H285" s="236" t="s">
        <v>21</v>
      </c>
      <c r="I285" s="238"/>
      <c r="J285" s="234"/>
      <c r="K285" s="234"/>
      <c r="L285" s="239"/>
      <c r="M285" s="240"/>
      <c r="N285" s="241"/>
      <c r="O285" s="241"/>
      <c r="P285" s="241"/>
      <c r="Q285" s="241"/>
      <c r="R285" s="241"/>
      <c r="S285" s="241"/>
      <c r="T285" s="242"/>
      <c r="AT285" s="243" t="s">
        <v>159</v>
      </c>
      <c r="AU285" s="243" t="s">
        <v>81</v>
      </c>
      <c r="AV285" s="11" t="s">
        <v>79</v>
      </c>
      <c r="AW285" s="11" t="s">
        <v>35</v>
      </c>
      <c r="AX285" s="11" t="s">
        <v>71</v>
      </c>
      <c r="AY285" s="243" t="s">
        <v>152</v>
      </c>
    </row>
    <row r="286" s="12" customFormat="1">
      <c r="B286" s="244"/>
      <c r="C286" s="245"/>
      <c r="D286" s="235" t="s">
        <v>159</v>
      </c>
      <c r="E286" s="246" t="s">
        <v>21</v>
      </c>
      <c r="F286" s="247" t="s">
        <v>1532</v>
      </c>
      <c r="G286" s="245"/>
      <c r="H286" s="248">
        <v>11.15</v>
      </c>
      <c r="I286" s="249"/>
      <c r="J286" s="245"/>
      <c r="K286" s="245"/>
      <c r="L286" s="250"/>
      <c r="M286" s="251"/>
      <c r="N286" s="252"/>
      <c r="O286" s="252"/>
      <c r="P286" s="252"/>
      <c r="Q286" s="252"/>
      <c r="R286" s="252"/>
      <c r="S286" s="252"/>
      <c r="T286" s="253"/>
      <c r="AT286" s="254" t="s">
        <v>159</v>
      </c>
      <c r="AU286" s="254" t="s">
        <v>81</v>
      </c>
      <c r="AV286" s="12" t="s">
        <v>81</v>
      </c>
      <c r="AW286" s="12" t="s">
        <v>35</v>
      </c>
      <c r="AX286" s="12" t="s">
        <v>71</v>
      </c>
      <c r="AY286" s="254" t="s">
        <v>152</v>
      </c>
    </row>
    <row r="287" s="12" customFormat="1">
      <c r="B287" s="244"/>
      <c r="C287" s="245"/>
      <c r="D287" s="235" t="s">
        <v>159</v>
      </c>
      <c r="E287" s="246" t="s">
        <v>21</v>
      </c>
      <c r="F287" s="247" t="s">
        <v>1533</v>
      </c>
      <c r="G287" s="245"/>
      <c r="H287" s="248">
        <v>8.6999999999999993</v>
      </c>
      <c r="I287" s="249"/>
      <c r="J287" s="245"/>
      <c r="K287" s="245"/>
      <c r="L287" s="250"/>
      <c r="M287" s="251"/>
      <c r="N287" s="252"/>
      <c r="O287" s="252"/>
      <c r="P287" s="252"/>
      <c r="Q287" s="252"/>
      <c r="R287" s="252"/>
      <c r="S287" s="252"/>
      <c r="T287" s="253"/>
      <c r="AT287" s="254" t="s">
        <v>159</v>
      </c>
      <c r="AU287" s="254" t="s">
        <v>81</v>
      </c>
      <c r="AV287" s="12" t="s">
        <v>81</v>
      </c>
      <c r="AW287" s="12" t="s">
        <v>35</v>
      </c>
      <c r="AX287" s="12" t="s">
        <v>71</v>
      </c>
      <c r="AY287" s="254" t="s">
        <v>152</v>
      </c>
    </row>
    <row r="288" s="12" customFormat="1">
      <c r="B288" s="244"/>
      <c r="C288" s="245"/>
      <c r="D288" s="235" t="s">
        <v>159</v>
      </c>
      <c r="E288" s="246" t="s">
        <v>21</v>
      </c>
      <c r="F288" s="247" t="s">
        <v>1534</v>
      </c>
      <c r="G288" s="245"/>
      <c r="H288" s="248">
        <v>3.0699999999999998</v>
      </c>
      <c r="I288" s="249"/>
      <c r="J288" s="245"/>
      <c r="K288" s="245"/>
      <c r="L288" s="250"/>
      <c r="M288" s="251"/>
      <c r="N288" s="252"/>
      <c r="O288" s="252"/>
      <c r="P288" s="252"/>
      <c r="Q288" s="252"/>
      <c r="R288" s="252"/>
      <c r="S288" s="252"/>
      <c r="T288" s="253"/>
      <c r="AT288" s="254" t="s">
        <v>159</v>
      </c>
      <c r="AU288" s="254" t="s">
        <v>81</v>
      </c>
      <c r="AV288" s="12" t="s">
        <v>81</v>
      </c>
      <c r="AW288" s="12" t="s">
        <v>35</v>
      </c>
      <c r="AX288" s="12" t="s">
        <v>71</v>
      </c>
      <c r="AY288" s="254" t="s">
        <v>152</v>
      </c>
    </row>
    <row r="289" s="13" customFormat="1">
      <c r="B289" s="255"/>
      <c r="C289" s="256"/>
      <c r="D289" s="235" t="s">
        <v>159</v>
      </c>
      <c r="E289" s="257" t="s">
        <v>21</v>
      </c>
      <c r="F289" s="258" t="s">
        <v>164</v>
      </c>
      <c r="G289" s="256"/>
      <c r="H289" s="259">
        <v>33.130000000000003</v>
      </c>
      <c r="I289" s="260"/>
      <c r="J289" s="256"/>
      <c r="K289" s="256"/>
      <c r="L289" s="261"/>
      <c r="M289" s="262"/>
      <c r="N289" s="263"/>
      <c r="O289" s="263"/>
      <c r="P289" s="263"/>
      <c r="Q289" s="263"/>
      <c r="R289" s="263"/>
      <c r="S289" s="263"/>
      <c r="T289" s="264"/>
      <c r="AT289" s="265" t="s">
        <v>159</v>
      </c>
      <c r="AU289" s="265" t="s">
        <v>81</v>
      </c>
      <c r="AV289" s="13" t="s">
        <v>158</v>
      </c>
      <c r="AW289" s="13" t="s">
        <v>35</v>
      </c>
      <c r="AX289" s="13" t="s">
        <v>79</v>
      </c>
      <c r="AY289" s="265" t="s">
        <v>152</v>
      </c>
    </row>
    <row r="290" s="10" customFormat="1" ht="29.88" customHeight="1">
      <c r="B290" s="205"/>
      <c r="C290" s="206"/>
      <c r="D290" s="207" t="s">
        <v>70</v>
      </c>
      <c r="E290" s="219" t="s">
        <v>763</v>
      </c>
      <c r="F290" s="219" t="s">
        <v>764</v>
      </c>
      <c r="G290" s="206"/>
      <c r="H290" s="206"/>
      <c r="I290" s="209"/>
      <c r="J290" s="220">
        <f>BK290</f>
        <v>0</v>
      </c>
      <c r="K290" s="206"/>
      <c r="L290" s="211"/>
      <c r="M290" s="212"/>
      <c r="N290" s="213"/>
      <c r="O290" s="213"/>
      <c r="P290" s="214">
        <f>SUM(P291:P296)</f>
        <v>0</v>
      </c>
      <c r="Q290" s="213"/>
      <c r="R290" s="214">
        <f>SUM(R291:R296)</f>
        <v>0</v>
      </c>
      <c r="S290" s="213"/>
      <c r="T290" s="215">
        <f>SUM(T291:T296)</f>
        <v>0</v>
      </c>
      <c r="AR290" s="216" t="s">
        <v>79</v>
      </c>
      <c r="AT290" s="217" t="s">
        <v>70</v>
      </c>
      <c r="AU290" s="217" t="s">
        <v>79</v>
      </c>
      <c r="AY290" s="216" t="s">
        <v>152</v>
      </c>
      <c r="BK290" s="218">
        <f>SUM(BK291:BK296)</f>
        <v>0</v>
      </c>
    </row>
    <row r="291" s="1" customFormat="1" ht="25.5" customHeight="1">
      <c r="B291" s="46"/>
      <c r="C291" s="221" t="s">
        <v>621</v>
      </c>
      <c r="D291" s="221" t="s">
        <v>154</v>
      </c>
      <c r="E291" s="222" t="s">
        <v>766</v>
      </c>
      <c r="F291" s="223" t="s">
        <v>767</v>
      </c>
      <c r="G291" s="224" t="s">
        <v>220</v>
      </c>
      <c r="H291" s="225">
        <v>16.896000000000001</v>
      </c>
      <c r="I291" s="226"/>
      <c r="J291" s="227">
        <f>ROUND(I291*H291,2)</f>
        <v>0</v>
      </c>
      <c r="K291" s="223" t="s">
        <v>21</v>
      </c>
      <c r="L291" s="72"/>
      <c r="M291" s="228" t="s">
        <v>21</v>
      </c>
      <c r="N291" s="229" t="s">
        <v>42</v>
      </c>
      <c r="O291" s="47"/>
      <c r="P291" s="230">
        <f>O291*H291</f>
        <v>0</v>
      </c>
      <c r="Q291" s="230">
        <v>0</v>
      </c>
      <c r="R291" s="230">
        <f>Q291*H291</f>
        <v>0</v>
      </c>
      <c r="S291" s="230">
        <v>0</v>
      </c>
      <c r="T291" s="231">
        <f>S291*H291</f>
        <v>0</v>
      </c>
      <c r="AR291" s="24" t="s">
        <v>158</v>
      </c>
      <c r="AT291" s="24" t="s">
        <v>154</v>
      </c>
      <c r="AU291" s="24" t="s">
        <v>81</v>
      </c>
      <c r="AY291" s="24" t="s">
        <v>152</v>
      </c>
      <c r="BE291" s="232">
        <f>IF(N291="základní",J291,0)</f>
        <v>0</v>
      </c>
      <c r="BF291" s="232">
        <f>IF(N291="snížená",J291,0)</f>
        <v>0</v>
      </c>
      <c r="BG291" s="232">
        <f>IF(N291="zákl. přenesená",J291,0)</f>
        <v>0</v>
      </c>
      <c r="BH291" s="232">
        <f>IF(N291="sníž. přenesená",J291,0)</f>
        <v>0</v>
      </c>
      <c r="BI291" s="232">
        <f>IF(N291="nulová",J291,0)</f>
        <v>0</v>
      </c>
      <c r="BJ291" s="24" t="s">
        <v>79</v>
      </c>
      <c r="BK291" s="232">
        <f>ROUND(I291*H291,2)</f>
        <v>0</v>
      </c>
      <c r="BL291" s="24" t="s">
        <v>158</v>
      </c>
      <c r="BM291" s="24" t="s">
        <v>1535</v>
      </c>
    </row>
    <row r="292" s="1" customFormat="1" ht="25.5" customHeight="1">
      <c r="B292" s="46"/>
      <c r="C292" s="221" t="s">
        <v>927</v>
      </c>
      <c r="D292" s="221" t="s">
        <v>154</v>
      </c>
      <c r="E292" s="222" t="s">
        <v>769</v>
      </c>
      <c r="F292" s="223" t="s">
        <v>770</v>
      </c>
      <c r="G292" s="224" t="s">
        <v>220</v>
      </c>
      <c r="H292" s="225">
        <v>168.96000000000001</v>
      </c>
      <c r="I292" s="226"/>
      <c r="J292" s="227">
        <f>ROUND(I292*H292,2)</f>
        <v>0</v>
      </c>
      <c r="K292" s="223" t="s">
        <v>21</v>
      </c>
      <c r="L292" s="72"/>
      <c r="M292" s="228" t="s">
        <v>21</v>
      </c>
      <c r="N292" s="229" t="s">
        <v>42</v>
      </c>
      <c r="O292" s="47"/>
      <c r="P292" s="230">
        <f>O292*H292</f>
        <v>0</v>
      </c>
      <c r="Q292" s="230">
        <v>0</v>
      </c>
      <c r="R292" s="230">
        <f>Q292*H292</f>
        <v>0</v>
      </c>
      <c r="S292" s="230">
        <v>0</v>
      </c>
      <c r="T292" s="231">
        <f>S292*H292</f>
        <v>0</v>
      </c>
      <c r="AR292" s="24" t="s">
        <v>158</v>
      </c>
      <c r="AT292" s="24" t="s">
        <v>154</v>
      </c>
      <c r="AU292" s="24" t="s">
        <v>81</v>
      </c>
      <c r="AY292" s="24" t="s">
        <v>152</v>
      </c>
      <c r="BE292" s="232">
        <f>IF(N292="základní",J292,0)</f>
        <v>0</v>
      </c>
      <c r="BF292" s="232">
        <f>IF(N292="snížená",J292,0)</f>
        <v>0</v>
      </c>
      <c r="BG292" s="232">
        <f>IF(N292="zákl. přenesená",J292,0)</f>
        <v>0</v>
      </c>
      <c r="BH292" s="232">
        <f>IF(N292="sníž. přenesená",J292,0)</f>
        <v>0</v>
      </c>
      <c r="BI292" s="232">
        <f>IF(N292="nulová",J292,0)</f>
        <v>0</v>
      </c>
      <c r="BJ292" s="24" t="s">
        <v>79</v>
      </c>
      <c r="BK292" s="232">
        <f>ROUND(I292*H292,2)</f>
        <v>0</v>
      </c>
      <c r="BL292" s="24" t="s">
        <v>158</v>
      </c>
      <c r="BM292" s="24" t="s">
        <v>1536</v>
      </c>
    </row>
    <row r="293" s="12" customFormat="1">
      <c r="B293" s="244"/>
      <c r="C293" s="245"/>
      <c r="D293" s="235" t="s">
        <v>159</v>
      </c>
      <c r="E293" s="245"/>
      <c r="F293" s="247" t="s">
        <v>1537</v>
      </c>
      <c r="G293" s="245"/>
      <c r="H293" s="248">
        <v>168.96000000000001</v>
      </c>
      <c r="I293" s="249"/>
      <c r="J293" s="245"/>
      <c r="K293" s="245"/>
      <c r="L293" s="250"/>
      <c r="M293" s="251"/>
      <c r="N293" s="252"/>
      <c r="O293" s="252"/>
      <c r="P293" s="252"/>
      <c r="Q293" s="252"/>
      <c r="R293" s="252"/>
      <c r="S293" s="252"/>
      <c r="T293" s="253"/>
      <c r="AT293" s="254" t="s">
        <v>159</v>
      </c>
      <c r="AU293" s="254" t="s">
        <v>81</v>
      </c>
      <c r="AV293" s="12" t="s">
        <v>81</v>
      </c>
      <c r="AW293" s="12" t="s">
        <v>6</v>
      </c>
      <c r="AX293" s="12" t="s">
        <v>79</v>
      </c>
      <c r="AY293" s="254" t="s">
        <v>152</v>
      </c>
    </row>
    <row r="294" s="1" customFormat="1" ht="25.5" customHeight="1">
      <c r="B294" s="46"/>
      <c r="C294" s="221" t="s">
        <v>627</v>
      </c>
      <c r="D294" s="221" t="s">
        <v>154</v>
      </c>
      <c r="E294" s="222" t="s">
        <v>774</v>
      </c>
      <c r="F294" s="223" t="s">
        <v>775</v>
      </c>
      <c r="G294" s="224" t="s">
        <v>220</v>
      </c>
      <c r="H294" s="225">
        <v>16.896000000000001</v>
      </c>
      <c r="I294" s="226"/>
      <c r="J294" s="227">
        <f>ROUND(I294*H294,2)</f>
        <v>0</v>
      </c>
      <c r="K294" s="223" t="s">
        <v>21</v>
      </c>
      <c r="L294" s="72"/>
      <c r="M294" s="228" t="s">
        <v>21</v>
      </c>
      <c r="N294" s="229" t="s">
        <v>42</v>
      </c>
      <c r="O294" s="47"/>
      <c r="P294" s="230">
        <f>O294*H294</f>
        <v>0</v>
      </c>
      <c r="Q294" s="230">
        <v>0</v>
      </c>
      <c r="R294" s="230">
        <f>Q294*H294</f>
        <v>0</v>
      </c>
      <c r="S294" s="230">
        <v>0</v>
      </c>
      <c r="T294" s="231">
        <f>S294*H294</f>
        <v>0</v>
      </c>
      <c r="AR294" s="24" t="s">
        <v>158</v>
      </c>
      <c r="AT294" s="24" t="s">
        <v>154</v>
      </c>
      <c r="AU294" s="24" t="s">
        <v>81</v>
      </c>
      <c r="AY294" s="24" t="s">
        <v>152</v>
      </c>
      <c r="BE294" s="232">
        <f>IF(N294="základní",J294,0)</f>
        <v>0</v>
      </c>
      <c r="BF294" s="232">
        <f>IF(N294="snížená",J294,0)</f>
        <v>0</v>
      </c>
      <c r="BG294" s="232">
        <f>IF(N294="zákl. přenesená",J294,0)</f>
        <v>0</v>
      </c>
      <c r="BH294" s="232">
        <f>IF(N294="sníž. přenesená",J294,0)</f>
        <v>0</v>
      </c>
      <c r="BI294" s="232">
        <f>IF(N294="nulová",J294,0)</f>
        <v>0</v>
      </c>
      <c r="BJ294" s="24" t="s">
        <v>79</v>
      </c>
      <c r="BK294" s="232">
        <f>ROUND(I294*H294,2)</f>
        <v>0</v>
      </c>
      <c r="BL294" s="24" t="s">
        <v>158</v>
      </c>
      <c r="BM294" s="24" t="s">
        <v>1538</v>
      </c>
    </row>
    <row r="295" s="1" customFormat="1" ht="25.5" customHeight="1">
      <c r="B295" s="46"/>
      <c r="C295" s="221" t="s">
        <v>938</v>
      </c>
      <c r="D295" s="221" t="s">
        <v>154</v>
      </c>
      <c r="E295" s="222" t="s">
        <v>777</v>
      </c>
      <c r="F295" s="223" t="s">
        <v>778</v>
      </c>
      <c r="G295" s="224" t="s">
        <v>220</v>
      </c>
      <c r="H295" s="225">
        <v>16.896000000000001</v>
      </c>
      <c r="I295" s="226"/>
      <c r="J295" s="227">
        <f>ROUND(I295*H295,2)</f>
        <v>0</v>
      </c>
      <c r="K295" s="223" t="s">
        <v>21</v>
      </c>
      <c r="L295" s="72"/>
      <c r="M295" s="228" t="s">
        <v>21</v>
      </c>
      <c r="N295" s="229" t="s">
        <v>42</v>
      </c>
      <c r="O295" s="47"/>
      <c r="P295" s="230">
        <f>O295*H295</f>
        <v>0</v>
      </c>
      <c r="Q295" s="230">
        <v>0</v>
      </c>
      <c r="R295" s="230">
        <f>Q295*H295</f>
        <v>0</v>
      </c>
      <c r="S295" s="230">
        <v>0</v>
      </c>
      <c r="T295" s="231">
        <f>S295*H295</f>
        <v>0</v>
      </c>
      <c r="AR295" s="24" t="s">
        <v>158</v>
      </c>
      <c r="AT295" s="24" t="s">
        <v>154</v>
      </c>
      <c r="AU295" s="24" t="s">
        <v>81</v>
      </c>
      <c r="AY295" s="24" t="s">
        <v>152</v>
      </c>
      <c r="BE295" s="232">
        <f>IF(N295="základní",J295,0)</f>
        <v>0</v>
      </c>
      <c r="BF295" s="232">
        <f>IF(N295="snížená",J295,0)</f>
        <v>0</v>
      </c>
      <c r="BG295" s="232">
        <f>IF(N295="zákl. přenesená",J295,0)</f>
        <v>0</v>
      </c>
      <c r="BH295" s="232">
        <f>IF(N295="sníž. přenesená",J295,0)</f>
        <v>0</v>
      </c>
      <c r="BI295" s="232">
        <f>IF(N295="nulová",J295,0)</f>
        <v>0</v>
      </c>
      <c r="BJ295" s="24" t="s">
        <v>79</v>
      </c>
      <c r="BK295" s="232">
        <f>ROUND(I295*H295,2)</f>
        <v>0</v>
      </c>
      <c r="BL295" s="24" t="s">
        <v>158</v>
      </c>
      <c r="BM295" s="24" t="s">
        <v>1539</v>
      </c>
    </row>
    <row r="296" s="12" customFormat="1">
      <c r="B296" s="244"/>
      <c r="C296" s="245"/>
      <c r="D296" s="235" t="s">
        <v>159</v>
      </c>
      <c r="E296" s="246" t="s">
        <v>21</v>
      </c>
      <c r="F296" s="247" t="s">
        <v>1540</v>
      </c>
      <c r="G296" s="245"/>
      <c r="H296" s="248">
        <v>16.896000000000001</v>
      </c>
      <c r="I296" s="249"/>
      <c r="J296" s="245"/>
      <c r="K296" s="245"/>
      <c r="L296" s="250"/>
      <c r="M296" s="251"/>
      <c r="N296" s="252"/>
      <c r="O296" s="252"/>
      <c r="P296" s="252"/>
      <c r="Q296" s="252"/>
      <c r="R296" s="252"/>
      <c r="S296" s="252"/>
      <c r="T296" s="253"/>
      <c r="AT296" s="254" t="s">
        <v>159</v>
      </c>
      <c r="AU296" s="254" t="s">
        <v>81</v>
      </c>
      <c r="AV296" s="12" t="s">
        <v>81</v>
      </c>
      <c r="AW296" s="12" t="s">
        <v>35</v>
      </c>
      <c r="AX296" s="12" t="s">
        <v>79</v>
      </c>
      <c r="AY296" s="254" t="s">
        <v>152</v>
      </c>
    </row>
    <row r="297" s="10" customFormat="1" ht="29.88" customHeight="1">
      <c r="B297" s="205"/>
      <c r="C297" s="206"/>
      <c r="D297" s="207" t="s">
        <v>70</v>
      </c>
      <c r="E297" s="219" t="s">
        <v>780</v>
      </c>
      <c r="F297" s="219" t="s">
        <v>781</v>
      </c>
      <c r="G297" s="206"/>
      <c r="H297" s="206"/>
      <c r="I297" s="209"/>
      <c r="J297" s="220">
        <f>BK297</f>
        <v>0</v>
      </c>
      <c r="K297" s="206"/>
      <c r="L297" s="211"/>
      <c r="M297" s="212"/>
      <c r="N297" s="213"/>
      <c r="O297" s="213"/>
      <c r="P297" s="214">
        <f>P298</f>
        <v>0</v>
      </c>
      <c r="Q297" s="213"/>
      <c r="R297" s="214">
        <f>R298</f>
        <v>0</v>
      </c>
      <c r="S297" s="213"/>
      <c r="T297" s="215">
        <f>T298</f>
        <v>0</v>
      </c>
      <c r="AR297" s="216" t="s">
        <v>79</v>
      </c>
      <c r="AT297" s="217" t="s">
        <v>70</v>
      </c>
      <c r="AU297" s="217" t="s">
        <v>79</v>
      </c>
      <c r="AY297" s="216" t="s">
        <v>152</v>
      </c>
      <c r="BK297" s="218">
        <f>BK298</f>
        <v>0</v>
      </c>
    </row>
    <row r="298" s="1" customFormat="1" ht="16.5" customHeight="1">
      <c r="B298" s="46"/>
      <c r="C298" s="221" t="s">
        <v>636</v>
      </c>
      <c r="D298" s="221" t="s">
        <v>154</v>
      </c>
      <c r="E298" s="222" t="s">
        <v>783</v>
      </c>
      <c r="F298" s="223" t="s">
        <v>784</v>
      </c>
      <c r="G298" s="224" t="s">
        <v>220</v>
      </c>
      <c r="H298" s="225">
        <v>32.542999999999999</v>
      </c>
      <c r="I298" s="226"/>
      <c r="J298" s="227">
        <f>ROUND(I298*H298,2)</f>
        <v>0</v>
      </c>
      <c r="K298" s="223" t="s">
        <v>21</v>
      </c>
      <c r="L298" s="72"/>
      <c r="M298" s="228" t="s">
        <v>21</v>
      </c>
      <c r="N298" s="229" t="s">
        <v>42</v>
      </c>
      <c r="O298" s="47"/>
      <c r="P298" s="230">
        <f>O298*H298</f>
        <v>0</v>
      </c>
      <c r="Q298" s="230">
        <v>0</v>
      </c>
      <c r="R298" s="230">
        <f>Q298*H298</f>
        <v>0</v>
      </c>
      <c r="S298" s="230">
        <v>0</v>
      </c>
      <c r="T298" s="231">
        <f>S298*H298</f>
        <v>0</v>
      </c>
      <c r="AR298" s="24" t="s">
        <v>158</v>
      </c>
      <c r="AT298" s="24" t="s">
        <v>154</v>
      </c>
      <c r="AU298" s="24" t="s">
        <v>81</v>
      </c>
      <c r="AY298" s="24" t="s">
        <v>152</v>
      </c>
      <c r="BE298" s="232">
        <f>IF(N298="základní",J298,0)</f>
        <v>0</v>
      </c>
      <c r="BF298" s="232">
        <f>IF(N298="snížená",J298,0)</f>
        <v>0</v>
      </c>
      <c r="BG298" s="232">
        <f>IF(N298="zákl. přenesená",J298,0)</f>
        <v>0</v>
      </c>
      <c r="BH298" s="232">
        <f>IF(N298="sníž. přenesená",J298,0)</f>
        <v>0</v>
      </c>
      <c r="BI298" s="232">
        <f>IF(N298="nulová",J298,0)</f>
        <v>0</v>
      </c>
      <c r="BJ298" s="24" t="s">
        <v>79</v>
      </c>
      <c r="BK298" s="232">
        <f>ROUND(I298*H298,2)</f>
        <v>0</v>
      </c>
      <c r="BL298" s="24" t="s">
        <v>158</v>
      </c>
      <c r="BM298" s="24" t="s">
        <v>1541</v>
      </c>
    </row>
    <row r="299" s="10" customFormat="1" ht="37.44" customHeight="1">
      <c r="B299" s="205"/>
      <c r="C299" s="206"/>
      <c r="D299" s="207" t="s">
        <v>70</v>
      </c>
      <c r="E299" s="208" t="s">
        <v>786</v>
      </c>
      <c r="F299" s="208" t="s">
        <v>787</v>
      </c>
      <c r="G299" s="206"/>
      <c r="H299" s="206"/>
      <c r="I299" s="209"/>
      <c r="J299" s="210">
        <f>BK299</f>
        <v>0</v>
      </c>
      <c r="K299" s="206"/>
      <c r="L299" s="211"/>
      <c r="M299" s="212"/>
      <c r="N299" s="213"/>
      <c r="O299" s="213"/>
      <c r="P299" s="214">
        <f>P300+P365+P414+P454</f>
        <v>0</v>
      </c>
      <c r="Q299" s="213"/>
      <c r="R299" s="214">
        <f>R300+R365+R414+R454</f>
        <v>0.53937291989999991</v>
      </c>
      <c r="S299" s="213"/>
      <c r="T299" s="215">
        <f>T300+T365+T414+T454</f>
        <v>0</v>
      </c>
      <c r="AR299" s="216" t="s">
        <v>81</v>
      </c>
      <c r="AT299" s="217" t="s">
        <v>70</v>
      </c>
      <c r="AU299" s="217" t="s">
        <v>71</v>
      </c>
      <c r="AY299" s="216" t="s">
        <v>152</v>
      </c>
      <c r="BK299" s="218">
        <f>BK300+BK365+BK414+BK454</f>
        <v>0</v>
      </c>
    </row>
    <row r="300" s="10" customFormat="1" ht="19.92" customHeight="1">
      <c r="B300" s="205"/>
      <c r="C300" s="206"/>
      <c r="D300" s="207" t="s">
        <v>70</v>
      </c>
      <c r="E300" s="219" t="s">
        <v>1542</v>
      </c>
      <c r="F300" s="219" t="s">
        <v>1543</v>
      </c>
      <c r="G300" s="206"/>
      <c r="H300" s="206"/>
      <c r="I300" s="209"/>
      <c r="J300" s="220">
        <f>BK300</f>
        <v>0</v>
      </c>
      <c r="K300" s="206"/>
      <c r="L300" s="211"/>
      <c r="M300" s="212"/>
      <c r="N300" s="213"/>
      <c r="O300" s="213"/>
      <c r="P300" s="214">
        <f>SUM(P301:P364)</f>
        <v>0</v>
      </c>
      <c r="Q300" s="213"/>
      <c r="R300" s="214">
        <f>SUM(R301:R364)</f>
        <v>0.15210662999999997</v>
      </c>
      <c r="S300" s="213"/>
      <c r="T300" s="215">
        <f>SUM(T301:T364)</f>
        <v>0</v>
      </c>
      <c r="AR300" s="216" t="s">
        <v>81</v>
      </c>
      <c r="AT300" s="217" t="s">
        <v>70</v>
      </c>
      <c r="AU300" s="217" t="s">
        <v>79</v>
      </c>
      <c r="AY300" s="216" t="s">
        <v>152</v>
      </c>
      <c r="BK300" s="218">
        <f>SUM(BK301:BK364)</f>
        <v>0</v>
      </c>
    </row>
    <row r="301" s="1" customFormat="1" ht="16.5" customHeight="1">
      <c r="B301" s="46"/>
      <c r="C301" s="221" t="s">
        <v>851</v>
      </c>
      <c r="D301" s="221" t="s">
        <v>154</v>
      </c>
      <c r="E301" s="222" t="s">
        <v>1544</v>
      </c>
      <c r="F301" s="223" t="s">
        <v>1545</v>
      </c>
      <c r="G301" s="224" t="s">
        <v>326</v>
      </c>
      <c r="H301" s="225">
        <v>26.734999999999999</v>
      </c>
      <c r="I301" s="226"/>
      <c r="J301" s="227">
        <f>ROUND(I301*H301,2)</f>
        <v>0</v>
      </c>
      <c r="K301" s="223" t="s">
        <v>242</v>
      </c>
      <c r="L301" s="72"/>
      <c r="M301" s="228" t="s">
        <v>21</v>
      </c>
      <c r="N301" s="229" t="s">
        <v>42</v>
      </c>
      <c r="O301" s="47"/>
      <c r="P301" s="230">
        <f>O301*H301</f>
        <v>0</v>
      </c>
      <c r="Q301" s="230">
        <v>0.00125</v>
      </c>
      <c r="R301" s="230">
        <f>Q301*H301</f>
        <v>0.033418749999999997</v>
      </c>
      <c r="S301" s="230">
        <v>0</v>
      </c>
      <c r="T301" s="231">
        <f>S301*H301</f>
        <v>0</v>
      </c>
      <c r="AR301" s="24" t="s">
        <v>200</v>
      </c>
      <c r="AT301" s="24" t="s">
        <v>154</v>
      </c>
      <c r="AU301" s="24" t="s">
        <v>81</v>
      </c>
      <c r="AY301" s="24" t="s">
        <v>152</v>
      </c>
      <c r="BE301" s="232">
        <f>IF(N301="základní",J301,0)</f>
        <v>0</v>
      </c>
      <c r="BF301" s="232">
        <f>IF(N301="snížená",J301,0)</f>
        <v>0</v>
      </c>
      <c r="BG301" s="232">
        <f>IF(N301="zákl. přenesená",J301,0)</f>
        <v>0</v>
      </c>
      <c r="BH301" s="232">
        <f>IF(N301="sníž. přenesená",J301,0)</f>
        <v>0</v>
      </c>
      <c r="BI301" s="232">
        <f>IF(N301="nulová",J301,0)</f>
        <v>0</v>
      </c>
      <c r="BJ301" s="24" t="s">
        <v>79</v>
      </c>
      <c r="BK301" s="232">
        <f>ROUND(I301*H301,2)</f>
        <v>0</v>
      </c>
      <c r="BL301" s="24" t="s">
        <v>200</v>
      </c>
      <c r="BM301" s="24" t="s">
        <v>1546</v>
      </c>
    </row>
    <row r="302" s="1" customFormat="1">
      <c r="B302" s="46"/>
      <c r="C302" s="74"/>
      <c r="D302" s="235" t="s">
        <v>244</v>
      </c>
      <c r="E302" s="74"/>
      <c r="F302" s="266" t="s">
        <v>1547</v>
      </c>
      <c r="G302" s="74"/>
      <c r="H302" s="74"/>
      <c r="I302" s="191"/>
      <c r="J302" s="74"/>
      <c r="K302" s="74"/>
      <c r="L302" s="72"/>
      <c r="M302" s="267"/>
      <c r="N302" s="47"/>
      <c r="O302" s="47"/>
      <c r="P302" s="47"/>
      <c r="Q302" s="47"/>
      <c r="R302" s="47"/>
      <c r="S302" s="47"/>
      <c r="T302" s="95"/>
      <c r="AT302" s="24" t="s">
        <v>244</v>
      </c>
      <c r="AU302" s="24" t="s">
        <v>81</v>
      </c>
    </row>
    <row r="303" s="11" customFormat="1">
      <c r="B303" s="233"/>
      <c r="C303" s="234"/>
      <c r="D303" s="235" t="s">
        <v>159</v>
      </c>
      <c r="E303" s="236" t="s">
        <v>21</v>
      </c>
      <c r="F303" s="237" t="s">
        <v>1548</v>
      </c>
      <c r="G303" s="234"/>
      <c r="H303" s="236" t="s">
        <v>21</v>
      </c>
      <c r="I303" s="238"/>
      <c r="J303" s="234"/>
      <c r="K303" s="234"/>
      <c r="L303" s="239"/>
      <c r="M303" s="240"/>
      <c r="N303" s="241"/>
      <c r="O303" s="241"/>
      <c r="P303" s="241"/>
      <c r="Q303" s="241"/>
      <c r="R303" s="241"/>
      <c r="S303" s="241"/>
      <c r="T303" s="242"/>
      <c r="AT303" s="243" t="s">
        <v>159</v>
      </c>
      <c r="AU303" s="243" t="s">
        <v>81</v>
      </c>
      <c r="AV303" s="11" t="s">
        <v>79</v>
      </c>
      <c r="AW303" s="11" t="s">
        <v>35</v>
      </c>
      <c r="AX303" s="11" t="s">
        <v>71</v>
      </c>
      <c r="AY303" s="243" t="s">
        <v>152</v>
      </c>
    </row>
    <row r="304" s="12" customFormat="1">
      <c r="B304" s="244"/>
      <c r="C304" s="245"/>
      <c r="D304" s="235" t="s">
        <v>159</v>
      </c>
      <c r="E304" s="246" t="s">
        <v>21</v>
      </c>
      <c r="F304" s="247" t="s">
        <v>1549</v>
      </c>
      <c r="G304" s="245"/>
      <c r="H304" s="248">
        <v>3</v>
      </c>
      <c r="I304" s="249"/>
      <c r="J304" s="245"/>
      <c r="K304" s="245"/>
      <c r="L304" s="250"/>
      <c r="M304" s="251"/>
      <c r="N304" s="252"/>
      <c r="O304" s="252"/>
      <c r="P304" s="252"/>
      <c r="Q304" s="252"/>
      <c r="R304" s="252"/>
      <c r="S304" s="252"/>
      <c r="T304" s="253"/>
      <c r="AT304" s="254" t="s">
        <v>159</v>
      </c>
      <c r="AU304" s="254" t="s">
        <v>81</v>
      </c>
      <c r="AV304" s="12" t="s">
        <v>81</v>
      </c>
      <c r="AW304" s="12" t="s">
        <v>35</v>
      </c>
      <c r="AX304" s="12" t="s">
        <v>71</v>
      </c>
      <c r="AY304" s="254" t="s">
        <v>152</v>
      </c>
    </row>
    <row r="305" s="12" customFormat="1">
      <c r="B305" s="244"/>
      <c r="C305" s="245"/>
      <c r="D305" s="235" t="s">
        <v>159</v>
      </c>
      <c r="E305" s="246" t="s">
        <v>21</v>
      </c>
      <c r="F305" s="247" t="s">
        <v>1550</v>
      </c>
      <c r="G305" s="245"/>
      <c r="H305" s="248">
        <v>12</v>
      </c>
      <c r="I305" s="249"/>
      <c r="J305" s="245"/>
      <c r="K305" s="245"/>
      <c r="L305" s="250"/>
      <c r="M305" s="251"/>
      <c r="N305" s="252"/>
      <c r="O305" s="252"/>
      <c r="P305" s="252"/>
      <c r="Q305" s="252"/>
      <c r="R305" s="252"/>
      <c r="S305" s="252"/>
      <c r="T305" s="253"/>
      <c r="AT305" s="254" t="s">
        <v>159</v>
      </c>
      <c r="AU305" s="254" t="s">
        <v>81</v>
      </c>
      <c r="AV305" s="12" t="s">
        <v>81</v>
      </c>
      <c r="AW305" s="12" t="s">
        <v>35</v>
      </c>
      <c r="AX305" s="12" t="s">
        <v>71</v>
      </c>
      <c r="AY305" s="254" t="s">
        <v>152</v>
      </c>
    </row>
    <row r="306" s="12" customFormat="1">
      <c r="B306" s="244"/>
      <c r="C306" s="245"/>
      <c r="D306" s="235" t="s">
        <v>159</v>
      </c>
      <c r="E306" s="246" t="s">
        <v>21</v>
      </c>
      <c r="F306" s="247" t="s">
        <v>1551</v>
      </c>
      <c r="G306" s="245"/>
      <c r="H306" s="248">
        <v>6</v>
      </c>
      <c r="I306" s="249"/>
      <c r="J306" s="245"/>
      <c r="K306" s="245"/>
      <c r="L306" s="250"/>
      <c r="M306" s="251"/>
      <c r="N306" s="252"/>
      <c r="O306" s="252"/>
      <c r="P306" s="252"/>
      <c r="Q306" s="252"/>
      <c r="R306" s="252"/>
      <c r="S306" s="252"/>
      <c r="T306" s="253"/>
      <c r="AT306" s="254" t="s">
        <v>159</v>
      </c>
      <c r="AU306" s="254" t="s">
        <v>81</v>
      </c>
      <c r="AV306" s="12" t="s">
        <v>81</v>
      </c>
      <c r="AW306" s="12" t="s">
        <v>35</v>
      </c>
      <c r="AX306" s="12" t="s">
        <v>71</v>
      </c>
      <c r="AY306" s="254" t="s">
        <v>152</v>
      </c>
    </row>
    <row r="307" s="12" customFormat="1">
      <c r="B307" s="244"/>
      <c r="C307" s="245"/>
      <c r="D307" s="235" t="s">
        <v>159</v>
      </c>
      <c r="E307" s="246" t="s">
        <v>21</v>
      </c>
      <c r="F307" s="247" t="s">
        <v>1552</v>
      </c>
      <c r="G307" s="245"/>
      <c r="H307" s="248">
        <v>2</v>
      </c>
      <c r="I307" s="249"/>
      <c r="J307" s="245"/>
      <c r="K307" s="245"/>
      <c r="L307" s="250"/>
      <c r="M307" s="251"/>
      <c r="N307" s="252"/>
      <c r="O307" s="252"/>
      <c r="P307" s="252"/>
      <c r="Q307" s="252"/>
      <c r="R307" s="252"/>
      <c r="S307" s="252"/>
      <c r="T307" s="253"/>
      <c r="AT307" s="254" t="s">
        <v>159</v>
      </c>
      <c r="AU307" s="254" t="s">
        <v>81</v>
      </c>
      <c r="AV307" s="12" t="s">
        <v>81</v>
      </c>
      <c r="AW307" s="12" t="s">
        <v>35</v>
      </c>
      <c r="AX307" s="12" t="s">
        <v>71</v>
      </c>
      <c r="AY307" s="254" t="s">
        <v>152</v>
      </c>
    </row>
    <row r="308" s="12" customFormat="1">
      <c r="B308" s="244"/>
      <c r="C308" s="245"/>
      <c r="D308" s="235" t="s">
        <v>159</v>
      </c>
      <c r="E308" s="246" t="s">
        <v>21</v>
      </c>
      <c r="F308" s="247" t="s">
        <v>1553</v>
      </c>
      <c r="G308" s="245"/>
      <c r="H308" s="248">
        <v>3.7349999999999999</v>
      </c>
      <c r="I308" s="249"/>
      <c r="J308" s="245"/>
      <c r="K308" s="245"/>
      <c r="L308" s="250"/>
      <c r="M308" s="251"/>
      <c r="N308" s="252"/>
      <c r="O308" s="252"/>
      <c r="P308" s="252"/>
      <c r="Q308" s="252"/>
      <c r="R308" s="252"/>
      <c r="S308" s="252"/>
      <c r="T308" s="253"/>
      <c r="AT308" s="254" t="s">
        <v>159</v>
      </c>
      <c r="AU308" s="254" t="s">
        <v>81</v>
      </c>
      <c r="AV308" s="12" t="s">
        <v>81</v>
      </c>
      <c r="AW308" s="12" t="s">
        <v>35</v>
      </c>
      <c r="AX308" s="12" t="s">
        <v>71</v>
      </c>
      <c r="AY308" s="254" t="s">
        <v>152</v>
      </c>
    </row>
    <row r="309" s="13" customFormat="1">
      <c r="B309" s="255"/>
      <c r="C309" s="256"/>
      <c r="D309" s="235" t="s">
        <v>159</v>
      </c>
      <c r="E309" s="257" t="s">
        <v>21</v>
      </c>
      <c r="F309" s="258" t="s">
        <v>164</v>
      </c>
      <c r="G309" s="256"/>
      <c r="H309" s="259">
        <v>26.734999999999999</v>
      </c>
      <c r="I309" s="260"/>
      <c r="J309" s="256"/>
      <c r="K309" s="256"/>
      <c r="L309" s="261"/>
      <c r="M309" s="262"/>
      <c r="N309" s="263"/>
      <c r="O309" s="263"/>
      <c r="P309" s="263"/>
      <c r="Q309" s="263"/>
      <c r="R309" s="263"/>
      <c r="S309" s="263"/>
      <c r="T309" s="264"/>
      <c r="AT309" s="265" t="s">
        <v>159</v>
      </c>
      <c r="AU309" s="265" t="s">
        <v>81</v>
      </c>
      <c r="AV309" s="13" t="s">
        <v>158</v>
      </c>
      <c r="AW309" s="13" t="s">
        <v>35</v>
      </c>
      <c r="AX309" s="13" t="s">
        <v>79</v>
      </c>
      <c r="AY309" s="265" t="s">
        <v>152</v>
      </c>
    </row>
    <row r="310" s="1" customFormat="1" ht="16.5" customHeight="1">
      <c r="B310" s="46"/>
      <c r="C310" s="221" t="s">
        <v>554</v>
      </c>
      <c r="D310" s="221" t="s">
        <v>154</v>
      </c>
      <c r="E310" s="222" t="s">
        <v>1554</v>
      </c>
      <c r="F310" s="223" t="s">
        <v>1555</v>
      </c>
      <c r="G310" s="224" t="s">
        <v>326</v>
      </c>
      <c r="H310" s="225">
        <v>32</v>
      </c>
      <c r="I310" s="226"/>
      <c r="J310" s="227">
        <f>ROUND(I310*H310,2)</f>
        <v>0</v>
      </c>
      <c r="K310" s="223" t="s">
        <v>242</v>
      </c>
      <c r="L310" s="72"/>
      <c r="M310" s="228" t="s">
        <v>21</v>
      </c>
      <c r="N310" s="229" t="s">
        <v>42</v>
      </c>
      <c r="O310" s="47"/>
      <c r="P310" s="230">
        <f>O310*H310</f>
        <v>0</v>
      </c>
      <c r="Q310" s="230">
        <v>0.0027699999999999999</v>
      </c>
      <c r="R310" s="230">
        <f>Q310*H310</f>
        <v>0.088639999999999997</v>
      </c>
      <c r="S310" s="230">
        <v>0</v>
      </c>
      <c r="T310" s="231">
        <f>S310*H310</f>
        <v>0</v>
      </c>
      <c r="AR310" s="24" t="s">
        <v>200</v>
      </c>
      <c r="AT310" s="24" t="s">
        <v>154</v>
      </c>
      <c r="AU310" s="24" t="s">
        <v>81</v>
      </c>
      <c r="AY310" s="24" t="s">
        <v>152</v>
      </c>
      <c r="BE310" s="232">
        <f>IF(N310="základní",J310,0)</f>
        <v>0</v>
      </c>
      <c r="BF310" s="232">
        <f>IF(N310="snížená",J310,0)</f>
        <v>0</v>
      </c>
      <c r="BG310" s="232">
        <f>IF(N310="zákl. přenesená",J310,0)</f>
        <v>0</v>
      </c>
      <c r="BH310" s="232">
        <f>IF(N310="sníž. přenesená",J310,0)</f>
        <v>0</v>
      </c>
      <c r="BI310" s="232">
        <f>IF(N310="nulová",J310,0)</f>
        <v>0</v>
      </c>
      <c r="BJ310" s="24" t="s">
        <v>79</v>
      </c>
      <c r="BK310" s="232">
        <f>ROUND(I310*H310,2)</f>
        <v>0</v>
      </c>
      <c r="BL310" s="24" t="s">
        <v>200</v>
      </c>
      <c r="BM310" s="24" t="s">
        <v>1556</v>
      </c>
    </row>
    <row r="311" s="1" customFormat="1">
      <c r="B311" s="46"/>
      <c r="C311" s="74"/>
      <c r="D311" s="235" t="s">
        <v>244</v>
      </c>
      <c r="E311" s="74"/>
      <c r="F311" s="266" t="s">
        <v>1547</v>
      </c>
      <c r="G311" s="74"/>
      <c r="H311" s="74"/>
      <c r="I311" s="191"/>
      <c r="J311" s="74"/>
      <c r="K311" s="74"/>
      <c r="L311" s="72"/>
      <c r="M311" s="267"/>
      <c r="N311" s="47"/>
      <c r="O311" s="47"/>
      <c r="P311" s="47"/>
      <c r="Q311" s="47"/>
      <c r="R311" s="47"/>
      <c r="S311" s="47"/>
      <c r="T311" s="95"/>
      <c r="AT311" s="24" t="s">
        <v>244</v>
      </c>
      <c r="AU311" s="24" t="s">
        <v>81</v>
      </c>
    </row>
    <row r="312" s="11" customFormat="1">
      <c r="B312" s="233"/>
      <c r="C312" s="234"/>
      <c r="D312" s="235" t="s">
        <v>159</v>
      </c>
      <c r="E312" s="236" t="s">
        <v>21</v>
      </c>
      <c r="F312" s="237" t="s">
        <v>1557</v>
      </c>
      <c r="G312" s="234"/>
      <c r="H312" s="236" t="s">
        <v>21</v>
      </c>
      <c r="I312" s="238"/>
      <c r="J312" s="234"/>
      <c r="K312" s="234"/>
      <c r="L312" s="239"/>
      <c r="M312" s="240"/>
      <c r="N312" s="241"/>
      <c r="O312" s="241"/>
      <c r="P312" s="241"/>
      <c r="Q312" s="241"/>
      <c r="R312" s="241"/>
      <c r="S312" s="241"/>
      <c r="T312" s="242"/>
      <c r="AT312" s="243" t="s">
        <v>159</v>
      </c>
      <c r="AU312" s="243" t="s">
        <v>81</v>
      </c>
      <c r="AV312" s="11" t="s">
        <v>79</v>
      </c>
      <c r="AW312" s="11" t="s">
        <v>35</v>
      </c>
      <c r="AX312" s="11" t="s">
        <v>71</v>
      </c>
      <c r="AY312" s="243" t="s">
        <v>152</v>
      </c>
    </row>
    <row r="313" s="12" customFormat="1">
      <c r="B313" s="244"/>
      <c r="C313" s="245"/>
      <c r="D313" s="235" t="s">
        <v>159</v>
      </c>
      <c r="E313" s="246" t="s">
        <v>21</v>
      </c>
      <c r="F313" s="247" t="s">
        <v>1558</v>
      </c>
      <c r="G313" s="245"/>
      <c r="H313" s="248">
        <v>15</v>
      </c>
      <c r="I313" s="249"/>
      <c r="J313" s="245"/>
      <c r="K313" s="245"/>
      <c r="L313" s="250"/>
      <c r="M313" s="251"/>
      <c r="N313" s="252"/>
      <c r="O313" s="252"/>
      <c r="P313" s="252"/>
      <c r="Q313" s="252"/>
      <c r="R313" s="252"/>
      <c r="S313" s="252"/>
      <c r="T313" s="253"/>
      <c r="AT313" s="254" t="s">
        <v>159</v>
      </c>
      <c r="AU313" s="254" t="s">
        <v>81</v>
      </c>
      <c r="AV313" s="12" t="s">
        <v>81</v>
      </c>
      <c r="AW313" s="12" t="s">
        <v>35</v>
      </c>
      <c r="AX313" s="12" t="s">
        <v>71</v>
      </c>
      <c r="AY313" s="254" t="s">
        <v>152</v>
      </c>
    </row>
    <row r="314" s="11" customFormat="1">
      <c r="B314" s="233"/>
      <c r="C314" s="234"/>
      <c r="D314" s="235" t="s">
        <v>159</v>
      </c>
      <c r="E314" s="236" t="s">
        <v>21</v>
      </c>
      <c r="F314" s="237" t="s">
        <v>1559</v>
      </c>
      <c r="G314" s="234"/>
      <c r="H314" s="236" t="s">
        <v>21</v>
      </c>
      <c r="I314" s="238"/>
      <c r="J314" s="234"/>
      <c r="K314" s="234"/>
      <c r="L314" s="239"/>
      <c r="M314" s="240"/>
      <c r="N314" s="241"/>
      <c r="O314" s="241"/>
      <c r="P314" s="241"/>
      <c r="Q314" s="241"/>
      <c r="R314" s="241"/>
      <c r="S314" s="241"/>
      <c r="T314" s="242"/>
      <c r="AT314" s="243" t="s">
        <v>159</v>
      </c>
      <c r="AU314" s="243" t="s">
        <v>81</v>
      </c>
      <c r="AV314" s="11" t="s">
        <v>79</v>
      </c>
      <c r="AW314" s="11" t="s">
        <v>35</v>
      </c>
      <c r="AX314" s="11" t="s">
        <v>71</v>
      </c>
      <c r="AY314" s="243" t="s">
        <v>152</v>
      </c>
    </row>
    <row r="315" s="12" customFormat="1">
      <c r="B315" s="244"/>
      <c r="C315" s="245"/>
      <c r="D315" s="235" t="s">
        <v>159</v>
      </c>
      <c r="E315" s="246" t="s">
        <v>21</v>
      </c>
      <c r="F315" s="247" t="s">
        <v>1560</v>
      </c>
      <c r="G315" s="245"/>
      <c r="H315" s="248">
        <v>17</v>
      </c>
      <c r="I315" s="249"/>
      <c r="J315" s="245"/>
      <c r="K315" s="245"/>
      <c r="L315" s="250"/>
      <c r="M315" s="251"/>
      <c r="N315" s="252"/>
      <c r="O315" s="252"/>
      <c r="P315" s="252"/>
      <c r="Q315" s="252"/>
      <c r="R315" s="252"/>
      <c r="S315" s="252"/>
      <c r="T315" s="253"/>
      <c r="AT315" s="254" t="s">
        <v>159</v>
      </c>
      <c r="AU315" s="254" t="s">
        <v>81</v>
      </c>
      <c r="AV315" s="12" t="s">
        <v>81</v>
      </c>
      <c r="AW315" s="12" t="s">
        <v>35</v>
      </c>
      <c r="AX315" s="12" t="s">
        <v>71</v>
      </c>
      <c r="AY315" s="254" t="s">
        <v>152</v>
      </c>
    </row>
    <row r="316" s="13" customFormat="1">
      <c r="B316" s="255"/>
      <c r="C316" s="256"/>
      <c r="D316" s="235" t="s">
        <v>159</v>
      </c>
      <c r="E316" s="257" t="s">
        <v>21</v>
      </c>
      <c r="F316" s="258" t="s">
        <v>164</v>
      </c>
      <c r="G316" s="256"/>
      <c r="H316" s="259">
        <v>32</v>
      </c>
      <c r="I316" s="260"/>
      <c r="J316" s="256"/>
      <c r="K316" s="256"/>
      <c r="L316" s="261"/>
      <c r="M316" s="262"/>
      <c r="N316" s="263"/>
      <c r="O316" s="263"/>
      <c r="P316" s="263"/>
      <c r="Q316" s="263"/>
      <c r="R316" s="263"/>
      <c r="S316" s="263"/>
      <c r="T316" s="264"/>
      <c r="AT316" s="265" t="s">
        <v>159</v>
      </c>
      <c r="AU316" s="265" t="s">
        <v>81</v>
      </c>
      <c r="AV316" s="13" t="s">
        <v>158</v>
      </c>
      <c r="AW316" s="13" t="s">
        <v>35</v>
      </c>
      <c r="AX316" s="13" t="s">
        <v>79</v>
      </c>
      <c r="AY316" s="265" t="s">
        <v>152</v>
      </c>
    </row>
    <row r="317" s="1" customFormat="1" ht="16.5" customHeight="1">
      <c r="B317" s="46"/>
      <c r="C317" s="221" t="s">
        <v>869</v>
      </c>
      <c r="D317" s="221" t="s">
        <v>154</v>
      </c>
      <c r="E317" s="222" t="s">
        <v>1561</v>
      </c>
      <c r="F317" s="223" t="s">
        <v>1562</v>
      </c>
      <c r="G317" s="224" t="s">
        <v>326</v>
      </c>
      <c r="H317" s="225">
        <v>7.7069999999999999</v>
      </c>
      <c r="I317" s="226"/>
      <c r="J317" s="227">
        <f>ROUND(I317*H317,2)</f>
        <v>0</v>
      </c>
      <c r="K317" s="223" t="s">
        <v>242</v>
      </c>
      <c r="L317" s="72"/>
      <c r="M317" s="228" t="s">
        <v>21</v>
      </c>
      <c r="N317" s="229" t="s">
        <v>42</v>
      </c>
      <c r="O317" s="47"/>
      <c r="P317" s="230">
        <f>O317*H317</f>
        <v>0</v>
      </c>
      <c r="Q317" s="230">
        <v>0.0017700000000000001</v>
      </c>
      <c r="R317" s="230">
        <f>Q317*H317</f>
        <v>0.01364139</v>
      </c>
      <c r="S317" s="230">
        <v>0</v>
      </c>
      <c r="T317" s="231">
        <f>S317*H317</f>
        <v>0</v>
      </c>
      <c r="AR317" s="24" t="s">
        <v>200</v>
      </c>
      <c r="AT317" s="24" t="s">
        <v>154</v>
      </c>
      <c r="AU317" s="24" t="s">
        <v>81</v>
      </c>
      <c r="AY317" s="24" t="s">
        <v>152</v>
      </c>
      <c r="BE317" s="232">
        <f>IF(N317="základní",J317,0)</f>
        <v>0</v>
      </c>
      <c r="BF317" s="232">
        <f>IF(N317="snížená",J317,0)</f>
        <v>0</v>
      </c>
      <c r="BG317" s="232">
        <f>IF(N317="zákl. přenesená",J317,0)</f>
        <v>0</v>
      </c>
      <c r="BH317" s="232">
        <f>IF(N317="sníž. přenesená",J317,0)</f>
        <v>0</v>
      </c>
      <c r="BI317" s="232">
        <f>IF(N317="nulová",J317,0)</f>
        <v>0</v>
      </c>
      <c r="BJ317" s="24" t="s">
        <v>79</v>
      </c>
      <c r="BK317" s="232">
        <f>ROUND(I317*H317,2)</f>
        <v>0</v>
      </c>
      <c r="BL317" s="24" t="s">
        <v>200</v>
      </c>
      <c r="BM317" s="24" t="s">
        <v>1563</v>
      </c>
    </row>
    <row r="318" s="1" customFormat="1">
      <c r="B318" s="46"/>
      <c r="C318" s="74"/>
      <c r="D318" s="235" t="s">
        <v>244</v>
      </c>
      <c r="E318" s="74"/>
      <c r="F318" s="266" t="s">
        <v>1547</v>
      </c>
      <c r="G318" s="74"/>
      <c r="H318" s="74"/>
      <c r="I318" s="191"/>
      <c r="J318" s="74"/>
      <c r="K318" s="74"/>
      <c r="L318" s="72"/>
      <c r="M318" s="267"/>
      <c r="N318" s="47"/>
      <c r="O318" s="47"/>
      <c r="P318" s="47"/>
      <c r="Q318" s="47"/>
      <c r="R318" s="47"/>
      <c r="S318" s="47"/>
      <c r="T318" s="95"/>
      <c r="AT318" s="24" t="s">
        <v>244</v>
      </c>
      <c r="AU318" s="24" t="s">
        <v>81</v>
      </c>
    </row>
    <row r="319" s="11" customFormat="1">
      <c r="B319" s="233"/>
      <c r="C319" s="234"/>
      <c r="D319" s="235" t="s">
        <v>159</v>
      </c>
      <c r="E319" s="236" t="s">
        <v>21</v>
      </c>
      <c r="F319" s="237" t="s">
        <v>1564</v>
      </c>
      <c r="G319" s="234"/>
      <c r="H319" s="236" t="s">
        <v>21</v>
      </c>
      <c r="I319" s="238"/>
      <c r="J319" s="234"/>
      <c r="K319" s="234"/>
      <c r="L319" s="239"/>
      <c r="M319" s="240"/>
      <c r="N319" s="241"/>
      <c r="O319" s="241"/>
      <c r="P319" s="241"/>
      <c r="Q319" s="241"/>
      <c r="R319" s="241"/>
      <c r="S319" s="241"/>
      <c r="T319" s="242"/>
      <c r="AT319" s="243" t="s">
        <v>159</v>
      </c>
      <c r="AU319" s="243" t="s">
        <v>81</v>
      </c>
      <c r="AV319" s="11" t="s">
        <v>79</v>
      </c>
      <c r="AW319" s="11" t="s">
        <v>35</v>
      </c>
      <c r="AX319" s="11" t="s">
        <v>71</v>
      </c>
      <c r="AY319" s="243" t="s">
        <v>152</v>
      </c>
    </row>
    <row r="320" s="12" customFormat="1">
      <c r="B320" s="244"/>
      <c r="C320" s="245"/>
      <c r="D320" s="235" t="s">
        <v>159</v>
      </c>
      <c r="E320" s="246" t="s">
        <v>21</v>
      </c>
      <c r="F320" s="247" t="s">
        <v>1565</v>
      </c>
      <c r="G320" s="245"/>
      <c r="H320" s="248">
        <v>7.7069999999999999</v>
      </c>
      <c r="I320" s="249"/>
      <c r="J320" s="245"/>
      <c r="K320" s="245"/>
      <c r="L320" s="250"/>
      <c r="M320" s="251"/>
      <c r="N320" s="252"/>
      <c r="O320" s="252"/>
      <c r="P320" s="252"/>
      <c r="Q320" s="252"/>
      <c r="R320" s="252"/>
      <c r="S320" s="252"/>
      <c r="T320" s="253"/>
      <c r="AT320" s="254" t="s">
        <v>159</v>
      </c>
      <c r="AU320" s="254" t="s">
        <v>81</v>
      </c>
      <c r="AV320" s="12" t="s">
        <v>81</v>
      </c>
      <c r="AW320" s="12" t="s">
        <v>35</v>
      </c>
      <c r="AX320" s="12" t="s">
        <v>79</v>
      </c>
      <c r="AY320" s="254" t="s">
        <v>152</v>
      </c>
    </row>
    <row r="321" s="1" customFormat="1" ht="16.5" customHeight="1">
      <c r="B321" s="46"/>
      <c r="C321" s="221" t="s">
        <v>542</v>
      </c>
      <c r="D321" s="221" t="s">
        <v>154</v>
      </c>
      <c r="E321" s="222" t="s">
        <v>1566</v>
      </c>
      <c r="F321" s="223" t="s">
        <v>1567</v>
      </c>
      <c r="G321" s="224" t="s">
        <v>326</v>
      </c>
      <c r="H321" s="225">
        <v>16.923999999999999</v>
      </c>
      <c r="I321" s="226"/>
      <c r="J321" s="227">
        <f>ROUND(I321*H321,2)</f>
        <v>0</v>
      </c>
      <c r="K321" s="223" t="s">
        <v>242</v>
      </c>
      <c r="L321" s="72"/>
      <c r="M321" s="228" t="s">
        <v>21</v>
      </c>
      <c r="N321" s="229" t="s">
        <v>42</v>
      </c>
      <c r="O321" s="47"/>
      <c r="P321" s="230">
        <f>O321*H321</f>
        <v>0</v>
      </c>
      <c r="Q321" s="230">
        <v>0.00059000000000000003</v>
      </c>
      <c r="R321" s="230">
        <f>Q321*H321</f>
        <v>0.0099851599999999999</v>
      </c>
      <c r="S321" s="230">
        <v>0</v>
      </c>
      <c r="T321" s="231">
        <f>S321*H321</f>
        <v>0</v>
      </c>
      <c r="AR321" s="24" t="s">
        <v>200</v>
      </c>
      <c r="AT321" s="24" t="s">
        <v>154</v>
      </c>
      <c r="AU321" s="24" t="s">
        <v>81</v>
      </c>
      <c r="AY321" s="24" t="s">
        <v>152</v>
      </c>
      <c r="BE321" s="232">
        <f>IF(N321="základní",J321,0)</f>
        <v>0</v>
      </c>
      <c r="BF321" s="232">
        <f>IF(N321="snížená",J321,0)</f>
        <v>0</v>
      </c>
      <c r="BG321" s="232">
        <f>IF(N321="zákl. přenesená",J321,0)</f>
        <v>0</v>
      </c>
      <c r="BH321" s="232">
        <f>IF(N321="sníž. přenesená",J321,0)</f>
        <v>0</v>
      </c>
      <c r="BI321" s="232">
        <f>IF(N321="nulová",J321,0)</f>
        <v>0</v>
      </c>
      <c r="BJ321" s="24" t="s">
        <v>79</v>
      </c>
      <c r="BK321" s="232">
        <f>ROUND(I321*H321,2)</f>
        <v>0</v>
      </c>
      <c r="BL321" s="24" t="s">
        <v>200</v>
      </c>
      <c r="BM321" s="24" t="s">
        <v>1568</v>
      </c>
    </row>
    <row r="322" s="1" customFormat="1">
      <c r="B322" s="46"/>
      <c r="C322" s="74"/>
      <c r="D322" s="235" t="s">
        <v>244</v>
      </c>
      <c r="E322" s="74"/>
      <c r="F322" s="266" t="s">
        <v>1547</v>
      </c>
      <c r="G322" s="74"/>
      <c r="H322" s="74"/>
      <c r="I322" s="191"/>
      <c r="J322" s="74"/>
      <c r="K322" s="74"/>
      <c r="L322" s="72"/>
      <c r="M322" s="267"/>
      <c r="N322" s="47"/>
      <c r="O322" s="47"/>
      <c r="P322" s="47"/>
      <c r="Q322" s="47"/>
      <c r="R322" s="47"/>
      <c r="S322" s="47"/>
      <c r="T322" s="95"/>
      <c r="AT322" s="24" t="s">
        <v>244</v>
      </c>
      <c r="AU322" s="24" t="s">
        <v>81</v>
      </c>
    </row>
    <row r="323" s="11" customFormat="1">
      <c r="B323" s="233"/>
      <c r="C323" s="234"/>
      <c r="D323" s="235" t="s">
        <v>159</v>
      </c>
      <c r="E323" s="236" t="s">
        <v>21</v>
      </c>
      <c r="F323" s="237" t="s">
        <v>1569</v>
      </c>
      <c r="G323" s="234"/>
      <c r="H323" s="236" t="s">
        <v>21</v>
      </c>
      <c r="I323" s="238"/>
      <c r="J323" s="234"/>
      <c r="K323" s="234"/>
      <c r="L323" s="239"/>
      <c r="M323" s="240"/>
      <c r="N323" s="241"/>
      <c r="O323" s="241"/>
      <c r="P323" s="241"/>
      <c r="Q323" s="241"/>
      <c r="R323" s="241"/>
      <c r="S323" s="241"/>
      <c r="T323" s="242"/>
      <c r="AT323" s="243" t="s">
        <v>159</v>
      </c>
      <c r="AU323" s="243" t="s">
        <v>81</v>
      </c>
      <c r="AV323" s="11" t="s">
        <v>79</v>
      </c>
      <c r="AW323" s="11" t="s">
        <v>35</v>
      </c>
      <c r="AX323" s="11" t="s">
        <v>71</v>
      </c>
      <c r="AY323" s="243" t="s">
        <v>152</v>
      </c>
    </row>
    <row r="324" s="12" customFormat="1">
      <c r="B324" s="244"/>
      <c r="C324" s="245"/>
      <c r="D324" s="235" t="s">
        <v>159</v>
      </c>
      <c r="E324" s="246" t="s">
        <v>21</v>
      </c>
      <c r="F324" s="247" t="s">
        <v>1570</v>
      </c>
      <c r="G324" s="245"/>
      <c r="H324" s="248">
        <v>12.247</v>
      </c>
      <c r="I324" s="249"/>
      <c r="J324" s="245"/>
      <c r="K324" s="245"/>
      <c r="L324" s="250"/>
      <c r="M324" s="251"/>
      <c r="N324" s="252"/>
      <c r="O324" s="252"/>
      <c r="P324" s="252"/>
      <c r="Q324" s="252"/>
      <c r="R324" s="252"/>
      <c r="S324" s="252"/>
      <c r="T324" s="253"/>
      <c r="AT324" s="254" t="s">
        <v>159</v>
      </c>
      <c r="AU324" s="254" t="s">
        <v>81</v>
      </c>
      <c r="AV324" s="12" t="s">
        <v>81</v>
      </c>
      <c r="AW324" s="12" t="s">
        <v>35</v>
      </c>
      <c r="AX324" s="12" t="s">
        <v>71</v>
      </c>
      <c r="AY324" s="254" t="s">
        <v>152</v>
      </c>
    </row>
    <row r="325" s="11" customFormat="1">
      <c r="B325" s="233"/>
      <c r="C325" s="234"/>
      <c r="D325" s="235" t="s">
        <v>159</v>
      </c>
      <c r="E325" s="236" t="s">
        <v>21</v>
      </c>
      <c r="F325" s="237" t="s">
        <v>1571</v>
      </c>
      <c r="G325" s="234"/>
      <c r="H325" s="236" t="s">
        <v>21</v>
      </c>
      <c r="I325" s="238"/>
      <c r="J325" s="234"/>
      <c r="K325" s="234"/>
      <c r="L325" s="239"/>
      <c r="M325" s="240"/>
      <c r="N325" s="241"/>
      <c r="O325" s="241"/>
      <c r="P325" s="241"/>
      <c r="Q325" s="241"/>
      <c r="R325" s="241"/>
      <c r="S325" s="241"/>
      <c r="T325" s="242"/>
      <c r="AT325" s="243" t="s">
        <v>159</v>
      </c>
      <c r="AU325" s="243" t="s">
        <v>81</v>
      </c>
      <c r="AV325" s="11" t="s">
        <v>79</v>
      </c>
      <c r="AW325" s="11" t="s">
        <v>35</v>
      </c>
      <c r="AX325" s="11" t="s">
        <v>71</v>
      </c>
      <c r="AY325" s="243" t="s">
        <v>152</v>
      </c>
    </row>
    <row r="326" s="12" customFormat="1">
      <c r="B326" s="244"/>
      <c r="C326" s="245"/>
      <c r="D326" s="235" t="s">
        <v>159</v>
      </c>
      <c r="E326" s="246" t="s">
        <v>21</v>
      </c>
      <c r="F326" s="247" t="s">
        <v>1572</v>
      </c>
      <c r="G326" s="245"/>
      <c r="H326" s="248">
        <v>4.6769999999999996</v>
      </c>
      <c r="I326" s="249"/>
      <c r="J326" s="245"/>
      <c r="K326" s="245"/>
      <c r="L326" s="250"/>
      <c r="M326" s="251"/>
      <c r="N326" s="252"/>
      <c r="O326" s="252"/>
      <c r="P326" s="252"/>
      <c r="Q326" s="252"/>
      <c r="R326" s="252"/>
      <c r="S326" s="252"/>
      <c r="T326" s="253"/>
      <c r="AT326" s="254" t="s">
        <v>159</v>
      </c>
      <c r="AU326" s="254" t="s">
        <v>81</v>
      </c>
      <c r="AV326" s="12" t="s">
        <v>81</v>
      </c>
      <c r="AW326" s="12" t="s">
        <v>35</v>
      </c>
      <c r="AX326" s="12" t="s">
        <v>71</v>
      </c>
      <c r="AY326" s="254" t="s">
        <v>152</v>
      </c>
    </row>
    <row r="327" s="13" customFormat="1">
      <c r="B327" s="255"/>
      <c r="C327" s="256"/>
      <c r="D327" s="235" t="s">
        <v>159</v>
      </c>
      <c r="E327" s="257" t="s">
        <v>21</v>
      </c>
      <c r="F327" s="258" t="s">
        <v>164</v>
      </c>
      <c r="G327" s="256"/>
      <c r="H327" s="259">
        <v>16.923999999999999</v>
      </c>
      <c r="I327" s="260"/>
      <c r="J327" s="256"/>
      <c r="K327" s="256"/>
      <c r="L327" s="261"/>
      <c r="M327" s="262"/>
      <c r="N327" s="263"/>
      <c r="O327" s="263"/>
      <c r="P327" s="263"/>
      <c r="Q327" s="263"/>
      <c r="R327" s="263"/>
      <c r="S327" s="263"/>
      <c r="T327" s="264"/>
      <c r="AT327" s="265" t="s">
        <v>159</v>
      </c>
      <c r="AU327" s="265" t="s">
        <v>81</v>
      </c>
      <c r="AV327" s="13" t="s">
        <v>158</v>
      </c>
      <c r="AW327" s="13" t="s">
        <v>35</v>
      </c>
      <c r="AX327" s="13" t="s">
        <v>79</v>
      </c>
      <c r="AY327" s="265" t="s">
        <v>152</v>
      </c>
    </row>
    <row r="328" s="1" customFormat="1" ht="16.5" customHeight="1">
      <c r="B328" s="46"/>
      <c r="C328" s="221" t="s">
        <v>282</v>
      </c>
      <c r="D328" s="221" t="s">
        <v>154</v>
      </c>
      <c r="E328" s="222" t="s">
        <v>1573</v>
      </c>
      <c r="F328" s="223" t="s">
        <v>1574</v>
      </c>
      <c r="G328" s="224" t="s">
        <v>326</v>
      </c>
      <c r="H328" s="225">
        <v>10.949999999999999</v>
      </c>
      <c r="I328" s="226"/>
      <c r="J328" s="227">
        <f>ROUND(I328*H328,2)</f>
        <v>0</v>
      </c>
      <c r="K328" s="223" t="s">
        <v>21</v>
      </c>
      <c r="L328" s="72"/>
      <c r="M328" s="228" t="s">
        <v>21</v>
      </c>
      <c r="N328" s="229" t="s">
        <v>42</v>
      </c>
      <c r="O328" s="47"/>
      <c r="P328" s="230">
        <f>O328*H328</f>
        <v>0</v>
      </c>
      <c r="Q328" s="230">
        <v>0.00028939999999999999</v>
      </c>
      <c r="R328" s="230">
        <f>Q328*H328</f>
        <v>0.0031689299999999995</v>
      </c>
      <c r="S328" s="230">
        <v>0</v>
      </c>
      <c r="T328" s="231">
        <f>S328*H328</f>
        <v>0</v>
      </c>
      <c r="AR328" s="24" t="s">
        <v>200</v>
      </c>
      <c r="AT328" s="24" t="s">
        <v>154</v>
      </c>
      <c r="AU328" s="24" t="s">
        <v>81</v>
      </c>
      <c r="AY328" s="24" t="s">
        <v>152</v>
      </c>
      <c r="BE328" s="232">
        <f>IF(N328="základní",J328,0)</f>
        <v>0</v>
      </c>
      <c r="BF328" s="232">
        <f>IF(N328="snížená",J328,0)</f>
        <v>0</v>
      </c>
      <c r="BG328" s="232">
        <f>IF(N328="zákl. přenesená",J328,0)</f>
        <v>0</v>
      </c>
      <c r="BH328" s="232">
        <f>IF(N328="sníž. přenesená",J328,0)</f>
        <v>0</v>
      </c>
      <c r="BI328" s="232">
        <f>IF(N328="nulová",J328,0)</f>
        <v>0</v>
      </c>
      <c r="BJ328" s="24" t="s">
        <v>79</v>
      </c>
      <c r="BK328" s="232">
        <f>ROUND(I328*H328,2)</f>
        <v>0</v>
      </c>
      <c r="BL328" s="24" t="s">
        <v>200</v>
      </c>
      <c r="BM328" s="24" t="s">
        <v>1575</v>
      </c>
    </row>
    <row r="329" s="12" customFormat="1">
      <c r="B329" s="244"/>
      <c r="C329" s="245"/>
      <c r="D329" s="235" t="s">
        <v>159</v>
      </c>
      <c r="E329" s="246" t="s">
        <v>21</v>
      </c>
      <c r="F329" s="247" t="s">
        <v>1576</v>
      </c>
      <c r="G329" s="245"/>
      <c r="H329" s="248">
        <v>6.25</v>
      </c>
      <c r="I329" s="249"/>
      <c r="J329" s="245"/>
      <c r="K329" s="245"/>
      <c r="L329" s="250"/>
      <c r="M329" s="251"/>
      <c r="N329" s="252"/>
      <c r="O329" s="252"/>
      <c r="P329" s="252"/>
      <c r="Q329" s="252"/>
      <c r="R329" s="252"/>
      <c r="S329" s="252"/>
      <c r="T329" s="253"/>
      <c r="AT329" s="254" t="s">
        <v>159</v>
      </c>
      <c r="AU329" s="254" t="s">
        <v>81</v>
      </c>
      <c r="AV329" s="12" t="s">
        <v>81</v>
      </c>
      <c r="AW329" s="12" t="s">
        <v>35</v>
      </c>
      <c r="AX329" s="12" t="s">
        <v>71</v>
      </c>
      <c r="AY329" s="254" t="s">
        <v>152</v>
      </c>
    </row>
    <row r="330" s="12" customFormat="1">
      <c r="B330" s="244"/>
      <c r="C330" s="245"/>
      <c r="D330" s="235" t="s">
        <v>159</v>
      </c>
      <c r="E330" s="246" t="s">
        <v>21</v>
      </c>
      <c r="F330" s="247" t="s">
        <v>1577</v>
      </c>
      <c r="G330" s="245"/>
      <c r="H330" s="248">
        <v>4.7000000000000002</v>
      </c>
      <c r="I330" s="249"/>
      <c r="J330" s="245"/>
      <c r="K330" s="245"/>
      <c r="L330" s="250"/>
      <c r="M330" s="251"/>
      <c r="N330" s="252"/>
      <c r="O330" s="252"/>
      <c r="P330" s="252"/>
      <c r="Q330" s="252"/>
      <c r="R330" s="252"/>
      <c r="S330" s="252"/>
      <c r="T330" s="253"/>
      <c r="AT330" s="254" t="s">
        <v>159</v>
      </c>
      <c r="AU330" s="254" t="s">
        <v>81</v>
      </c>
      <c r="AV330" s="12" t="s">
        <v>81</v>
      </c>
      <c r="AW330" s="12" t="s">
        <v>35</v>
      </c>
      <c r="AX330" s="12" t="s">
        <v>71</v>
      </c>
      <c r="AY330" s="254" t="s">
        <v>152</v>
      </c>
    </row>
    <row r="331" s="13" customFormat="1">
      <c r="B331" s="255"/>
      <c r="C331" s="256"/>
      <c r="D331" s="235" t="s">
        <v>159</v>
      </c>
      <c r="E331" s="257" t="s">
        <v>21</v>
      </c>
      <c r="F331" s="258" t="s">
        <v>164</v>
      </c>
      <c r="G331" s="256"/>
      <c r="H331" s="259">
        <v>10.949999999999999</v>
      </c>
      <c r="I331" s="260"/>
      <c r="J331" s="256"/>
      <c r="K331" s="256"/>
      <c r="L331" s="261"/>
      <c r="M331" s="262"/>
      <c r="N331" s="263"/>
      <c r="O331" s="263"/>
      <c r="P331" s="263"/>
      <c r="Q331" s="263"/>
      <c r="R331" s="263"/>
      <c r="S331" s="263"/>
      <c r="T331" s="264"/>
      <c r="AT331" s="265" t="s">
        <v>159</v>
      </c>
      <c r="AU331" s="265" t="s">
        <v>81</v>
      </c>
      <c r="AV331" s="13" t="s">
        <v>158</v>
      </c>
      <c r="AW331" s="13" t="s">
        <v>35</v>
      </c>
      <c r="AX331" s="13" t="s">
        <v>79</v>
      </c>
      <c r="AY331" s="265" t="s">
        <v>152</v>
      </c>
    </row>
    <row r="332" s="1" customFormat="1" ht="16.5" customHeight="1">
      <c r="B332" s="46"/>
      <c r="C332" s="221" t="s">
        <v>417</v>
      </c>
      <c r="D332" s="221" t="s">
        <v>154</v>
      </c>
      <c r="E332" s="222" t="s">
        <v>1578</v>
      </c>
      <c r="F332" s="223" t="s">
        <v>1579</v>
      </c>
      <c r="G332" s="224" t="s">
        <v>326</v>
      </c>
      <c r="H332" s="225">
        <v>3.1000000000000001</v>
      </c>
      <c r="I332" s="226"/>
      <c r="J332" s="227">
        <f>ROUND(I332*H332,2)</f>
        <v>0</v>
      </c>
      <c r="K332" s="223" t="s">
        <v>21</v>
      </c>
      <c r="L332" s="72"/>
      <c r="M332" s="228" t="s">
        <v>21</v>
      </c>
      <c r="N332" s="229" t="s">
        <v>42</v>
      </c>
      <c r="O332" s="47"/>
      <c r="P332" s="230">
        <f>O332*H332</f>
        <v>0</v>
      </c>
      <c r="Q332" s="230">
        <v>0.00035399999999999999</v>
      </c>
      <c r="R332" s="230">
        <f>Q332*H332</f>
        <v>0.0010973999999999999</v>
      </c>
      <c r="S332" s="230">
        <v>0</v>
      </c>
      <c r="T332" s="231">
        <f>S332*H332</f>
        <v>0</v>
      </c>
      <c r="AR332" s="24" t="s">
        <v>200</v>
      </c>
      <c r="AT332" s="24" t="s">
        <v>154</v>
      </c>
      <c r="AU332" s="24" t="s">
        <v>81</v>
      </c>
      <c r="AY332" s="24" t="s">
        <v>152</v>
      </c>
      <c r="BE332" s="232">
        <f>IF(N332="základní",J332,0)</f>
        <v>0</v>
      </c>
      <c r="BF332" s="232">
        <f>IF(N332="snížená",J332,0)</f>
        <v>0</v>
      </c>
      <c r="BG332" s="232">
        <f>IF(N332="zákl. přenesená",J332,0)</f>
        <v>0</v>
      </c>
      <c r="BH332" s="232">
        <f>IF(N332="sníž. přenesená",J332,0)</f>
        <v>0</v>
      </c>
      <c r="BI332" s="232">
        <f>IF(N332="nulová",J332,0)</f>
        <v>0</v>
      </c>
      <c r="BJ332" s="24" t="s">
        <v>79</v>
      </c>
      <c r="BK332" s="232">
        <f>ROUND(I332*H332,2)</f>
        <v>0</v>
      </c>
      <c r="BL332" s="24" t="s">
        <v>200</v>
      </c>
      <c r="BM332" s="24" t="s">
        <v>466</v>
      </c>
    </row>
    <row r="333" s="12" customFormat="1">
      <c r="B333" s="244"/>
      <c r="C333" s="245"/>
      <c r="D333" s="235" t="s">
        <v>159</v>
      </c>
      <c r="E333" s="246" t="s">
        <v>21</v>
      </c>
      <c r="F333" s="247" t="s">
        <v>1580</v>
      </c>
      <c r="G333" s="245"/>
      <c r="H333" s="248">
        <v>9.5700000000000003</v>
      </c>
      <c r="I333" s="249"/>
      <c r="J333" s="245"/>
      <c r="K333" s="245"/>
      <c r="L333" s="250"/>
      <c r="M333" s="251"/>
      <c r="N333" s="252"/>
      <c r="O333" s="252"/>
      <c r="P333" s="252"/>
      <c r="Q333" s="252"/>
      <c r="R333" s="252"/>
      <c r="S333" s="252"/>
      <c r="T333" s="253"/>
      <c r="AT333" s="254" t="s">
        <v>159</v>
      </c>
      <c r="AU333" s="254" t="s">
        <v>81</v>
      </c>
      <c r="AV333" s="12" t="s">
        <v>81</v>
      </c>
      <c r="AW333" s="12" t="s">
        <v>35</v>
      </c>
      <c r="AX333" s="12" t="s">
        <v>71</v>
      </c>
      <c r="AY333" s="254" t="s">
        <v>152</v>
      </c>
    </row>
    <row r="334" s="12" customFormat="1">
      <c r="B334" s="244"/>
      <c r="C334" s="245"/>
      <c r="D334" s="235" t="s">
        <v>159</v>
      </c>
      <c r="E334" s="246" t="s">
        <v>21</v>
      </c>
      <c r="F334" s="247" t="s">
        <v>1581</v>
      </c>
      <c r="G334" s="245"/>
      <c r="H334" s="248">
        <v>3.1000000000000001</v>
      </c>
      <c r="I334" s="249"/>
      <c r="J334" s="245"/>
      <c r="K334" s="245"/>
      <c r="L334" s="250"/>
      <c r="M334" s="251"/>
      <c r="N334" s="252"/>
      <c r="O334" s="252"/>
      <c r="P334" s="252"/>
      <c r="Q334" s="252"/>
      <c r="R334" s="252"/>
      <c r="S334" s="252"/>
      <c r="T334" s="253"/>
      <c r="AT334" s="254" t="s">
        <v>159</v>
      </c>
      <c r="AU334" s="254" t="s">
        <v>81</v>
      </c>
      <c r="AV334" s="12" t="s">
        <v>81</v>
      </c>
      <c r="AW334" s="12" t="s">
        <v>35</v>
      </c>
      <c r="AX334" s="12" t="s">
        <v>79</v>
      </c>
      <c r="AY334" s="254" t="s">
        <v>152</v>
      </c>
    </row>
    <row r="335" s="1" customFormat="1" ht="16.5" customHeight="1">
      <c r="B335" s="46"/>
      <c r="C335" s="221" t="s">
        <v>842</v>
      </c>
      <c r="D335" s="221" t="s">
        <v>154</v>
      </c>
      <c r="E335" s="222" t="s">
        <v>1582</v>
      </c>
      <c r="F335" s="223" t="s">
        <v>1583</v>
      </c>
      <c r="G335" s="224" t="s">
        <v>326</v>
      </c>
      <c r="H335" s="225">
        <v>1.5</v>
      </c>
      <c r="I335" s="226"/>
      <c r="J335" s="227">
        <f>ROUND(I335*H335,2)</f>
        <v>0</v>
      </c>
      <c r="K335" s="223" t="s">
        <v>242</v>
      </c>
      <c r="L335" s="72"/>
      <c r="M335" s="228" t="s">
        <v>21</v>
      </c>
      <c r="N335" s="229" t="s">
        <v>42</v>
      </c>
      <c r="O335" s="47"/>
      <c r="P335" s="230">
        <f>O335*H335</f>
        <v>0</v>
      </c>
      <c r="Q335" s="230">
        <v>0.00056999999999999998</v>
      </c>
      <c r="R335" s="230">
        <f>Q335*H335</f>
        <v>0.00085499999999999997</v>
      </c>
      <c r="S335" s="230">
        <v>0</v>
      </c>
      <c r="T335" s="231">
        <f>S335*H335</f>
        <v>0</v>
      </c>
      <c r="AR335" s="24" t="s">
        <v>200</v>
      </c>
      <c r="AT335" s="24" t="s">
        <v>154</v>
      </c>
      <c r="AU335" s="24" t="s">
        <v>81</v>
      </c>
      <c r="AY335" s="24" t="s">
        <v>152</v>
      </c>
      <c r="BE335" s="232">
        <f>IF(N335="základní",J335,0)</f>
        <v>0</v>
      </c>
      <c r="BF335" s="232">
        <f>IF(N335="snížená",J335,0)</f>
        <v>0</v>
      </c>
      <c r="BG335" s="232">
        <f>IF(N335="zákl. přenesená",J335,0)</f>
        <v>0</v>
      </c>
      <c r="BH335" s="232">
        <f>IF(N335="sníž. přenesená",J335,0)</f>
        <v>0</v>
      </c>
      <c r="BI335" s="232">
        <f>IF(N335="nulová",J335,0)</f>
        <v>0</v>
      </c>
      <c r="BJ335" s="24" t="s">
        <v>79</v>
      </c>
      <c r="BK335" s="232">
        <f>ROUND(I335*H335,2)</f>
        <v>0</v>
      </c>
      <c r="BL335" s="24" t="s">
        <v>200</v>
      </c>
      <c r="BM335" s="24" t="s">
        <v>1584</v>
      </c>
    </row>
    <row r="336" s="1" customFormat="1">
      <c r="B336" s="46"/>
      <c r="C336" s="74"/>
      <c r="D336" s="235" t="s">
        <v>244</v>
      </c>
      <c r="E336" s="74"/>
      <c r="F336" s="266" t="s">
        <v>1547</v>
      </c>
      <c r="G336" s="74"/>
      <c r="H336" s="74"/>
      <c r="I336" s="191"/>
      <c r="J336" s="74"/>
      <c r="K336" s="74"/>
      <c r="L336" s="72"/>
      <c r="M336" s="267"/>
      <c r="N336" s="47"/>
      <c r="O336" s="47"/>
      <c r="P336" s="47"/>
      <c r="Q336" s="47"/>
      <c r="R336" s="47"/>
      <c r="S336" s="47"/>
      <c r="T336" s="95"/>
      <c r="AT336" s="24" t="s">
        <v>244</v>
      </c>
      <c r="AU336" s="24" t="s">
        <v>81</v>
      </c>
    </row>
    <row r="337" s="12" customFormat="1">
      <c r="B337" s="244"/>
      <c r="C337" s="245"/>
      <c r="D337" s="235" t="s">
        <v>159</v>
      </c>
      <c r="E337" s="246" t="s">
        <v>21</v>
      </c>
      <c r="F337" s="247" t="s">
        <v>1585</v>
      </c>
      <c r="G337" s="245"/>
      <c r="H337" s="248">
        <v>1.5</v>
      </c>
      <c r="I337" s="249"/>
      <c r="J337" s="245"/>
      <c r="K337" s="245"/>
      <c r="L337" s="250"/>
      <c r="M337" s="251"/>
      <c r="N337" s="252"/>
      <c r="O337" s="252"/>
      <c r="P337" s="252"/>
      <c r="Q337" s="252"/>
      <c r="R337" s="252"/>
      <c r="S337" s="252"/>
      <c r="T337" s="253"/>
      <c r="AT337" s="254" t="s">
        <v>159</v>
      </c>
      <c r="AU337" s="254" t="s">
        <v>81</v>
      </c>
      <c r="AV337" s="12" t="s">
        <v>81</v>
      </c>
      <c r="AW337" s="12" t="s">
        <v>35</v>
      </c>
      <c r="AX337" s="12" t="s">
        <v>79</v>
      </c>
      <c r="AY337" s="254" t="s">
        <v>152</v>
      </c>
    </row>
    <row r="338" s="1" customFormat="1" ht="25.5" customHeight="1">
      <c r="B338" s="46"/>
      <c r="C338" s="221" t="s">
        <v>948</v>
      </c>
      <c r="D338" s="221" t="s">
        <v>154</v>
      </c>
      <c r="E338" s="222" t="s">
        <v>1586</v>
      </c>
      <c r="F338" s="223" t="s">
        <v>1587</v>
      </c>
      <c r="G338" s="224" t="s">
        <v>376</v>
      </c>
      <c r="H338" s="225">
        <v>3</v>
      </c>
      <c r="I338" s="226"/>
      <c r="J338" s="227">
        <f>ROUND(I338*H338,2)</f>
        <v>0</v>
      </c>
      <c r="K338" s="223" t="s">
        <v>242</v>
      </c>
      <c r="L338" s="72"/>
      <c r="M338" s="228" t="s">
        <v>21</v>
      </c>
      <c r="N338" s="229" t="s">
        <v>42</v>
      </c>
      <c r="O338" s="47"/>
      <c r="P338" s="230">
        <f>O338*H338</f>
        <v>0</v>
      </c>
      <c r="Q338" s="230">
        <v>0</v>
      </c>
      <c r="R338" s="230">
        <f>Q338*H338</f>
        <v>0</v>
      </c>
      <c r="S338" s="230">
        <v>0</v>
      </c>
      <c r="T338" s="231">
        <f>S338*H338</f>
        <v>0</v>
      </c>
      <c r="AR338" s="24" t="s">
        <v>200</v>
      </c>
      <c r="AT338" s="24" t="s">
        <v>154</v>
      </c>
      <c r="AU338" s="24" t="s">
        <v>81</v>
      </c>
      <c r="AY338" s="24" t="s">
        <v>152</v>
      </c>
      <c r="BE338" s="232">
        <f>IF(N338="základní",J338,0)</f>
        <v>0</v>
      </c>
      <c r="BF338" s="232">
        <f>IF(N338="snížená",J338,0)</f>
        <v>0</v>
      </c>
      <c r="BG338" s="232">
        <f>IF(N338="zákl. přenesená",J338,0)</f>
        <v>0</v>
      </c>
      <c r="BH338" s="232">
        <f>IF(N338="sníž. přenesená",J338,0)</f>
        <v>0</v>
      </c>
      <c r="BI338" s="232">
        <f>IF(N338="nulová",J338,0)</f>
        <v>0</v>
      </c>
      <c r="BJ338" s="24" t="s">
        <v>79</v>
      </c>
      <c r="BK338" s="232">
        <f>ROUND(I338*H338,2)</f>
        <v>0</v>
      </c>
      <c r="BL338" s="24" t="s">
        <v>200</v>
      </c>
      <c r="BM338" s="24" t="s">
        <v>1588</v>
      </c>
    </row>
    <row r="339" s="1" customFormat="1">
      <c r="B339" s="46"/>
      <c r="C339" s="74"/>
      <c r="D339" s="235" t="s">
        <v>244</v>
      </c>
      <c r="E339" s="74"/>
      <c r="F339" s="266" t="s">
        <v>1589</v>
      </c>
      <c r="G339" s="74"/>
      <c r="H339" s="74"/>
      <c r="I339" s="191"/>
      <c r="J339" s="74"/>
      <c r="K339" s="74"/>
      <c r="L339" s="72"/>
      <c r="M339" s="267"/>
      <c r="N339" s="47"/>
      <c r="O339" s="47"/>
      <c r="P339" s="47"/>
      <c r="Q339" s="47"/>
      <c r="R339" s="47"/>
      <c r="S339" s="47"/>
      <c r="T339" s="95"/>
      <c r="AT339" s="24" t="s">
        <v>244</v>
      </c>
      <c r="AU339" s="24" t="s">
        <v>81</v>
      </c>
    </row>
    <row r="340" s="12" customFormat="1">
      <c r="B340" s="244"/>
      <c r="C340" s="245"/>
      <c r="D340" s="235" t="s">
        <v>159</v>
      </c>
      <c r="E340" s="246" t="s">
        <v>21</v>
      </c>
      <c r="F340" s="247" t="s">
        <v>1590</v>
      </c>
      <c r="G340" s="245"/>
      <c r="H340" s="248">
        <v>3</v>
      </c>
      <c r="I340" s="249"/>
      <c r="J340" s="245"/>
      <c r="K340" s="245"/>
      <c r="L340" s="250"/>
      <c r="M340" s="251"/>
      <c r="N340" s="252"/>
      <c r="O340" s="252"/>
      <c r="P340" s="252"/>
      <c r="Q340" s="252"/>
      <c r="R340" s="252"/>
      <c r="S340" s="252"/>
      <c r="T340" s="253"/>
      <c r="AT340" s="254" t="s">
        <v>159</v>
      </c>
      <c r="AU340" s="254" t="s">
        <v>81</v>
      </c>
      <c r="AV340" s="12" t="s">
        <v>81</v>
      </c>
      <c r="AW340" s="12" t="s">
        <v>35</v>
      </c>
      <c r="AX340" s="12" t="s">
        <v>79</v>
      </c>
      <c r="AY340" s="254" t="s">
        <v>152</v>
      </c>
    </row>
    <row r="341" s="1" customFormat="1" ht="16.5" customHeight="1">
      <c r="B341" s="46"/>
      <c r="C341" s="221" t="s">
        <v>426</v>
      </c>
      <c r="D341" s="221" t="s">
        <v>154</v>
      </c>
      <c r="E341" s="222" t="s">
        <v>1591</v>
      </c>
      <c r="F341" s="223" t="s">
        <v>1592</v>
      </c>
      <c r="G341" s="224" t="s">
        <v>376</v>
      </c>
      <c r="H341" s="225">
        <v>4</v>
      </c>
      <c r="I341" s="226"/>
      <c r="J341" s="227">
        <f>ROUND(I341*H341,2)</f>
        <v>0</v>
      </c>
      <c r="K341" s="223" t="s">
        <v>21</v>
      </c>
      <c r="L341" s="72"/>
      <c r="M341" s="228" t="s">
        <v>21</v>
      </c>
      <c r="N341" s="229" t="s">
        <v>42</v>
      </c>
      <c r="O341" s="47"/>
      <c r="P341" s="230">
        <f>O341*H341</f>
        <v>0</v>
      </c>
      <c r="Q341" s="230">
        <v>0</v>
      </c>
      <c r="R341" s="230">
        <f>Q341*H341</f>
        <v>0</v>
      </c>
      <c r="S341" s="230">
        <v>0</v>
      </c>
      <c r="T341" s="231">
        <f>S341*H341</f>
        <v>0</v>
      </c>
      <c r="AR341" s="24" t="s">
        <v>200</v>
      </c>
      <c r="AT341" s="24" t="s">
        <v>154</v>
      </c>
      <c r="AU341" s="24" t="s">
        <v>81</v>
      </c>
      <c r="AY341" s="24" t="s">
        <v>152</v>
      </c>
      <c r="BE341" s="232">
        <f>IF(N341="základní",J341,0)</f>
        <v>0</v>
      </c>
      <c r="BF341" s="232">
        <f>IF(N341="snížená",J341,0)</f>
        <v>0</v>
      </c>
      <c r="BG341" s="232">
        <f>IF(N341="zákl. přenesená",J341,0)</f>
        <v>0</v>
      </c>
      <c r="BH341" s="232">
        <f>IF(N341="sníž. přenesená",J341,0)</f>
        <v>0</v>
      </c>
      <c r="BI341" s="232">
        <f>IF(N341="nulová",J341,0)</f>
        <v>0</v>
      </c>
      <c r="BJ341" s="24" t="s">
        <v>79</v>
      </c>
      <c r="BK341" s="232">
        <f>ROUND(I341*H341,2)</f>
        <v>0</v>
      </c>
      <c r="BL341" s="24" t="s">
        <v>200</v>
      </c>
      <c r="BM341" s="24" t="s">
        <v>703</v>
      </c>
    </row>
    <row r="342" s="12" customFormat="1">
      <c r="B342" s="244"/>
      <c r="C342" s="245"/>
      <c r="D342" s="235" t="s">
        <v>159</v>
      </c>
      <c r="E342" s="246" t="s">
        <v>21</v>
      </c>
      <c r="F342" s="247" t="s">
        <v>1593</v>
      </c>
      <c r="G342" s="245"/>
      <c r="H342" s="248">
        <v>4</v>
      </c>
      <c r="I342" s="249"/>
      <c r="J342" s="245"/>
      <c r="K342" s="245"/>
      <c r="L342" s="250"/>
      <c r="M342" s="251"/>
      <c r="N342" s="252"/>
      <c r="O342" s="252"/>
      <c r="P342" s="252"/>
      <c r="Q342" s="252"/>
      <c r="R342" s="252"/>
      <c r="S342" s="252"/>
      <c r="T342" s="253"/>
      <c r="AT342" s="254" t="s">
        <v>159</v>
      </c>
      <c r="AU342" s="254" t="s">
        <v>81</v>
      </c>
      <c r="AV342" s="12" t="s">
        <v>81</v>
      </c>
      <c r="AW342" s="12" t="s">
        <v>35</v>
      </c>
      <c r="AX342" s="12" t="s">
        <v>79</v>
      </c>
      <c r="AY342" s="254" t="s">
        <v>152</v>
      </c>
    </row>
    <row r="343" s="1" customFormat="1" ht="25.5" customHeight="1">
      <c r="B343" s="46"/>
      <c r="C343" s="221" t="s">
        <v>973</v>
      </c>
      <c r="D343" s="221" t="s">
        <v>154</v>
      </c>
      <c r="E343" s="222" t="s">
        <v>1594</v>
      </c>
      <c r="F343" s="223" t="s">
        <v>1595</v>
      </c>
      <c r="G343" s="224" t="s">
        <v>376</v>
      </c>
      <c r="H343" s="225">
        <v>3</v>
      </c>
      <c r="I343" s="226"/>
      <c r="J343" s="227">
        <f>ROUND(I343*H343,2)</f>
        <v>0</v>
      </c>
      <c r="K343" s="223" t="s">
        <v>242</v>
      </c>
      <c r="L343" s="72"/>
      <c r="M343" s="228" t="s">
        <v>21</v>
      </c>
      <c r="N343" s="229" t="s">
        <v>42</v>
      </c>
      <c r="O343" s="47"/>
      <c r="P343" s="230">
        <f>O343*H343</f>
        <v>0</v>
      </c>
      <c r="Q343" s="230">
        <v>0</v>
      </c>
      <c r="R343" s="230">
        <f>Q343*H343</f>
        <v>0</v>
      </c>
      <c r="S343" s="230">
        <v>0</v>
      </c>
      <c r="T343" s="231">
        <f>S343*H343</f>
        <v>0</v>
      </c>
      <c r="AR343" s="24" t="s">
        <v>200</v>
      </c>
      <c r="AT343" s="24" t="s">
        <v>154</v>
      </c>
      <c r="AU343" s="24" t="s">
        <v>81</v>
      </c>
      <c r="AY343" s="24" t="s">
        <v>152</v>
      </c>
      <c r="BE343" s="232">
        <f>IF(N343="základní",J343,0)</f>
        <v>0</v>
      </c>
      <c r="BF343" s="232">
        <f>IF(N343="snížená",J343,0)</f>
        <v>0</v>
      </c>
      <c r="BG343" s="232">
        <f>IF(N343="zákl. přenesená",J343,0)</f>
        <v>0</v>
      </c>
      <c r="BH343" s="232">
        <f>IF(N343="sníž. přenesená",J343,0)</f>
        <v>0</v>
      </c>
      <c r="BI343" s="232">
        <f>IF(N343="nulová",J343,0)</f>
        <v>0</v>
      </c>
      <c r="BJ343" s="24" t="s">
        <v>79</v>
      </c>
      <c r="BK343" s="232">
        <f>ROUND(I343*H343,2)</f>
        <v>0</v>
      </c>
      <c r="BL343" s="24" t="s">
        <v>200</v>
      </c>
      <c r="BM343" s="24" t="s">
        <v>1596</v>
      </c>
    </row>
    <row r="344" s="1" customFormat="1">
      <c r="B344" s="46"/>
      <c r="C344" s="74"/>
      <c r="D344" s="235" t="s">
        <v>244</v>
      </c>
      <c r="E344" s="74"/>
      <c r="F344" s="266" t="s">
        <v>1589</v>
      </c>
      <c r="G344" s="74"/>
      <c r="H344" s="74"/>
      <c r="I344" s="191"/>
      <c r="J344" s="74"/>
      <c r="K344" s="74"/>
      <c r="L344" s="72"/>
      <c r="M344" s="267"/>
      <c r="N344" s="47"/>
      <c r="O344" s="47"/>
      <c r="P344" s="47"/>
      <c r="Q344" s="47"/>
      <c r="R344" s="47"/>
      <c r="S344" s="47"/>
      <c r="T344" s="95"/>
      <c r="AT344" s="24" t="s">
        <v>244</v>
      </c>
      <c r="AU344" s="24" t="s">
        <v>81</v>
      </c>
    </row>
    <row r="345" s="12" customFormat="1">
      <c r="B345" s="244"/>
      <c r="C345" s="245"/>
      <c r="D345" s="235" t="s">
        <v>159</v>
      </c>
      <c r="E345" s="246" t="s">
        <v>21</v>
      </c>
      <c r="F345" s="247" t="s">
        <v>1597</v>
      </c>
      <c r="G345" s="245"/>
      <c r="H345" s="248">
        <v>1</v>
      </c>
      <c r="I345" s="249"/>
      <c r="J345" s="245"/>
      <c r="K345" s="245"/>
      <c r="L345" s="250"/>
      <c r="M345" s="251"/>
      <c r="N345" s="252"/>
      <c r="O345" s="252"/>
      <c r="P345" s="252"/>
      <c r="Q345" s="252"/>
      <c r="R345" s="252"/>
      <c r="S345" s="252"/>
      <c r="T345" s="253"/>
      <c r="AT345" s="254" t="s">
        <v>159</v>
      </c>
      <c r="AU345" s="254" t="s">
        <v>81</v>
      </c>
      <c r="AV345" s="12" t="s">
        <v>81</v>
      </c>
      <c r="AW345" s="12" t="s">
        <v>35</v>
      </c>
      <c r="AX345" s="12" t="s">
        <v>71</v>
      </c>
      <c r="AY345" s="254" t="s">
        <v>152</v>
      </c>
    </row>
    <row r="346" s="12" customFormat="1">
      <c r="B346" s="244"/>
      <c r="C346" s="245"/>
      <c r="D346" s="235" t="s">
        <v>159</v>
      </c>
      <c r="E346" s="246" t="s">
        <v>21</v>
      </c>
      <c r="F346" s="247" t="s">
        <v>1598</v>
      </c>
      <c r="G346" s="245"/>
      <c r="H346" s="248">
        <v>2</v>
      </c>
      <c r="I346" s="249"/>
      <c r="J346" s="245"/>
      <c r="K346" s="245"/>
      <c r="L346" s="250"/>
      <c r="M346" s="251"/>
      <c r="N346" s="252"/>
      <c r="O346" s="252"/>
      <c r="P346" s="252"/>
      <c r="Q346" s="252"/>
      <c r="R346" s="252"/>
      <c r="S346" s="252"/>
      <c r="T346" s="253"/>
      <c r="AT346" s="254" t="s">
        <v>159</v>
      </c>
      <c r="AU346" s="254" t="s">
        <v>81</v>
      </c>
      <c r="AV346" s="12" t="s">
        <v>81</v>
      </c>
      <c r="AW346" s="12" t="s">
        <v>35</v>
      </c>
      <c r="AX346" s="12" t="s">
        <v>71</v>
      </c>
      <c r="AY346" s="254" t="s">
        <v>152</v>
      </c>
    </row>
    <row r="347" s="13" customFormat="1">
      <c r="B347" s="255"/>
      <c r="C347" s="256"/>
      <c r="D347" s="235" t="s">
        <v>159</v>
      </c>
      <c r="E347" s="257" t="s">
        <v>21</v>
      </c>
      <c r="F347" s="258" t="s">
        <v>164</v>
      </c>
      <c r="G347" s="256"/>
      <c r="H347" s="259">
        <v>3</v>
      </c>
      <c r="I347" s="260"/>
      <c r="J347" s="256"/>
      <c r="K347" s="256"/>
      <c r="L347" s="261"/>
      <c r="M347" s="262"/>
      <c r="N347" s="263"/>
      <c r="O347" s="263"/>
      <c r="P347" s="263"/>
      <c r="Q347" s="263"/>
      <c r="R347" s="263"/>
      <c r="S347" s="263"/>
      <c r="T347" s="264"/>
      <c r="AT347" s="265" t="s">
        <v>159</v>
      </c>
      <c r="AU347" s="265" t="s">
        <v>81</v>
      </c>
      <c r="AV347" s="13" t="s">
        <v>158</v>
      </c>
      <c r="AW347" s="13" t="s">
        <v>35</v>
      </c>
      <c r="AX347" s="13" t="s">
        <v>79</v>
      </c>
      <c r="AY347" s="265" t="s">
        <v>152</v>
      </c>
    </row>
    <row r="348" s="1" customFormat="1" ht="16.5" customHeight="1">
      <c r="B348" s="46"/>
      <c r="C348" s="221" t="s">
        <v>649</v>
      </c>
      <c r="D348" s="221" t="s">
        <v>154</v>
      </c>
      <c r="E348" s="222" t="s">
        <v>1599</v>
      </c>
      <c r="F348" s="223" t="s">
        <v>1600</v>
      </c>
      <c r="G348" s="224" t="s">
        <v>376</v>
      </c>
      <c r="H348" s="225">
        <v>2</v>
      </c>
      <c r="I348" s="226"/>
      <c r="J348" s="227">
        <f>ROUND(I348*H348,2)</f>
        <v>0</v>
      </c>
      <c r="K348" s="223" t="s">
        <v>242</v>
      </c>
      <c r="L348" s="72"/>
      <c r="M348" s="228" t="s">
        <v>21</v>
      </c>
      <c r="N348" s="229" t="s">
        <v>42</v>
      </c>
      <c r="O348" s="47"/>
      <c r="P348" s="230">
        <f>O348*H348</f>
        <v>0</v>
      </c>
      <c r="Q348" s="230">
        <v>0.00016000000000000001</v>
      </c>
      <c r="R348" s="230">
        <f>Q348*H348</f>
        <v>0.00032000000000000003</v>
      </c>
      <c r="S348" s="230">
        <v>0</v>
      </c>
      <c r="T348" s="231">
        <f>S348*H348</f>
        <v>0</v>
      </c>
      <c r="AR348" s="24" t="s">
        <v>200</v>
      </c>
      <c r="AT348" s="24" t="s">
        <v>154</v>
      </c>
      <c r="AU348" s="24" t="s">
        <v>81</v>
      </c>
      <c r="AY348" s="24" t="s">
        <v>152</v>
      </c>
      <c r="BE348" s="232">
        <f>IF(N348="základní",J348,0)</f>
        <v>0</v>
      </c>
      <c r="BF348" s="232">
        <f>IF(N348="snížená",J348,0)</f>
        <v>0</v>
      </c>
      <c r="BG348" s="232">
        <f>IF(N348="zákl. přenesená",J348,0)</f>
        <v>0</v>
      </c>
      <c r="BH348" s="232">
        <f>IF(N348="sníž. přenesená",J348,0)</f>
        <v>0</v>
      </c>
      <c r="BI348" s="232">
        <f>IF(N348="nulová",J348,0)</f>
        <v>0</v>
      </c>
      <c r="BJ348" s="24" t="s">
        <v>79</v>
      </c>
      <c r="BK348" s="232">
        <f>ROUND(I348*H348,2)</f>
        <v>0</v>
      </c>
      <c r="BL348" s="24" t="s">
        <v>200</v>
      </c>
      <c r="BM348" s="24" t="s">
        <v>1601</v>
      </c>
    </row>
    <row r="349" s="12" customFormat="1">
      <c r="B349" s="244"/>
      <c r="C349" s="245"/>
      <c r="D349" s="235" t="s">
        <v>159</v>
      </c>
      <c r="E349" s="246" t="s">
        <v>21</v>
      </c>
      <c r="F349" s="247" t="s">
        <v>1602</v>
      </c>
      <c r="G349" s="245"/>
      <c r="H349" s="248">
        <v>1</v>
      </c>
      <c r="I349" s="249"/>
      <c r="J349" s="245"/>
      <c r="K349" s="245"/>
      <c r="L349" s="250"/>
      <c r="M349" s="251"/>
      <c r="N349" s="252"/>
      <c r="O349" s="252"/>
      <c r="P349" s="252"/>
      <c r="Q349" s="252"/>
      <c r="R349" s="252"/>
      <c r="S349" s="252"/>
      <c r="T349" s="253"/>
      <c r="AT349" s="254" t="s">
        <v>159</v>
      </c>
      <c r="AU349" s="254" t="s">
        <v>81</v>
      </c>
      <c r="AV349" s="12" t="s">
        <v>81</v>
      </c>
      <c r="AW349" s="12" t="s">
        <v>35</v>
      </c>
      <c r="AX349" s="12" t="s">
        <v>71</v>
      </c>
      <c r="AY349" s="254" t="s">
        <v>152</v>
      </c>
    </row>
    <row r="350" s="12" customFormat="1">
      <c r="B350" s="244"/>
      <c r="C350" s="245"/>
      <c r="D350" s="235" t="s">
        <v>159</v>
      </c>
      <c r="E350" s="246" t="s">
        <v>21</v>
      </c>
      <c r="F350" s="247" t="s">
        <v>1603</v>
      </c>
      <c r="G350" s="245"/>
      <c r="H350" s="248">
        <v>1</v>
      </c>
      <c r="I350" s="249"/>
      <c r="J350" s="245"/>
      <c r="K350" s="245"/>
      <c r="L350" s="250"/>
      <c r="M350" s="251"/>
      <c r="N350" s="252"/>
      <c r="O350" s="252"/>
      <c r="P350" s="252"/>
      <c r="Q350" s="252"/>
      <c r="R350" s="252"/>
      <c r="S350" s="252"/>
      <c r="T350" s="253"/>
      <c r="AT350" s="254" t="s">
        <v>159</v>
      </c>
      <c r="AU350" s="254" t="s">
        <v>81</v>
      </c>
      <c r="AV350" s="12" t="s">
        <v>81</v>
      </c>
      <c r="AW350" s="12" t="s">
        <v>35</v>
      </c>
      <c r="AX350" s="12" t="s">
        <v>71</v>
      </c>
      <c r="AY350" s="254" t="s">
        <v>152</v>
      </c>
    </row>
    <row r="351" s="13" customFormat="1">
      <c r="B351" s="255"/>
      <c r="C351" s="256"/>
      <c r="D351" s="235" t="s">
        <v>159</v>
      </c>
      <c r="E351" s="257" t="s">
        <v>21</v>
      </c>
      <c r="F351" s="258" t="s">
        <v>164</v>
      </c>
      <c r="G351" s="256"/>
      <c r="H351" s="259">
        <v>2</v>
      </c>
      <c r="I351" s="260"/>
      <c r="J351" s="256"/>
      <c r="K351" s="256"/>
      <c r="L351" s="261"/>
      <c r="M351" s="262"/>
      <c r="N351" s="263"/>
      <c r="O351" s="263"/>
      <c r="P351" s="263"/>
      <c r="Q351" s="263"/>
      <c r="R351" s="263"/>
      <c r="S351" s="263"/>
      <c r="T351" s="264"/>
      <c r="AT351" s="265" t="s">
        <v>159</v>
      </c>
      <c r="AU351" s="265" t="s">
        <v>81</v>
      </c>
      <c r="AV351" s="13" t="s">
        <v>158</v>
      </c>
      <c r="AW351" s="13" t="s">
        <v>35</v>
      </c>
      <c r="AX351" s="13" t="s">
        <v>79</v>
      </c>
      <c r="AY351" s="265" t="s">
        <v>152</v>
      </c>
    </row>
    <row r="352" s="1" customFormat="1" ht="16.5" customHeight="1">
      <c r="B352" s="46"/>
      <c r="C352" s="221" t="s">
        <v>437</v>
      </c>
      <c r="D352" s="221" t="s">
        <v>154</v>
      </c>
      <c r="E352" s="222" t="s">
        <v>1604</v>
      </c>
      <c r="F352" s="223" t="s">
        <v>1605</v>
      </c>
      <c r="G352" s="224" t="s">
        <v>376</v>
      </c>
      <c r="H352" s="225">
        <v>1</v>
      </c>
      <c r="I352" s="226"/>
      <c r="J352" s="227">
        <f>ROUND(I352*H352,2)</f>
        <v>0</v>
      </c>
      <c r="K352" s="223" t="s">
        <v>21</v>
      </c>
      <c r="L352" s="72"/>
      <c r="M352" s="228" t="s">
        <v>21</v>
      </c>
      <c r="N352" s="229" t="s">
        <v>42</v>
      </c>
      <c r="O352" s="47"/>
      <c r="P352" s="230">
        <f>O352*H352</f>
        <v>0</v>
      </c>
      <c r="Q352" s="230">
        <v>0.00051000000000000004</v>
      </c>
      <c r="R352" s="230">
        <f>Q352*H352</f>
        <v>0.00051000000000000004</v>
      </c>
      <c r="S352" s="230">
        <v>0</v>
      </c>
      <c r="T352" s="231">
        <f>S352*H352</f>
        <v>0</v>
      </c>
      <c r="AR352" s="24" t="s">
        <v>200</v>
      </c>
      <c r="AT352" s="24" t="s">
        <v>154</v>
      </c>
      <c r="AU352" s="24" t="s">
        <v>81</v>
      </c>
      <c r="AY352" s="24" t="s">
        <v>152</v>
      </c>
      <c r="BE352" s="232">
        <f>IF(N352="základní",J352,0)</f>
        <v>0</v>
      </c>
      <c r="BF352" s="232">
        <f>IF(N352="snížená",J352,0)</f>
        <v>0</v>
      </c>
      <c r="BG352" s="232">
        <f>IF(N352="zákl. přenesená",J352,0)</f>
        <v>0</v>
      </c>
      <c r="BH352" s="232">
        <f>IF(N352="sníž. přenesená",J352,0)</f>
        <v>0</v>
      </c>
      <c r="BI352" s="232">
        <f>IF(N352="nulová",J352,0)</f>
        <v>0</v>
      </c>
      <c r="BJ352" s="24" t="s">
        <v>79</v>
      </c>
      <c r="BK352" s="232">
        <f>ROUND(I352*H352,2)</f>
        <v>0</v>
      </c>
      <c r="BL352" s="24" t="s">
        <v>200</v>
      </c>
      <c r="BM352" s="24" t="s">
        <v>723</v>
      </c>
    </row>
    <row r="353" s="12" customFormat="1">
      <c r="B353" s="244"/>
      <c r="C353" s="245"/>
      <c r="D353" s="235" t="s">
        <v>159</v>
      </c>
      <c r="E353" s="246" t="s">
        <v>21</v>
      </c>
      <c r="F353" s="247" t="s">
        <v>79</v>
      </c>
      <c r="G353" s="245"/>
      <c r="H353" s="248">
        <v>1</v>
      </c>
      <c r="I353" s="249"/>
      <c r="J353" s="245"/>
      <c r="K353" s="245"/>
      <c r="L353" s="250"/>
      <c r="M353" s="251"/>
      <c r="N353" s="252"/>
      <c r="O353" s="252"/>
      <c r="P353" s="252"/>
      <c r="Q353" s="252"/>
      <c r="R353" s="252"/>
      <c r="S353" s="252"/>
      <c r="T353" s="253"/>
      <c r="AT353" s="254" t="s">
        <v>159</v>
      </c>
      <c r="AU353" s="254" t="s">
        <v>81</v>
      </c>
      <c r="AV353" s="12" t="s">
        <v>81</v>
      </c>
      <c r="AW353" s="12" t="s">
        <v>35</v>
      </c>
      <c r="AX353" s="12" t="s">
        <v>79</v>
      </c>
      <c r="AY353" s="254" t="s">
        <v>152</v>
      </c>
    </row>
    <row r="354" s="1" customFormat="1" ht="16.5" customHeight="1">
      <c r="B354" s="46"/>
      <c r="C354" s="221" t="s">
        <v>315</v>
      </c>
      <c r="D354" s="221" t="s">
        <v>154</v>
      </c>
      <c r="E354" s="222" t="s">
        <v>1606</v>
      </c>
      <c r="F354" s="223" t="s">
        <v>1607</v>
      </c>
      <c r="G354" s="224" t="s">
        <v>326</v>
      </c>
      <c r="H354" s="225">
        <v>66.915999999999997</v>
      </c>
      <c r="I354" s="226"/>
      <c r="J354" s="227">
        <f>ROUND(I354*H354,2)</f>
        <v>0</v>
      </c>
      <c r="K354" s="223" t="s">
        <v>21</v>
      </c>
      <c r="L354" s="72"/>
      <c r="M354" s="228" t="s">
        <v>21</v>
      </c>
      <c r="N354" s="229" t="s">
        <v>42</v>
      </c>
      <c r="O354" s="47"/>
      <c r="P354" s="230">
        <f>O354*H354</f>
        <v>0</v>
      </c>
      <c r="Q354" s="230">
        <v>0</v>
      </c>
      <c r="R354" s="230">
        <f>Q354*H354</f>
        <v>0</v>
      </c>
      <c r="S354" s="230">
        <v>0</v>
      </c>
      <c r="T354" s="231">
        <f>S354*H354</f>
        <v>0</v>
      </c>
      <c r="AR354" s="24" t="s">
        <v>200</v>
      </c>
      <c r="AT354" s="24" t="s">
        <v>154</v>
      </c>
      <c r="AU354" s="24" t="s">
        <v>81</v>
      </c>
      <c r="AY354" s="24" t="s">
        <v>152</v>
      </c>
      <c r="BE354" s="232">
        <f>IF(N354="základní",J354,0)</f>
        <v>0</v>
      </c>
      <c r="BF354" s="232">
        <f>IF(N354="snížená",J354,0)</f>
        <v>0</v>
      </c>
      <c r="BG354" s="232">
        <f>IF(N354="zákl. přenesená",J354,0)</f>
        <v>0</v>
      </c>
      <c r="BH354" s="232">
        <f>IF(N354="sníž. přenesená",J354,0)</f>
        <v>0</v>
      </c>
      <c r="BI354" s="232">
        <f>IF(N354="nulová",J354,0)</f>
        <v>0</v>
      </c>
      <c r="BJ354" s="24" t="s">
        <v>79</v>
      </c>
      <c r="BK354" s="232">
        <f>ROUND(I354*H354,2)</f>
        <v>0</v>
      </c>
      <c r="BL354" s="24" t="s">
        <v>200</v>
      </c>
      <c r="BM354" s="24" t="s">
        <v>480</v>
      </c>
    </row>
    <row r="355" s="11" customFormat="1">
      <c r="B355" s="233"/>
      <c r="C355" s="234"/>
      <c r="D355" s="235" t="s">
        <v>159</v>
      </c>
      <c r="E355" s="236" t="s">
        <v>21</v>
      </c>
      <c r="F355" s="237" t="s">
        <v>1608</v>
      </c>
      <c r="G355" s="234"/>
      <c r="H355" s="236" t="s">
        <v>21</v>
      </c>
      <c r="I355" s="238"/>
      <c r="J355" s="234"/>
      <c r="K355" s="234"/>
      <c r="L355" s="239"/>
      <c r="M355" s="240"/>
      <c r="N355" s="241"/>
      <c r="O355" s="241"/>
      <c r="P355" s="241"/>
      <c r="Q355" s="241"/>
      <c r="R355" s="241"/>
      <c r="S355" s="241"/>
      <c r="T355" s="242"/>
      <c r="AT355" s="243" t="s">
        <v>159</v>
      </c>
      <c r="AU355" s="243" t="s">
        <v>81</v>
      </c>
      <c r="AV355" s="11" t="s">
        <v>79</v>
      </c>
      <c r="AW355" s="11" t="s">
        <v>35</v>
      </c>
      <c r="AX355" s="11" t="s">
        <v>71</v>
      </c>
      <c r="AY355" s="243" t="s">
        <v>152</v>
      </c>
    </row>
    <row r="356" s="12" customFormat="1">
      <c r="B356" s="244"/>
      <c r="C356" s="245"/>
      <c r="D356" s="235" t="s">
        <v>159</v>
      </c>
      <c r="E356" s="246" t="s">
        <v>21</v>
      </c>
      <c r="F356" s="247" t="s">
        <v>1609</v>
      </c>
      <c r="G356" s="245"/>
      <c r="H356" s="248">
        <v>66.915999999999997</v>
      </c>
      <c r="I356" s="249"/>
      <c r="J356" s="245"/>
      <c r="K356" s="245"/>
      <c r="L356" s="250"/>
      <c r="M356" s="251"/>
      <c r="N356" s="252"/>
      <c r="O356" s="252"/>
      <c r="P356" s="252"/>
      <c r="Q356" s="252"/>
      <c r="R356" s="252"/>
      <c r="S356" s="252"/>
      <c r="T356" s="253"/>
      <c r="AT356" s="254" t="s">
        <v>159</v>
      </c>
      <c r="AU356" s="254" t="s">
        <v>81</v>
      </c>
      <c r="AV356" s="12" t="s">
        <v>81</v>
      </c>
      <c r="AW356" s="12" t="s">
        <v>35</v>
      </c>
      <c r="AX356" s="12" t="s">
        <v>79</v>
      </c>
      <c r="AY356" s="254" t="s">
        <v>152</v>
      </c>
    </row>
    <row r="357" s="1" customFormat="1" ht="16.5" customHeight="1">
      <c r="B357" s="46"/>
      <c r="C357" s="221" t="s">
        <v>451</v>
      </c>
      <c r="D357" s="221" t="s">
        <v>154</v>
      </c>
      <c r="E357" s="222" t="s">
        <v>1610</v>
      </c>
      <c r="F357" s="223" t="s">
        <v>1611</v>
      </c>
      <c r="G357" s="224" t="s">
        <v>326</v>
      </c>
      <c r="H357" s="225">
        <v>32</v>
      </c>
      <c r="I357" s="226"/>
      <c r="J357" s="227">
        <f>ROUND(I357*H357,2)</f>
        <v>0</v>
      </c>
      <c r="K357" s="223" t="s">
        <v>21</v>
      </c>
      <c r="L357" s="72"/>
      <c r="M357" s="228" t="s">
        <v>21</v>
      </c>
      <c r="N357" s="229" t="s">
        <v>42</v>
      </c>
      <c r="O357" s="47"/>
      <c r="P357" s="230">
        <f>O357*H357</f>
        <v>0</v>
      </c>
      <c r="Q357" s="230">
        <v>0</v>
      </c>
      <c r="R357" s="230">
        <f>Q357*H357</f>
        <v>0</v>
      </c>
      <c r="S357" s="230">
        <v>0</v>
      </c>
      <c r="T357" s="231">
        <f>S357*H357</f>
        <v>0</v>
      </c>
      <c r="AR357" s="24" t="s">
        <v>200</v>
      </c>
      <c r="AT357" s="24" t="s">
        <v>154</v>
      </c>
      <c r="AU357" s="24" t="s">
        <v>81</v>
      </c>
      <c r="AY357" s="24" t="s">
        <v>152</v>
      </c>
      <c r="BE357" s="232">
        <f>IF(N357="základní",J357,0)</f>
        <v>0</v>
      </c>
      <c r="BF357" s="232">
        <f>IF(N357="snížená",J357,0)</f>
        <v>0</v>
      </c>
      <c r="BG357" s="232">
        <f>IF(N357="zákl. přenesená",J357,0)</f>
        <v>0</v>
      </c>
      <c r="BH357" s="232">
        <f>IF(N357="sníž. přenesená",J357,0)</f>
        <v>0</v>
      </c>
      <c r="BI357" s="232">
        <f>IF(N357="nulová",J357,0)</f>
        <v>0</v>
      </c>
      <c r="BJ357" s="24" t="s">
        <v>79</v>
      </c>
      <c r="BK357" s="232">
        <f>ROUND(I357*H357,2)</f>
        <v>0</v>
      </c>
      <c r="BL357" s="24" t="s">
        <v>200</v>
      </c>
      <c r="BM357" s="24" t="s">
        <v>489</v>
      </c>
    </row>
    <row r="358" s="11" customFormat="1">
      <c r="B358" s="233"/>
      <c r="C358" s="234"/>
      <c r="D358" s="235" t="s">
        <v>159</v>
      </c>
      <c r="E358" s="236" t="s">
        <v>21</v>
      </c>
      <c r="F358" s="237" t="s">
        <v>1612</v>
      </c>
      <c r="G358" s="234"/>
      <c r="H358" s="236" t="s">
        <v>21</v>
      </c>
      <c r="I358" s="238"/>
      <c r="J358" s="234"/>
      <c r="K358" s="234"/>
      <c r="L358" s="239"/>
      <c r="M358" s="240"/>
      <c r="N358" s="241"/>
      <c r="O358" s="241"/>
      <c r="P358" s="241"/>
      <c r="Q358" s="241"/>
      <c r="R358" s="241"/>
      <c r="S358" s="241"/>
      <c r="T358" s="242"/>
      <c r="AT358" s="243" t="s">
        <v>159</v>
      </c>
      <c r="AU358" s="243" t="s">
        <v>81</v>
      </c>
      <c r="AV358" s="11" t="s">
        <v>79</v>
      </c>
      <c r="AW358" s="11" t="s">
        <v>35</v>
      </c>
      <c r="AX358" s="11" t="s">
        <v>71</v>
      </c>
      <c r="AY358" s="243" t="s">
        <v>152</v>
      </c>
    </row>
    <row r="359" s="12" customFormat="1">
      <c r="B359" s="244"/>
      <c r="C359" s="245"/>
      <c r="D359" s="235" t="s">
        <v>159</v>
      </c>
      <c r="E359" s="246" t="s">
        <v>21</v>
      </c>
      <c r="F359" s="247" t="s">
        <v>263</v>
      </c>
      <c r="G359" s="245"/>
      <c r="H359" s="248">
        <v>32</v>
      </c>
      <c r="I359" s="249"/>
      <c r="J359" s="245"/>
      <c r="K359" s="245"/>
      <c r="L359" s="250"/>
      <c r="M359" s="251"/>
      <c r="N359" s="252"/>
      <c r="O359" s="252"/>
      <c r="P359" s="252"/>
      <c r="Q359" s="252"/>
      <c r="R359" s="252"/>
      <c r="S359" s="252"/>
      <c r="T359" s="253"/>
      <c r="AT359" s="254" t="s">
        <v>159</v>
      </c>
      <c r="AU359" s="254" t="s">
        <v>81</v>
      </c>
      <c r="AV359" s="12" t="s">
        <v>81</v>
      </c>
      <c r="AW359" s="12" t="s">
        <v>35</v>
      </c>
      <c r="AX359" s="12" t="s">
        <v>79</v>
      </c>
      <c r="AY359" s="254" t="s">
        <v>152</v>
      </c>
    </row>
    <row r="360" s="1" customFormat="1" ht="16.5" customHeight="1">
      <c r="B360" s="46"/>
      <c r="C360" s="268" t="s">
        <v>669</v>
      </c>
      <c r="D360" s="268" t="s">
        <v>331</v>
      </c>
      <c r="E360" s="269" t="s">
        <v>1613</v>
      </c>
      <c r="F360" s="270" t="s">
        <v>1614</v>
      </c>
      <c r="G360" s="271" t="s">
        <v>376</v>
      </c>
      <c r="H360" s="272">
        <v>1</v>
      </c>
      <c r="I360" s="273"/>
      <c r="J360" s="274">
        <f>ROUND(I360*H360,2)</f>
        <v>0</v>
      </c>
      <c r="K360" s="270" t="s">
        <v>242</v>
      </c>
      <c r="L360" s="275"/>
      <c r="M360" s="276" t="s">
        <v>21</v>
      </c>
      <c r="N360" s="277" t="s">
        <v>42</v>
      </c>
      <c r="O360" s="47"/>
      <c r="P360" s="230">
        <f>O360*H360</f>
        <v>0</v>
      </c>
      <c r="Q360" s="230">
        <v>0.00013999999999999999</v>
      </c>
      <c r="R360" s="230">
        <f>Q360*H360</f>
        <v>0.00013999999999999999</v>
      </c>
      <c r="S360" s="230">
        <v>0</v>
      </c>
      <c r="T360" s="231">
        <f>S360*H360</f>
        <v>0</v>
      </c>
      <c r="AR360" s="24" t="s">
        <v>263</v>
      </c>
      <c r="AT360" s="24" t="s">
        <v>331</v>
      </c>
      <c r="AU360" s="24" t="s">
        <v>81</v>
      </c>
      <c r="AY360" s="24" t="s">
        <v>152</v>
      </c>
      <c r="BE360" s="232">
        <f>IF(N360="základní",J360,0)</f>
        <v>0</v>
      </c>
      <c r="BF360" s="232">
        <f>IF(N360="snížená",J360,0)</f>
        <v>0</v>
      </c>
      <c r="BG360" s="232">
        <f>IF(N360="zákl. přenesená",J360,0)</f>
        <v>0</v>
      </c>
      <c r="BH360" s="232">
        <f>IF(N360="sníž. přenesená",J360,0)</f>
        <v>0</v>
      </c>
      <c r="BI360" s="232">
        <f>IF(N360="nulová",J360,0)</f>
        <v>0</v>
      </c>
      <c r="BJ360" s="24" t="s">
        <v>79</v>
      </c>
      <c r="BK360" s="232">
        <f>ROUND(I360*H360,2)</f>
        <v>0</v>
      </c>
      <c r="BL360" s="24" t="s">
        <v>200</v>
      </c>
      <c r="BM360" s="24" t="s">
        <v>1615</v>
      </c>
    </row>
    <row r="361" s="12" customFormat="1">
      <c r="B361" s="244"/>
      <c r="C361" s="245"/>
      <c r="D361" s="235" t="s">
        <v>159</v>
      </c>
      <c r="E361" s="246" t="s">
        <v>21</v>
      </c>
      <c r="F361" s="247" t="s">
        <v>1616</v>
      </c>
      <c r="G361" s="245"/>
      <c r="H361" s="248">
        <v>1</v>
      </c>
      <c r="I361" s="249"/>
      <c r="J361" s="245"/>
      <c r="K361" s="245"/>
      <c r="L361" s="250"/>
      <c r="M361" s="251"/>
      <c r="N361" s="252"/>
      <c r="O361" s="252"/>
      <c r="P361" s="252"/>
      <c r="Q361" s="252"/>
      <c r="R361" s="252"/>
      <c r="S361" s="252"/>
      <c r="T361" s="253"/>
      <c r="AT361" s="254" t="s">
        <v>159</v>
      </c>
      <c r="AU361" s="254" t="s">
        <v>81</v>
      </c>
      <c r="AV361" s="12" t="s">
        <v>81</v>
      </c>
      <c r="AW361" s="12" t="s">
        <v>35</v>
      </c>
      <c r="AX361" s="12" t="s">
        <v>79</v>
      </c>
      <c r="AY361" s="254" t="s">
        <v>152</v>
      </c>
    </row>
    <row r="362" s="1" customFormat="1" ht="16.5" customHeight="1">
      <c r="B362" s="46"/>
      <c r="C362" s="268" t="s">
        <v>987</v>
      </c>
      <c r="D362" s="268" t="s">
        <v>331</v>
      </c>
      <c r="E362" s="269" t="s">
        <v>1617</v>
      </c>
      <c r="F362" s="270" t="s">
        <v>1618</v>
      </c>
      <c r="G362" s="271" t="s">
        <v>376</v>
      </c>
      <c r="H362" s="272">
        <v>1</v>
      </c>
      <c r="I362" s="273"/>
      <c r="J362" s="274">
        <f>ROUND(I362*H362,2)</f>
        <v>0</v>
      </c>
      <c r="K362" s="270" t="s">
        <v>242</v>
      </c>
      <c r="L362" s="275"/>
      <c r="M362" s="276" t="s">
        <v>21</v>
      </c>
      <c r="N362" s="277" t="s">
        <v>42</v>
      </c>
      <c r="O362" s="47"/>
      <c r="P362" s="230">
        <f>O362*H362</f>
        <v>0</v>
      </c>
      <c r="Q362" s="230">
        <v>0.00033</v>
      </c>
      <c r="R362" s="230">
        <f>Q362*H362</f>
        <v>0.00033</v>
      </c>
      <c r="S362" s="230">
        <v>0</v>
      </c>
      <c r="T362" s="231">
        <f>S362*H362</f>
        <v>0</v>
      </c>
      <c r="AR362" s="24" t="s">
        <v>263</v>
      </c>
      <c r="AT362" s="24" t="s">
        <v>331</v>
      </c>
      <c r="AU362" s="24" t="s">
        <v>81</v>
      </c>
      <c r="AY362" s="24" t="s">
        <v>152</v>
      </c>
      <c r="BE362" s="232">
        <f>IF(N362="základní",J362,0)</f>
        <v>0</v>
      </c>
      <c r="BF362" s="232">
        <f>IF(N362="snížená",J362,0)</f>
        <v>0</v>
      </c>
      <c r="BG362" s="232">
        <f>IF(N362="zákl. přenesená",J362,0)</f>
        <v>0</v>
      </c>
      <c r="BH362" s="232">
        <f>IF(N362="sníž. přenesená",J362,0)</f>
        <v>0</v>
      </c>
      <c r="BI362" s="232">
        <f>IF(N362="nulová",J362,0)</f>
        <v>0</v>
      </c>
      <c r="BJ362" s="24" t="s">
        <v>79</v>
      </c>
      <c r="BK362" s="232">
        <f>ROUND(I362*H362,2)</f>
        <v>0</v>
      </c>
      <c r="BL362" s="24" t="s">
        <v>200</v>
      </c>
      <c r="BM362" s="24" t="s">
        <v>1619</v>
      </c>
    </row>
    <row r="363" s="12" customFormat="1">
      <c r="B363" s="244"/>
      <c r="C363" s="245"/>
      <c r="D363" s="235" t="s">
        <v>159</v>
      </c>
      <c r="E363" s="246" t="s">
        <v>21</v>
      </c>
      <c r="F363" s="247" t="s">
        <v>1620</v>
      </c>
      <c r="G363" s="245"/>
      <c r="H363" s="248">
        <v>1</v>
      </c>
      <c r="I363" s="249"/>
      <c r="J363" s="245"/>
      <c r="K363" s="245"/>
      <c r="L363" s="250"/>
      <c r="M363" s="251"/>
      <c r="N363" s="252"/>
      <c r="O363" s="252"/>
      <c r="P363" s="252"/>
      <c r="Q363" s="252"/>
      <c r="R363" s="252"/>
      <c r="S363" s="252"/>
      <c r="T363" s="253"/>
      <c r="AT363" s="254" t="s">
        <v>159</v>
      </c>
      <c r="AU363" s="254" t="s">
        <v>81</v>
      </c>
      <c r="AV363" s="12" t="s">
        <v>81</v>
      </c>
      <c r="AW363" s="12" t="s">
        <v>35</v>
      </c>
      <c r="AX363" s="12" t="s">
        <v>79</v>
      </c>
      <c r="AY363" s="254" t="s">
        <v>152</v>
      </c>
    </row>
    <row r="364" s="1" customFormat="1" ht="16.5" customHeight="1">
      <c r="B364" s="46"/>
      <c r="C364" s="221" t="s">
        <v>657</v>
      </c>
      <c r="D364" s="221" t="s">
        <v>154</v>
      </c>
      <c r="E364" s="222" t="s">
        <v>1621</v>
      </c>
      <c r="F364" s="223" t="s">
        <v>1622</v>
      </c>
      <c r="G364" s="224" t="s">
        <v>220</v>
      </c>
      <c r="H364" s="225">
        <v>0.152</v>
      </c>
      <c r="I364" s="226"/>
      <c r="J364" s="227">
        <f>ROUND(I364*H364,2)</f>
        <v>0</v>
      </c>
      <c r="K364" s="223" t="s">
        <v>21</v>
      </c>
      <c r="L364" s="72"/>
      <c r="M364" s="228" t="s">
        <v>21</v>
      </c>
      <c r="N364" s="229" t="s">
        <v>42</v>
      </c>
      <c r="O364" s="47"/>
      <c r="P364" s="230">
        <f>O364*H364</f>
        <v>0</v>
      </c>
      <c r="Q364" s="230">
        <v>0</v>
      </c>
      <c r="R364" s="230">
        <f>Q364*H364</f>
        <v>0</v>
      </c>
      <c r="S364" s="230">
        <v>0</v>
      </c>
      <c r="T364" s="231">
        <f>S364*H364</f>
        <v>0</v>
      </c>
      <c r="AR364" s="24" t="s">
        <v>200</v>
      </c>
      <c r="AT364" s="24" t="s">
        <v>154</v>
      </c>
      <c r="AU364" s="24" t="s">
        <v>81</v>
      </c>
      <c r="AY364" s="24" t="s">
        <v>152</v>
      </c>
      <c r="BE364" s="232">
        <f>IF(N364="základní",J364,0)</f>
        <v>0</v>
      </c>
      <c r="BF364" s="232">
        <f>IF(N364="snížená",J364,0)</f>
        <v>0</v>
      </c>
      <c r="BG364" s="232">
        <f>IF(N364="zákl. přenesená",J364,0)</f>
        <v>0</v>
      </c>
      <c r="BH364" s="232">
        <f>IF(N364="sníž. přenesená",J364,0)</f>
        <v>0</v>
      </c>
      <c r="BI364" s="232">
        <f>IF(N364="nulová",J364,0)</f>
        <v>0</v>
      </c>
      <c r="BJ364" s="24" t="s">
        <v>79</v>
      </c>
      <c r="BK364" s="232">
        <f>ROUND(I364*H364,2)</f>
        <v>0</v>
      </c>
      <c r="BL364" s="24" t="s">
        <v>200</v>
      </c>
      <c r="BM364" s="24" t="s">
        <v>1623</v>
      </c>
    </row>
    <row r="365" s="10" customFormat="1" ht="29.88" customHeight="1">
      <c r="B365" s="205"/>
      <c r="C365" s="206"/>
      <c r="D365" s="207" t="s">
        <v>70</v>
      </c>
      <c r="E365" s="219" t="s">
        <v>1624</v>
      </c>
      <c r="F365" s="219" t="s">
        <v>1625</v>
      </c>
      <c r="G365" s="206"/>
      <c r="H365" s="206"/>
      <c r="I365" s="209"/>
      <c r="J365" s="220">
        <f>BK365</f>
        <v>0</v>
      </c>
      <c r="K365" s="206"/>
      <c r="L365" s="211"/>
      <c r="M365" s="212"/>
      <c r="N365" s="213"/>
      <c r="O365" s="213"/>
      <c r="P365" s="214">
        <f>SUM(P366:P413)</f>
        <v>0</v>
      </c>
      <c r="Q365" s="213"/>
      <c r="R365" s="214">
        <f>SUM(R366:R413)</f>
        <v>0.092419149500000006</v>
      </c>
      <c r="S365" s="213"/>
      <c r="T365" s="215">
        <f>SUM(T366:T413)</f>
        <v>0</v>
      </c>
      <c r="AR365" s="216" t="s">
        <v>81</v>
      </c>
      <c r="AT365" s="217" t="s">
        <v>70</v>
      </c>
      <c r="AU365" s="217" t="s">
        <v>79</v>
      </c>
      <c r="AY365" s="216" t="s">
        <v>152</v>
      </c>
      <c r="BK365" s="218">
        <f>SUM(BK366:BK413)</f>
        <v>0</v>
      </c>
    </row>
    <row r="366" s="1" customFormat="1" ht="25.5" customHeight="1">
      <c r="B366" s="46"/>
      <c r="C366" s="221" t="s">
        <v>995</v>
      </c>
      <c r="D366" s="221" t="s">
        <v>154</v>
      </c>
      <c r="E366" s="222" t="s">
        <v>1626</v>
      </c>
      <c r="F366" s="223" t="s">
        <v>1627</v>
      </c>
      <c r="G366" s="224" t="s">
        <v>326</v>
      </c>
      <c r="H366" s="225">
        <v>25.300000000000001</v>
      </c>
      <c r="I366" s="226"/>
      <c r="J366" s="227">
        <f>ROUND(I366*H366,2)</f>
        <v>0</v>
      </c>
      <c r="K366" s="223" t="s">
        <v>242</v>
      </c>
      <c r="L366" s="72"/>
      <c r="M366" s="228" t="s">
        <v>21</v>
      </c>
      <c r="N366" s="229" t="s">
        <v>42</v>
      </c>
      <c r="O366" s="47"/>
      <c r="P366" s="230">
        <f>O366*H366</f>
        <v>0</v>
      </c>
      <c r="Q366" s="230">
        <v>0.00066</v>
      </c>
      <c r="R366" s="230">
        <f>Q366*H366</f>
        <v>0.016698000000000001</v>
      </c>
      <c r="S366" s="230">
        <v>0</v>
      </c>
      <c r="T366" s="231">
        <f>S366*H366</f>
        <v>0</v>
      </c>
      <c r="AR366" s="24" t="s">
        <v>200</v>
      </c>
      <c r="AT366" s="24" t="s">
        <v>154</v>
      </c>
      <c r="AU366" s="24" t="s">
        <v>81</v>
      </c>
      <c r="AY366" s="24" t="s">
        <v>152</v>
      </c>
      <c r="BE366" s="232">
        <f>IF(N366="základní",J366,0)</f>
        <v>0</v>
      </c>
      <c r="BF366" s="232">
        <f>IF(N366="snížená",J366,0)</f>
        <v>0</v>
      </c>
      <c r="BG366" s="232">
        <f>IF(N366="zákl. přenesená",J366,0)</f>
        <v>0</v>
      </c>
      <c r="BH366" s="232">
        <f>IF(N366="sníž. přenesená",J366,0)</f>
        <v>0</v>
      </c>
      <c r="BI366" s="232">
        <f>IF(N366="nulová",J366,0)</f>
        <v>0</v>
      </c>
      <c r="BJ366" s="24" t="s">
        <v>79</v>
      </c>
      <c r="BK366" s="232">
        <f>ROUND(I366*H366,2)</f>
        <v>0</v>
      </c>
      <c r="BL366" s="24" t="s">
        <v>200</v>
      </c>
      <c r="BM366" s="24" t="s">
        <v>1628</v>
      </c>
    </row>
    <row r="367" s="1" customFormat="1">
      <c r="B367" s="46"/>
      <c r="C367" s="74"/>
      <c r="D367" s="235" t="s">
        <v>244</v>
      </c>
      <c r="E367" s="74"/>
      <c r="F367" s="266" t="s">
        <v>1629</v>
      </c>
      <c r="G367" s="74"/>
      <c r="H367" s="74"/>
      <c r="I367" s="191"/>
      <c r="J367" s="74"/>
      <c r="K367" s="74"/>
      <c r="L367" s="72"/>
      <c r="M367" s="267"/>
      <c r="N367" s="47"/>
      <c r="O367" s="47"/>
      <c r="P367" s="47"/>
      <c r="Q367" s="47"/>
      <c r="R367" s="47"/>
      <c r="S367" s="47"/>
      <c r="T367" s="95"/>
      <c r="AT367" s="24" t="s">
        <v>244</v>
      </c>
      <c r="AU367" s="24" t="s">
        <v>81</v>
      </c>
    </row>
    <row r="368" s="12" customFormat="1">
      <c r="B368" s="244"/>
      <c r="C368" s="245"/>
      <c r="D368" s="235" t="s">
        <v>159</v>
      </c>
      <c r="E368" s="246" t="s">
        <v>21</v>
      </c>
      <c r="F368" s="247" t="s">
        <v>1630</v>
      </c>
      <c r="G368" s="245"/>
      <c r="H368" s="248">
        <v>3</v>
      </c>
      <c r="I368" s="249"/>
      <c r="J368" s="245"/>
      <c r="K368" s="245"/>
      <c r="L368" s="250"/>
      <c r="M368" s="251"/>
      <c r="N368" s="252"/>
      <c r="O368" s="252"/>
      <c r="P368" s="252"/>
      <c r="Q368" s="252"/>
      <c r="R368" s="252"/>
      <c r="S368" s="252"/>
      <c r="T368" s="253"/>
      <c r="AT368" s="254" t="s">
        <v>159</v>
      </c>
      <c r="AU368" s="254" t="s">
        <v>81</v>
      </c>
      <c r="AV368" s="12" t="s">
        <v>81</v>
      </c>
      <c r="AW368" s="12" t="s">
        <v>35</v>
      </c>
      <c r="AX368" s="12" t="s">
        <v>71</v>
      </c>
      <c r="AY368" s="254" t="s">
        <v>152</v>
      </c>
    </row>
    <row r="369" s="12" customFormat="1">
      <c r="B369" s="244"/>
      <c r="C369" s="245"/>
      <c r="D369" s="235" t="s">
        <v>159</v>
      </c>
      <c r="E369" s="246" t="s">
        <v>21</v>
      </c>
      <c r="F369" s="247" t="s">
        <v>1631</v>
      </c>
      <c r="G369" s="245"/>
      <c r="H369" s="248">
        <v>4</v>
      </c>
      <c r="I369" s="249"/>
      <c r="J369" s="245"/>
      <c r="K369" s="245"/>
      <c r="L369" s="250"/>
      <c r="M369" s="251"/>
      <c r="N369" s="252"/>
      <c r="O369" s="252"/>
      <c r="P369" s="252"/>
      <c r="Q369" s="252"/>
      <c r="R369" s="252"/>
      <c r="S369" s="252"/>
      <c r="T369" s="253"/>
      <c r="AT369" s="254" t="s">
        <v>159</v>
      </c>
      <c r="AU369" s="254" t="s">
        <v>81</v>
      </c>
      <c r="AV369" s="12" t="s">
        <v>81</v>
      </c>
      <c r="AW369" s="12" t="s">
        <v>35</v>
      </c>
      <c r="AX369" s="12" t="s">
        <v>71</v>
      </c>
      <c r="AY369" s="254" t="s">
        <v>152</v>
      </c>
    </row>
    <row r="370" s="12" customFormat="1">
      <c r="B370" s="244"/>
      <c r="C370" s="245"/>
      <c r="D370" s="235" t="s">
        <v>159</v>
      </c>
      <c r="E370" s="246" t="s">
        <v>21</v>
      </c>
      <c r="F370" s="247" t="s">
        <v>1632</v>
      </c>
      <c r="G370" s="245"/>
      <c r="H370" s="248">
        <v>5</v>
      </c>
      <c r="I370" s="249"/>
      <c r="J370" s="245"/>
      <c r="K370" s="245"/>
      <c r="L370" s="250"/>
      <c r="M370" s="251"/>
      <c r="N370" s="252"/>
      <c r="O370" s="252"/>
      <c r="P370" s="252"/>
      <c r="Q370" s="252"/>
      <c r="R370" s="252"/>
      <c r="S370" s="252"/>
      <c r="T370" s="253"/>
      <c r="AT370" s="254" t="s">
        <v>159</v>
      </c>
      <c r="AU370" s="254" t="s">
        <v>81</v>
      </c>
      <c r="AV370" s="12" t="s">
        <v>81</v>
      </c>
      <c r="AW370" s="12" t="s">
        <v>35</v>
      </c>
      <c r="AX370" s="12" t="s">
        <v>71</v>
      </c>
      <c r="AY370" s="254" t="s">
        <v>152</v>
      </c>
    </row>
    <row r="371" s="12" customFormat="1">
      <c r="B371" s="244"/>
      <c r="C371" s="245"/>
      <c r="D371" s="235" t="s">
        <v>159</v>
      </c>
      <c r="E371" s="246" t="s">
        <v>21</v>
      </c>
      <c r="F371" s="247" t="s">
        <v>1633</v>
      </c>
      <c r="G371" s="245"/>
      <c r="H371" s="248">
        <v>3.6000000000000001</v>
      </c>
      <c r="I371" s="249"/>
      <c r="J371" s="245"/>
      <c r="K371" s="245"/>
      <c r="L371" s="250"/>
      <c r="M371" s="251"/>
      <c r="N371" s="252"/>
      <c r="O371" s="252"/>
      <c r="P371" s="252"/>
      <c r="Q371" s="252"/>
      <c r="R371" s="252"/>
      <c r="S371" s="252"/>
      <c r="T371" s="253"/>
      <c r="AT371" s="254" t="s">
        <v>159</v>
      </c>
      <c r="AU371" s="254" t="s">
        <v>81</v>
      </c>
      <c r="AV371" s="12" t="s">
        <v>81</v>
      </c>
      <c r="AW371" s="12" t="s">
        <v>35</v>
      </c>
      <c r="AX371" s="12" t="s">
        <v>71</v>
      </c>
      <c r="AY371" s="254" t="s">
        <v>152</v>
      </c>
    </row>
    <row r="372" s="12" customFormat="1">
      <c r="B372" s="244"/>
      <c r="C372" s="245"/>
      <c r="D372" s="235" t="s">
        <v>159</v>
      </c>
      <c r="E372" s="246" t="s">
        <v>21</v>
      </c>
      <c r="F372" s="247" t="s">
        <v>1634</v>
      </c>
      <c r="G372" s="245"/>
      <c r="H372" s="248">
        <v>3.6000000000000001</v>
      </c>
      <c r="I372" s="249"/>
      <c r="J372" s="245"/>
      <c r="K372" s="245"/>
      <c r="L372" s="250"/>
      <c r="M372" s="251"/>
      <c r="N372" s="252"/>
      <c r="O372" s="252"/>
      <c r="P372" s="252"/>
      <c r="Q372" s="252"/>
      <c r="R372" s="252"/>
      <c r="S372" s="252"/>
      <c r="T372" s="253"/>
      <c r="AT372" s="254" t="s">
        <v>159</v>
      </c>
      <c r="AU372" s="254" t="s">
        <v>81</v>
      </c>
      <c r="AV372" s="12" t="s">
        <v>81</v>
      </c>
      <c r="AW372" s="12" t="s">
        <v>35</v>
      </c>
      <c r="AX372" s="12" t="s">
        <v>71</v>
      </c>
      <c r="AY372" s="254" t="s">
        <v>152</v>
      </c>
    </row>
    <row r="373" s="12" customFormat="1">
      <c r="B373" s="244"/>
      <c r="C373" s="245"/>
      <c r="D373" s="235" t="s">
        <v>159</v>
      </c>
      <c r="E373" s="246" t="s">
        <v>21</v>
      </c>
      <c r="F373" s="247" t="s">
        <v>1635</v>
      </c>
      <c r="G373" s="245"/>
      <c r="H373" s="248">
        <v>6.0999999999999996</v>
      </c>
      <c r="I373" s="249"/>
      <c r="J373" s="245"/>
      <c r="K373" s="245"/>
      <c r="L373" s="250"/>
      <c r="M373" s="251"/>
      <c r="N373" s="252"/>
      <c r="O373" s="252"/>
      <c r="P373" s="252"/>
      <c r="Q373" s="252"/>
      <c r="R373" s="252"/>
      <c r="S373" s="252"/>
      <c r="T373" s="253"/>
      <c r="AT373" s="254" t="s">
        <v>159</v>
      </c>
      <c r="AU373" s="254" t="s">
        <v>81</v>
      </c>
      <c r="AV373" s="12" t="s">
        <v>81</v>
      </c>
      <c r="AW373" s="12" t="s">
        <v>35</v>
      </c>
      <c r="AX373" s="12" t="s">
        <v>71</v>
      </c>
      <c r="AY373" s="254" t="s">
        <v>152</v>
      </c>
    </row>
    <row r="374" s="13" customFormat="1">
      <c r="B374" s="255"/>
      <c r="C374" s="256"/>
      <c r="D374" s="235" t="s">
        <v>159</v>
      </c>
      <c r="E374" s="257" t="s">
        <v>21</v>
      </c>
      <c r="F374" s="258" t="s">
        <v>164</v>
      </c>
      <c r="G374" s="256"/>
      <c r="H374" s="259">
        <v>25.300000000000001</v>
      </c>
      <c r="I374" s="260"/>
      <c r="J374" s="256"/>
      <c r="K374" s="256"/>
      <c r="L374" s="261"/>
      <c r="M374" s="262"/>
      <c r="N374" s="263"/>
      <c r="O374" s="263"/>
      <c r="P374" s="263"/>
      <c r="Q374" s="263"/>
      <c r="R374" s="263"/>
      <c r="S374" s="263"/>
      <c r="T374" s="264"/>
      <c r="AT374" s="265" t="s">
        <v>159</v>
      </c>
      <c r="AU374" s="265" t="s">
        <v>81</v>
      </c>
      <c r="AV374" s="13" t="s">
        <v>158</v>
      </c>
      <c r="AW374" s="13" t="s">
        <v>35</v>
      </c>
      <c r="AX374" s="13" t="s">
        <v>79</v>
      </c>
      <c r="AY374" s="265" t="s">
        <v>152</v>
      </c>
    </row>
    <row r="375" s="1" customFormat="1" ht="16.5" customHeight="1">
      <c r="B375" s="46"/>
      <c r="C375" s="221" t="s">
        <v>500</v>
      </c>
      <c r="D375" s="221" t="s">
        <v>154</v>
      </c>
      <c r="E375" s="222" t="s">
        <v>1636</v>
      </c>
      <c r="F375" s="223" t="s">
        <v>1637</v>
      </c>
      <c r="G375" s="224" t="s">
        <v>326</v>
      </c>
      <c r="H375" s="225">
        <v>40</v>
      </c>
      <c r="I375" s="226"/>
      <c r="J375" s="227">
        <f>ROUND(I375*H375,2)</f>
        <v>0</v>
      </c>
      <c r="K375" s="223" t="s">
        <v>21</v>
      </c>
      <c r="L375" s="72"/>
      <c r="M375" s="228" t="s">
        <v>21</v>
      </c>
      <c r="N375" s="229" t="s">
        <v>42</v>
      </c>
      <c r="O375" s="47"/>
      <c r="P375" s="230">
        <f>O375*H375</f>
        <v>0</v>
      </c>
      <c r="Q375" s="230">
        <v>0.00090993200000000002</v>
      </c>
      <c r="R375" s="230">
        <f>Q375*H375</f>
        <v>0.036397280000000004</v>
      </c>
      <c r="S375" s="230">
        <v>0</v>
      </c>
      <c r="T375" s="231">
        <f>S375*H375</f>
        <v>0</v>
      </c>
      <c r="AR375" s="24" t="s">
        <v>200</v>
      </c>
      <c r="AT375" s="24" t="s">
        <v>154</v>
      </c>
      <c r="AU375" s="24" t="s">
        <v>81</v>
      </c>
      <c r="AY375" s="24" t="s">
        <v>152</v>
      </c>
      <c r="BE375" s="232">
        <f>IF(N375="základní",J375,0)</f>
        <v>0</v>
      </c>
      <c r="BF375" s="232">
        <f>IF(N375="snížená",J375,0)</f>
        <v>0</v>
      </c>
      <c r="BG375" s="232">
        <f>IF(N375="zákl. přenesená",J375,0)</f>
        <v>0</v>
      </c>
      <c r="BH375" s="232">
        <f>IF(N375="sníž. přenesená",J375,0)</f>
        <v>0</v>
      </c>
      <c r="BI375" s="232">
        <f>IF(N375="nulová",J375,0)</f>
        <v>0</v>
      </c>
      <c r="BJ375" s="24" t="s">
        <v>79</v>
      </c>
      <c r="BK375" s="232">
        <f>ROUND(I375*H375,2)</f>
        <v>0</v>
      </c>
      <c r="BL375" s="24" t="s">
        <v>200</v>
      </c>
      <c r="BM375" s="24" t="s">
        <v>537</v>
      </c>
    </row>
    <row r="376" s="12" customFormat="1">
      <c r="B376" s="244"/>
      <c r="C376" s="245"/>
      <c r="D376" s="235" t="s">
        <v>159</v>
      </c>
      <c r="E376" s="246" t="s">
        <v>21</v>
      </c>
      <c r="F376" s="247" t="s">
        <v>1638</v>
      </c>
      <c r="G376" s="245"/>
      <c r="H376" s="248">
        <v>40</v>
      </c>
      <c r="I376" s="249"/>
      <c r="J376" s="245"/>
      <c r="K376" s="245"/>
      <c r="L376" s="250"/>
      <c r="M376" s="251"/>
      <c r="N376" s="252"/>
      <c r="O376" s="252"/>
      <c r="P376" s="252"/>
      <c r="Q376" s="252"/>
      <c r="R376" s="252"/>
      <c r="S376" s="252"/>
      <c r="T376" s="253"/>
      <c r="AT376" s="254" t="s">
        <v>159</v>
      </c>
      <c r="AU376" s="254" t="s">
        <v>81</v>
      </c>
      <c r="AV376" s="12" t="s">
        <v>81</v>
      </c>
      <c r="AW376" s="12" t="s">
        <v>35</v>
      </c>
      <c r="AX376" s="12" t="s">
        <v>79</v>
      </c>
      <c r="AY376" s="254" t="s">
        <v>152</v>
      </c>
    </row>
    <row r="377" s="1" customFormat="1" ht="16.5" customHeight="1">
      <c r="B377" s="46"/>
      <c r="C377" s="221" t="s">
        <v>963</v>
      </c>
      <c r="D377" s="221" t="s">
        <v>154</v>
      </c>
      <c r="E377" s="222" t="s">
        <v>1636</v>
      </c>
      <c r="F377" s="223" t="s">
        <v>1637</v>
      </c>
      <c r="G377" s="224" t="s">
        <v>326</v>
      </c>
      <c r="H377" s="225">
        <v>35.799999999999997</v>
      </c>
      <c r="I377" s="226"/>
      <c r="J377" s="227">
        <f>ROUND(I377*H377,2)</f>
        <v>0</v>
      </c>
      <c r="K377" s="223" t="s">
        <v>21</v>
      </c>
      <c r="L377" s="72"/>
      <c r="M377" s="228" t="s">
        <v>21</v>
      </c>
      <c r="N377" s="229" t="s">
        <v>42</v>
      </c>
      <c r="O377" s="47"/>
      <c r="P377" s="230">
        <f>O377*H377</f>
        <v>0</v>
      </c>
      <c r="Q377" s="230">
        <v>0</v>
      </c>
      <c r="R377" s="230">
        <f>Q377*H377</f>
        <v>0</v>
      </c>
      <c r="S377" s="230">
        <v>0</v>
      </c>
      <c r="T377" s="231">
        <f>S377*H377</f>
        <v>0</v>
      </c>
      <c r="AR377" s="24" t="s">
        <v>200</v>
      </c>
      <c r="AT377" s="24" t="s">
        <v>154</v>
      </c>
      <c r="AU377" s="24" t="s">
        <v>81</v>
      </c>
      <c r="AY377" s="24" t="s">
        <v>152</v>
      </c>
      <c r="BE377" s="232">
        <f>IF(N377="základní",J377,0)</f>
        <v>0</v>
      </c>
      <c r="BF377" s="232">
        <f>IF(N377="snížená",J377,0)</f>
        <v>0</v>
      </c>
      <c r="BG377" s="232">
        <f>IF(N377="zákl. přenesená",J377,0)</f>
        <v>0</v>
      </c>
      <c r="BH377" s="232">
        <f>IF(N377="sníž. přenesená",J377,0)</f>
        <v>0</v>
      </c>
      <c r="BI377" s="232">
        <f>IF(N377="nulová",J377,0)</f>
        <v>0</v>
      </c>
      <c r="BJ377" s="24" t="s">
        <v>79</v>
      </c>
      <c r="BK377" s="232">
        <f>ROUND(I377*H377,2)</f>
        <v>0</v>
      </c>
      <c r="BL377" s="24" t="s">
        <v>200</v>
      </c>
      <c r="BM377" s="24" t="s">
        <v>1639</v>
      </c>
    </row>
    <row r="378" s="12" customFormat="1">
      <c r="B378" s="244"/>
      <c r="C378" s="245"/>
      <c r="D378" s="235" t="s">
        <v>159</v>
      </c>
      <c r="E378" s="246" t="s">
        <v>21</v>
      </c>
      <c r="F378" s="247" t="s">
        <v>1640</v>
      </c>
      <c r="G378" s="245"/>
      <c r="H378" s="248">
        <v>19.800000000000001</v>
      </c>
      <c r="I378" s="249"/>
      <c r="J378" s="245"/>
      <c r="K378" s="245"/>
      <c r="L378" s="250"/>
      <c r="M378" s="251"/>
      <c r="N378" s="252"/>
      <c r="O378" s="252"/>
      <c r="P378" s="252"/>
      <c r="Q378" s="252"/>
      <c r="R378" s="252"/>
      <c r="S378" s="252"/>
      <c r="T378" s="253"/>
      <c r="AT378" s="254" t="s">
        <v>159</v>
      </c>
      <c r="AU378" s="254" t="s">
        <v>81</v>
      </c>
      <c r="AV378" s="12" t="s">
        <v>81</v>
      </c>
      <c r="AW378" s="12" t="s">
        <v>35</v>
      </c>
      <c r="AX378" s="12" t="s">
        <v>71</v>
      </c>
      <c r="AY378" s="254" t="s">
        <v>152</v>
      </c>
    </row>
    <row r="379" s="12" customFormat="1">
      <c r="B379" s="244"/>
      <c r="C379" s="245"/>
      <c r="D379" s="235" t="s">
        <v>159</v>
      </c>
      <c r="E379" s="246" t="s">
        <v>21</v>
      </c>
      <c r="F379" s="247" t="s">
        <v>1641</v>
      </c>
      <c r="G379" s="245"/>
      <c r="H379" s="248">
        <v>16</v>
      </c>
      <c r="I379" s="249"/>
      <c r="J379" s="245"/>
      <c r="K379" s="245"/>
      <c r="L379" s="250"/>
      <c r="M379" s="251"/>
      <c r="N379" s="252"/>
      <c r="O379" s="252"/>
      <c r="P379" s="252"/>
      <c r="Q379" s="252"/>
      <c r="R379" s="252"/>
      <c r="S379" s="252"/>
      <c r="T379" s="253"/>
      <c r="AT379" s="254" t="s">
        <v>159</v>
      </c>
      <c r="AU379" s="254" t="s">
        <v>81</v>
      </c>
      <c r="AV379" s="12" t="s">
        <v>81</v>
      </c>
      <c r="AW379" s="12" t="s">
        <v>35</v>
      </c>
      <c r="AX379" s="12" t="s">
        <v>71</v>
      </c>
      <c r="AY379" s="254" t="s">
        <v>152</v>
      </c>
    </row>
    <row r="380" s="13" customFormat="1">
      <c r="B380" s="255"/>
      <c r="C380" s="256"/>
      <c r="D380" s="235" t="s">
        <v>159</v>
      </c>
      <c r="E380" s="257" t="s">
        <v>21</v>
      </c>
      <c r="F380" s="258" t="s">
        <v>164</v>
      </c>
      <c r="G380" s="256"/>
      <c r="H380" s="259">
        <v>35.799999999999997</v>
      </c>
      <c r="I380" s="260"/>
      <c r="J380" s="256"/>
      <c r="K380" s="256"/>
      <c r="L380" s="261"/>
      <c r="M380" s="262"/>
      <c r="N380" s="263"/>
      <c r="O380" s="263"/>
      <c r="P380" s="263"/>
      <c r="Q380" s="263"/>
      <c r="R380" s="263"/>
      <c r="S380" s="263"/>
      <c r="T380" s="264"/>
      <c r="AT380" s="265" t="s">
        <v>159</v>
      </c>
      <c r="AU380" s="265" t="s">
        <v>81</v>
      </c>
      <c r="AV380" s="13" t="s">
        <v>158</v>
      </c>
      <c r="AW380" s="13" t="s">
        <v>35</v>
      </c>
      <c r="AX380" s="13" t="s">
        <v>79</v>
      </c>
      <c r="AY380" s="265" t="s">
        <v>152</v>
      </c>
    </row>
    <row r="381" s="1" customFormat="1" ht="16.5" customHeight="1">
      <c r="B381" s="46"/>
      <c r="C381" s="221" t="s">
        <v>508</v>
      </c>
      <c r="D381" s="221" t="s">
        <v>154</v>
      </c>
      <c r="E381" s="222" t="s">
        <v>1642</v>
      </c>
      <c r="F381" s="223" t="s">
        <v>1643</v>
      </c>
      <c r="G381" s="224" t="s">
        <v>326</v>
      </c>
      <c r="H381" s="225">
        <v>1.5</v>
      </c>
      <c r="I381" s="226"/>
      <c r="J381" s="227">
        <f>ROUND(I381*H381,2)</f>
        <v>0</v>
      </c>
      <c r="K381" s="223" t="s">
        <v>21</v>
      </c>
      <c r="L381" s="72"/>
      <c r="M381" s="228" t="s">
        <v>21</v>
      </c>
      <c r="N381" s="229" t="s">
        <v>42</v>
      </c>
      <c r="O381" s="47"/>
      <c r="P381" s="230">
        <f>O381*H381</f>
        <v>0</v>
      </c>
      <c r="Q381" s="230">
        <v>0.0011853840000000001</v>
      </c>
      <c r="R381" s="230">
        <f>Q381*H381</f>
        <v>0.001778076</v>
      </c>
      <c r="S381" s="230">
        <v>0</v>
      </c>
      <c r="T381" s="231">
        <f>S381*H381</f>
        <v>0</v>
      </c>
      <c r="AR381" s="24" t="s">
        <v>200</v>
      </c>
      <c r="AT381" s="24" t="s">
        <v>154</v>
      </c>
      <c r="AU381" s="24" t="s">
        <v>81</v>
      </c>
      <c r="AY381" s="24" t="s">
        <v>152</v>
      </c>
      <c r="BE381" s="232">
        <f>IF(N381="základní",J381,0)</f>
        <v>0</v>
      </c>
      <c r="BF381" s="232">
        <f>IF(N381="snížená",J381,0)</f>
        <v>0</v>
      </c>
      <c r="BG381" s="232">
        <f>IF(N381="zákl. přenesená",J381,0)</f>
        <v>0</v>
      </c>
      <c r="BH381" s="232">
        <f>IF(N381="sníž. přenesená",J381,0)</f>
        <v>0</v>
      </c>
      <c r="BI381" s="232">
        <f>IF(N381="nulová",J381,0)</f>
        <v>0</v>
      </c>
      <c r="BJ381" s="24" t="s">
        <v>79</v>
      </c>
      <c r="BK381" s="232">
        <f>ROUND(I381*H381,2)</f>
        <v>0</v>
      </c>
      <c r="BL381" s="24" t="s">
        <v>200</v>
      </c>
      <c r="BM381" s="24" t="s">
        <v>542</v>
      </c>
    </row>
    <row r="382" s="12" customFormat="1">
      <c r="B382" s="244"/>
      <c r="C382" s="245"/>
      <c r="D382" s="235" t="s">
        <v>159</v>
      </c>
      <c r="E382" s="246" t="s">
        <v>21</v>
      </c>
      <c r="F382" s="247" t="s">
        <v>1644</v>
      </c>
      <c r="G382" s="245"/>
      <c r="H382" s="248">
        <v>1.5</v>
      </c>
      <c r="I382" s="249"/>
      <c r="J382" s="245"/>
      <c r="K382" s="245"/>
      <c r="L382" s="250"/>
      <c r="M382" s="251"/>
      <c r="N382" s="252"/>
      <c r="O382" s="252"/>
      <c r="P382" s="252"/>
      <c r="Q382" s="252"/>
      <c r="R382" s="252"/>
      <c r="S382" s="252"/>
      <c r="T382" s="253"/>
      <c r="AT382" s="254" t="s">
        <v>159</v>
      </c>
      <c r="AU382" s="254" t="s">
        <v>81</v>
      </c>
      <c r="AV382" s="12" t="s">
        <v>81</v>
      </c>
      <c r="AW382" s="12" t="s">
        <v>35</v>
      </c>
      <c r="AX382" s="12" t="s">
        <v>79</v>
      </c>
      <c r="AY382" s="254" t="s">
        <v>152</v>
      </c>
    </row>
    <row r="383" s="1" customFormat="1" ht="25.5" customHeight="1">
      <c r="B383" s="46"/>
      <c r="C383" s="221" t="s">
        <v>513</v>
      </c>
      <c r="D383" s="221" t="s">
        <v>154</v>
      </c>
      <c r="E383" s="222" t="s">
        <v>1645</v>
      </c>
      <c r="F383" s="223" t="s">
        <v>1646</v>
      </c>
      <c r="G383" s="224" t="s">
        <v>326</v>
      </c>
      <c r="H383" s="225">
        <v>62.600000000000001</v>
      </c>
      <c r="I383" s="226"/>
      <c r="J383" s="227">
        <f>ROUND(I383*H383,2)</f>
        <v>0</v>
      </c>
      <c r="K383" s="223" t="s">
        <v>21</v>
      </c>
      <c r="L383" s="72"/>
      <c r="M383" s="228" t="s">
        <v>21</v>
      </c>
      <c r="N383" s="229" t="s">
        <v>42</v>
      </c>
      <c r="O383" s="47"/>
      <c r="P383" s="230">
        <f>O383*H383</f>
        <v>0</v>
      </c>
      <c r="Q383" s="230">
        <v>4.206E-05</v>
      </c>
      <c r="R383" s="230">
        <f>Q383*H383</f>
        <v>0.0026329560000000001</v>
      </c>
      <c r="S383" s="230">
        <v>0</v>
      </c>
      <c r="T383" s="231">
        <f>S383*H383</f>
        <v>0</v>
      </c>
      <c r="AR383" s="24" t="s">
        <v>200</v>
      </c>
      <c r="AT383" s="24" t="s">
        <v>154</v>
      </c>
      <c r="AU383" s="24" t="s">
        <v>81</v>
      </c>
      <c r="AY383" s="24" t="s">
        <v>152</v>
      </c>
      <c r="BE383" s="232">
        <f>IF(N383="základní",J383,0)</f>
        <v>0</v>
      </c>
      <c r="BF383" s="232">
        <f>IF(N383="snížená",J383,0)</f>
        <v>0</v>
      </c>
      <c r="BG383" s="232">
        <f>IF(N383="zákl. přenesená",J383,0)</f>
        <v>0</v>
      </c>
      <c r="BH383" s="232">
        <f>IF(N383="sníž. přenesená",J383,0)</f>
        <v>0</v>
      </c>
      <c r="BI383" s="232">
        <f>IF(N383="nulová",J383,0)</f>
        <v>0</v>
      </c>
      <c r="BJ383" s="24" t="s">
        <v>79</v>
      </c>
      <c r="BK383" s="232">
        <f>ROUND(I383*H383,2)</f>
        <v>0</v>
      </c>
      <c r="BL383" s="24" t="s">
        <v>200</v>
      </c>
      <c r="BM383" s="24" t="s">
        <v>554</v>
      </c>
    </row>
    <row r="384" s="12" customFormat="1">
      <c r="B384" s="244"/>
      <c r="C384" s="245"/>
      <c r="D384" s="235" t="s">
        <v>159</v>
      </c>
      <c r="E384" s="246" t="s">
        <v>21</v>
      </c>
      <c r="F384" s="247" t="s">
        <v>1647</v>
      </c>
      <c r="G384" s="245"/>
      <c r="H384" s="248">
        <v>62.600000000000001</v>
      </c>
      <c r="I384" s="249"/>
      <c r="J384" s="245"/>
      <c r="K384" s="245"/>
      <c r="L384" s="250"/>
      <c r="M384" s="251"/>
      <c r="N384" s="252"/>
      <c r="O384" s="252"/>
      <c r="P384" s="252"/>
      <c r="Q384" s="252"/>
      <c r="R384" s="252"/>
      <c r="S384" s="252"/>
      <c r="T384" s="253"/>
      <c r="AT384" s="254" t="s">
        <v>159</v>
      </c>
      <c r="AU384" s="254" t="s">
        <v>81</v>
      </c>
      <c r="AV384" s="12" t="s">
        <v>81</v>
      </c>
      <c r="AW384" s="12" t="s">
        <v>35</v>
      </c>
      <c r="AX384" s="12" t="s">
        <v>79</v>
      </c>
      <c r="AY384" s="254" t="s">
        <v>152</v>
      </c>
    </row>
    <row r="385" s="1" customFormat="1" ht="16.5" customHeight="1">
      <c r="B385" s="46"/>
      <c r="C385" s="221" t="s">
        <v>518</v>
      </c>
      <c r="D385" s="221" t="s">
        <v>154</v>
      </c>
      <c r="E385" s="222" t="s">
        <v>1648</v>
      </c>
      <c r="F385" s="223" t="s">
        <v>1649</v>
      </c>
      <c r="G385" s="224" t="s">
        <v>376</v>
      </c>
      <c r="H385" s="225">
        <v>23</v>
      </c>
      <c r="I385" s="226"/>
      <c r="J385" s="227">
        <f>ROUND(I385*H385,2)</f>
        <v>0</v>
      </c>
      <c r="K385" s="223" t="s">
        <v>21</v>
      </c>
      <c r="L385" s="72"/>
      <c r="M385" s="228" t="s">
        <v>21</v>
      </c>
      <c r="N385" s="229" t="s">
        <v>42</v>
      </c>
      <c r="O385" s="47"/>
      <c r="P385" s="230">
        <f>O385*H385</f>
        <v>0</v>
      </c>
      <c r="Q385" s="230">
        <v>0</v>
      </c>
      <c r="R385" s="230">
        <f>Q385*H385</f>
        <v>0</v>
      </c>
      <c r="S385" s="230">
        <v>0</v>
      </c>
      <c r="T385" s="231">
        <f>S385*H385</f>
        <v>0</v>
      </c>
      <c r="AR385" s="24" t="s">
        <v>200</v>
      </c>
      <c r="AT385" s="24" t="s">
        <v>154</v>
      </c>
      <c r="AU385" s="24" t="s">
        <v>81</v>
      </c>
      <c r="AY385" s="24" t="s">
        <v>152</v>
      </c>
      <c r="BE385" s="232">
        <f>IF(N385="základní",J385,0)</f>
        <v>0</v>
      </c>
      <c r="BF385" s="232">
        <f>IF(N385="snížená",J385,0)</f>
        <v>0</v>
      </c>
      <c r="BG385" s="232">
        <f>IF(N385="zákl. přenesená",J385,0)</f>
        <v>0</v>
      </c>
      <c r="BH385" s="232">
        <f>IF(N385="sníž. přenesená",J385,0)</f>
        <v>0</v>
      </c>
      <c r="BI385" s="232">
        <f>IF(N385="nulová",J385,0)</f>
        <v>0</v>
      </c>
      <c r="BJ385" s="24" t="s">
        <v>79</v>
      </c>
      <c r="BK385" s="232">
        <f>ROUND(I385*H385,2)</f>
        <v>0</v>
      </c>
      <c r="BL385" s="24" t="s">
        <v>200</v>
      </c>
      <c r="BM385" s="24" t="s">
        <v>558</v>
      </c>
    </row>
    <row r="386" s="12" customFormat="1">
      <c r="B386" s="244"/>
      <c r="C386" s="245"/>
      <c r="D386" s="235" t="s">
        <v>159</v>
      </c>
      <c r="E386" s="246" t="s">
        <v>21</v>
      </c>
      <c r="F386" s="247" t="s">
        <v>1650</v>
      </c>
      <c r="G386" s="245"/>
      <c r="H386" s="248">
        <v>5</v>
      </c>
      <c r="I386" s="249"/>
      <c r="J386" s="245"/>
      <c r="K386" s="245"/>
      <c r="L386" s="250"/>
      <c r="M386" s="251"/>
      <c r="N386" s="252"/>
      <c r="O386" s="252"/>
      <c r="P386" s="252"/>
      <c r="Q386" s="252"/>
      <c r="R386" s="252"/>
      <c r="S386" s="252"/>
      <c r="T386" s="253"/>
      <c r="AT386" s="254" t="s">
        <v>159</v>
      </c>
      <c r="AU386" s="254" t="s">
        <v>81</v>
      </c>
      <c r="AV386" s="12" t="s">
        <v>81</v>
      </c>
      <c r="AW386" s="12" t="s">
        <v>35</v>
      </c>
      <c r="AX386" s="12" t="s">
        <v>71</v>
      </c>
      <c r="AY386" s="254" t="s">
        <v>152</v>
      </c>
    </row>
    <row r="387" s="12" customFormat="1">
      <c r="B387" s="244"/>
      <c r="C387" s="245"/>
      <c r="D387" s="235" t="s">
        <v>159</v>
      </c>
      <c r="E387" s="246" t="s">
        <v>21</v>
      </c>
      <c r="F387" s="247" t="s">
        <v>1651</v>
      </c>
      <c r="G387" s="245"/>
      <c r="H387" s="248">
        <v>3</v>
      </c>
      <c r="I387" s="249"/>
      <c r="J387" s="245"/>
      <c r="K387" s="245"/>
      <c r="L387" s="250"/>
      <c r="M387" s="251"/>
      <c r="N387" s="252"/>
      <c r="O387" s="252"/>
      <c r="P387" s="252"/>
      <c r="Q387" s="252"/>
      <c r="R387" s="252"/>
      <c r="S387" s="252"/>
      <c r="T387" s="253"/>
      <c r="AT387" s="254" t="s">
        <v>159</v>
      </c>
      <c r="AU387" s="254" t="s">
        <v>81</v>
      </c>
      <c r="AV387" s="12" t="s">
        <v>81</v>
      </c>
      <c r="AW387" s="12" t="s">
        <v>35</v>
      </c>
      <c r="AX387" s="12" t="s">
        <v>71</v>
      </c>
      <c r="AY387" s="254" t="s">
        <v>152</v>
      </c>
    </row>
    <row r="388" s="12" customFormat="1">
      <c r="B388" s="244"/>
      <c r="C388" s="245"/>
      <c r="D388" s="235" t="s">
        <v>159</v>
      </c>
      <c r="E388" s="246" t="s">
        <v>21</v>
      </c>
      <c r="F388" s="247" t="s">
        <v>1652</v>
      </c>
      <c r="G388" s="245"/>
      <c r="H388" s="248">
        <v>3</v>
      </c>
      <c r="I388" s="249"/>
      <c r="J388" s="245"/>
      <c r="K388" s="245"/>
      <c r="L388" s="250"/>
      <c r="M388" s="251"/>
      <c r="N388" s="252"/>
      <c r="O388" s="252"/>
      <c r="P388" s="252"/>
      <c r="Q388" s="252"/>
      <c r="R388" s="252"/>
      <c r="S388" s="252"/>
      <c r="T388" s="253"/>
      <c r="AT388" s="254" t="s">
        <v>159</v>
      </c>
      <c r="AU388" s="254" t="s">
        <v>81</v>
      </c>
      <c r="AV388" s="12" t="s">
        <v>81</v>
      </c>
      <c r="AW388" s="12" t="s">
        <v>35</v>
      </c>
      <c r="AX388" s="12" t="s">
        <v>71</v>
      </c>
      <c r="AY388" s="254" t="s">
        <v>152</v>
      </c>
    </row>
    <row r="389" s="12" customFormat="1">
      <c r="B389" s="244"/>
      <c r="C389" s="245"/>
      <c r="D389" s="235" t="s">
        <v>159</v>
      </c>
      <c r="E389" s="246" t="s">
        <v>21</v>
      </c>
      <c r="F389" s="247" t="s">
        <v>1653</v>
      </c>
      <c r="G389" s="245"/>
      <c r="H389" s="248">
        <v>1</v>
      </c>
      <c r="I389" s="249"/>
      <c r="J389" s="245"/>
      <c r="K389" s="245"/>
      <c r="L389" s="250"/>
      <c r="M389" s="251"/>
      <c r="N389" s="252"/>
      <c r="O389" s="252"/>
      <c r="P389" s="252"/>
      <c r="Q389" s="252"/>
      <c r="R389" s="252"/>
      <c r="S389" s="252"/>
      <c r="T389" s="253"/>
      <c r="AT389" s="254" t="s">
        <v>159</v>
      </c>
      <c r="AU389" s="254" t="s">
        <v>81</v>
      </c>
      <c r="AV389" s="12" t="s">
        <v>81</v>
      </c>
      <c r="AW389" s="12" t="s">
        <v>35</v>
      </c>
      <c r="AX389" s="12" t="s">
        <v>71</v>
      </c>
      <c r="AY389" s="254" t="s">
        <v>152</v>
      </c>
    </row>
    <row r="390" s="12" customFormat="1">
      <c r="B390" s="244"/>
      <c r="C390" s="245"/>
      <c r="D390" s="235" t="s">
        <v>159</v>
      </c>
      <c r="E390" s="246" t="s">
        <v>21</v>
      </c>
      <c r="F390" s="247" t="s">
        <v>1654</v>
      </c>
      <c r="G390" s="245"/>
      <c r="H390" s="248">
        <v>3</v>
      </c>
      <c r="I390" s="249"/>
      <c r="J390" s="245"/>
      <c r="K390" s="245"/>
      <c r="L390" s="250"/>
      <c r="M390" s="251"/>
      <c r="N390" s="252"/>
      <c r="O390" s="252"/>
      <c r="P390" s="252"/>
      <c r="Q390" s="252"/>
      <c r="R390" s="252"/>
      <c r="S390" s="252"/>
      <c r="T390" s="253"/>
      <c r="AT390" s="254" t="s">
        <v>159</v>
      </c>
      <c r="AU390" s="254" t="s">
        <v>81</v>
      </c>
      <c r="AV390" s="12" t="s">
        <v>81</v>
      </c>
      <c r="AW390" s="12" t="s">
        <v>35</v>
      </c>
      <c r="AX390" s="12" t="s">
        <v>71</v>
      </c>
      <c r="AY390" s="254" t="s">
        <v>152</v>
      </c>
    </row>
    <row r="391" s="12" customFormat="1">
      <c r="B391" s="244"/>
      <c r="C391" s="245"/>
      <c r="D391" s="235" t="s">
        <v>159</v>
      </c>
      <c r="E391" s="246" t="s">
        <v>21</v>
      </c>
      <c r="F391" s="247" t="s">
        <v>1655</v>
      </c>
      <c r="G391" s="245"/>
      <c r="H391" s="248">
        <v>8</v>
      </c>
      <c r="I391" s="249"/>
      <c r="J391" s="245"/>
      <c r="K391" s="245"/>
      <c r="L391" s="250"/>
      <c r="M391" s="251"/>
      <c r="N391" s="252"/>
      <c r="O391" s="252"/>
      <c r="P391" s="252"/>
      <c r="Q391" s="252"/>
      <c r="R391" s="252"/>
      <c r="S391" s="252"/>
      <c r="T391" s="253"/>
      <c r="AT391" s="254" t="s">
        <v>159</v>
      </c>
      <c r="AU391" s="254" t="s">
        <v>81</v>
      </c>
      <c r="AV391" s="12" t="s">
        <v>81</v>
      </c>
      <c r="AW391" s="12" t="s">
        <v>35</v>
      </c>
      <c r="AX391" s="12" t="s">
        <v>71</v>
      </c>
      <c r="AY391" s="254" t="s">
        <v>152</v>
      </c>
    </row>
    <row r="392" s="13" customFormat="1">
      <c r="B392" s="255"/>
      <c r="C392" s="256"/>
      <c r="D392" s="235" t="s">
        <v>159</v>
      </c>
      <c r="E392" s="257" t="s">
        <v>21</v>
      </c>
      <c r="F392" s="258" t="s">
        <v>164</v>
      </c>
      <c r="G392" s="256"/>
      <c r="H392" s="259">
        <v>23</v>
      </c>
      <c r="I392" s="260"/>
      <c r="J392" s="256"/>
      <c r="K392" s="256"/>
      <c r="L392" s="261"/>
      <c r="M392" s="262"/>
      <c r="N392" s="263"/>
      <c r="O392" s="263"/>
      <c r="P392" s="263"/>
      <c r="Q392" s="263"/>
      <c r="R392" s="263"/>
      <c r="S392" s="263"/>
      <c r="T392" s="264"/>
      <c r="AT392" s="265" t="s">
        <v>159</v>
      </c>
      <c r="AU392" s="265" t="s">
        <v>81</v>
      </c>
      <c r="AV392" s="13" t="s">
        <v>158</v>
      </c>
      <c r="AW392" s="13" t="s">
        <v>35</v>
      </c>
      <c r="AX392" s="13" t="s">
        <v>79</v>
      </c>
      <c r="AY392" s="265" t="s">
        <v>152</v>
      </c>
    </row>
    <row r="393" s="1" customFormat="1" ht="16.5" customHeight="1">
      <c r="B393" s="46"/>
      <c r="C393" s="221" t="s">
        <v>370</v>
      </c>
      <c r="D393" s="221" t="s">
        <v>154</v>
      </c>
      <c r="E393" s="222" t="s">
        <v>1656</v>
      </c>
      <c r="F393" s="223" t="s">
        <v>1657</v>
      </c>
      <c r="G393" s="224" t="s">
        <v>376</v>
      </c>
      <c r="H393" s="225">
        <v>23</v>
      </c>
      <c r="I393" s="226"/>
      <c r="J393" s="227">
        <f>ROUND(I393*H393,2)</f>
        <v>0</v>
      </c>
      <c r="K393" s="223" t="s">
        <v>21</v>
      </c>
      <c r="L393" s="72"/>
      <c r="M393" s="228" t="s">
        <v>21</v>
      </c>
      <c r="N393" s="229" t="s">
        <v>42</v>
      </c>
      <c r="O393" s="47"/>
      <c r="P393" s="230">
        <f>O393*H393</f>
        <v>0</v>
      </c>
      <c r="Q393" s="230">
        <v>0.00012604850000000001</v>
      </c>
      <c r="R393" s="230">
        <f>Q393*H393</f>
        <v>0.0028991155</v>
      </c>
      <c r="S393" s="230">
        <v>0</v>
      </c>
      <c r="T393" s="231">
        <f>S393*H393</f>
        <v>0</v>
      </c>
      <c r="AR393" s="24" t="s">
        <v>200</v>
      </c>
      <c r="AT393" s="24" t="s">
        <v>154</v>
      </c>
      <c r="AU393" s="24" t="s">
        <v>81</v>
      </c>
      <c r="AY393" s="24" t="s">
        <v>152</v>
      </c>
      <c r="BE393" s="232">
        <f>IF(N393="základní",J393,0)</f>
        <v>0</v>
      </c>
      <c r="BF393" s="232">
        <f>IF(N393="snížená",J393,0)</f>
        <v>0</v>
      </c>
      <c r="BG393" s="232">
        <f>IF(N393="zákl. přenesená",J393,0)</f>
        <v>0</v>
      </c>
      <c r="BH393" s="232">
        <f>IF(N393="sníž. přenesená",J393,0)</f>
        <v>0</v>
      </c>
      <c r="BI393" s="232">
        <f>IF(N393="nulová",J393,0)</f>
        <v>0</v>
      </c>
      <c r="BJ393" s="24" t="s">
        <v>79</v>
      </c>
      <c r="BK393" s="232">
        <f>ROUND(I393*H393,2)</f>
        <v>0</v>
      </c>
      <c r="BL393" s="24" t="s">
        <v>200</v>
      </c>
      <c r="BM393" s="24" t="s">
        <v>584</v>
      </c>
    </row>
    <row r="394" s="12" customFormat="1">
      <c r="B394" s="244"/>
      <c r="C394" s="245"/>
      <c r="D394" s="235" t="s">
        <v>159</v>
      </c>
      <c r="E394" s="246" t="s">
        <v>21</v>
      </c>
      <c r="F394" s="247" t="s">
        <v>1650</v>
      </c>
      <c r="G394" s="245"/>
      <c r="H394" s="248">
        <v>5</v>
      </c>
      <c r="I394" s="249"/>
      <c r="J394" s="245"/>
      <c r="K394" s="245"/>
      <c r="L394" s="250"/>
      <c r="M394" s="251"/>
      <c r="N394" s="252"/>
      <c r="O394" s="252"/>
      <c r="P394" s="252"/>
      <c r="Q394" s="252"/>
      <c r="R394" s="252"/>
      <c r="S394" s="252"/>
      <c r="T394" s="253"/>
      <c r="AT394" s="254" t="s">
        <v>159</v>
      </c>
      <c r="AU394" s="254" t="s">
        <v>81</v>
      </c>
      <c r="AV394" s="12" t="s">
        <v>81</v>
      </c>
      <c r="AW394" s="12" t="s">
        <v>35</v>
      </c>
      <c r="AX394" s="12" t="s">
        <v>71</v>
      </c>
      <c r="AY394" s="254" t="s">
        <v>152</v>
      </c>
    </row>
    <row r="395" s="12" customFormat="1">
      <c r="B395" s="244"/>
      <c r="C395" s="245"/>
      <c r="D395" s="235" t="s">
        <v>159</v>
      </c>
      <c r="E395" s="246" t="s">
        <v>21</v>
      </c>
      <c r="F395" s="247" t="s">
        <v>1651</v>
      </c>
      <c r="G395" s="245"/>
      <c r="H395" s="248">
        <v>3</v>
      </c>
      <c r="I395" s="249"/>
      <c r="J395" s="245"/>
      <c r="K395" s="245"/>
      <c r="L395" s="250"/>
      <c r="M395" s="251"/>
      <c r="N395" s="252"/>
      <c r="O395" s="252"/>
      <c r="P395" s="252"/>
      <c r="Q395" s="252"/>
      <c r="R395" s="252"/>
      <c r="S395" s="252"/>
      <c r="T395" s="253"/>
      <c r="AT395" s="254" t="s">
        <v>159</v>
      </c>
      <c r="AU395" s="254" t="s">
        <v>81</v>
      </c>
      <c r="AV395" s="12" t="s">
        <v>81</v>
      </c>
      <c r="AW395" s="12" t="s">
        <v>35</v>
      </c>
      <c r="AX395" s="12" t="s">
        <v>71</v>
      </c>
      <c r="AY395" s="254" t="s">
        <v>152</v>
      </c>
    </row>
    <row r="396" s="12" customFormat="1">
      <c r="B396" s="244"/>
      <c r="C396" s="245"/>
      <c r="D396" s="235" t="s">
        <v>159</v>
      </c>
      <c r="E396" s="246" t="s">
        <v>21</v>
      </c>
      <c r="F396" s="247" t="s">
        <v>1652</v>
      </c>
      <c r="G396" s="245"/>
      <c r="H396" s="248">
        <v>3</v>
      </c>
      <c r="I396" s="249"/>
      <c r="J396" s="245"/>
      <c r="K396" s="245"/>
      <c r="L396" s="250"/>
      <c r="M396" s="251"/>
      <c r="N396" s="252"/>
      <c r="O396" s="252"/>
      <c r="P396" s="252"/>
      <c r="Q396" s="252"/>
      <c r="R396" s="252"/>
      <c r="S396" s="252"/>
      <c r="T396" s="253"/>
      <c r="AT396" s="254" t="s">
        <v>159</v>
      </c>
      <c r="AU396" s="254" t="s">
        <v>81</v>
      </c>
      <c r="AV396" s="12" t="s">
        <v>81</v>
      </c>
      <c r="AW396" s="12" t="s">
        <v>35</v>
      </c>
      <c r="AX396" s="12" t="s">
        <v>71</v>
      </c>
      <c r="AY396" s="254" t="s">
        <v>152</v>
      </c>
    </row>
    <row r="397" s="12" customFormat="1">
      <c r="B397" s="244"/>
      <c r="C397" s="245"/>
      <c r="D397" s="235" t="s">
        <v>159</v>
      </c>
      <c r="E397" s="246" t="s">
        <v>21</v>
      </c>
      <c r="F397" s="247" t="s">
        <v>1653</v>
      </c>
      <c r="G397" s="245"/>
      <c r="H397" s="248">
        <v>1</v>
      </c>
      <c r="I397" s="249"/>
      <c r="J397" s="245"/>
      <c r="K397" s="245"/>
      <c r="L397" s="250"/>
      <c r="M397" s="251"/>
      <c r="N397" s="252"/>
      <c r="O397" s="252"/>
      <c r="P397" s="252"/>
      <c r="Q397" s="252"/>
      <c r="R397" s="252"/>
      <c r="S397" s="252"/>
      <c r="T397" s="253"/>
      <c r="AT397" s="254" t="s">
        <v>159</v>
      </c>
      <c r="AU397" s="254" t="s">
        <v>81</v>
      </c>
      <c r="AV397" s="12" t="s">
        <v>81</v>
      </c>
      <c r="AW397" s="12" t="s">
        <v>35</v>
      </c>
      <c r="AX397" s="12" t="s">
        <v>71</v>
      </c>
      <c r="AY397" s="254" t="s">
        <v>152</v>
      </c>
    </row>
    <row r="398" s="12" customFormat="1">
      <c r="B398" s="244"/>
      <c r="C398" s="245"/>
      <c r="D398" s="235" t="s">
        <v>159</v>
      </c>
      <c r="E398" s="246" t="s">
        <v>21</v>
      </c>
      <c r="F398" s="247" t="s">
        <v>1654</v>
      </c>
      <c r="G398" s="245"/>
      <c r="H398" s="248">
        <v>3</v>
      </c>
      <c r="I398" s="249"/>
      <c r="J398" s="245"/>
      <c r="K398" s="245"/>
      <c r="L398" s="250"/>
      <c r="M398" s="251"/>
      <c r="N398" s="252"/>
      <c r="O398" s="252"/>
      <c r="P398" s="252"/>
      <c r="Q398" s="252"/>
      <c r="R398" s="252"/>
      <c r="S398" s="252"/>
      <c r="T398" s="253"/>
      <c r="AT398" s="254" t="s">
        <v>159</v>
      </c>
      <c r="AU398" s="254" t="s">
        <v>81</v>
      </c>
      <c r="AV398" s="12" t="s">
        <v>81</v>
      </c>
      <c r="AW398" s="12" t="s">
        <v>35</v>
      </c>
      <c r="AX398" s="12" t="s">
        <v>71</v>
      </c>
      <c r="AY398" s="254" t="s">
        <v>152</v>
      </c>
    </row>
    <row r="399" s="12" customFormat="1">
      <c r="B399" s="244"/>
      <c r="C399" s="245"/>
      <c r="D399" s="235" t="s">
        <v>159</v>
      </c>
      <c r="E399" s="246" t="s">
        <v>21</v>
      </c>
      <c r="F399" s="247" t="s">
        <v>1655</v>
      </c>
      <c r="G399" s="245"/>
      <c r="H399" s="248">
        <v>8</v>
      </c>
      <c r="I399" s="249"/>
      <c r="J399" s="245"/>
      <c r="K399" s="245"/>
      <c r="L399" s="250"/>
      <c r="M399" s="251"/>
      <c r="N399" s="252"/>
      <c r="O399" s="252"/>
      <c r="P399" s="252"/>
      <c r="Q399" s="252"/>
      <c r="R399" s="252"/>
      <c r="S399" s="252"/>
      <c r="T399" s="253"/>
      <c r="AT399" s="254" t="s">
        <v>159</v>
      </c>
      <c r="AU399" s="254" t="s">
        <v>81</v>
      </c>
      <c r="AV399" s="12" t="s">
        <v>81</v>
      </c>
      <c r="AW399" s="12" t="s">
        <v>35</v>
      </c>
      <c r="AX399" s="12" t="s">
        <v>71</v>
      </c>
      <c r="AY399" s="254" t="s">
        <v>152</v>
      </c>
    </row>
    <row r="400" s="13" customFormat="1">
      <c r="B400" s="255"/>
      <c r="C400" s="256"/>
      <c r="D400" s="235" t="s">
        <v>159</v>
      </c>
      <c r="E400" s="257" t="s">
        <v>21</v>
      </c>
      <c r="F400" s="258" t="s">
        <v>164</v>
      </c>
      <c r="G400" s="256"/>
      <c r="H400" s="259">
        <v>23</v>
      </c>
      <c r="I400" s="260"/>
      <c r="J400" s="256"/>
      <c r="K400" s="256"/>
      <c r="L400" s="261"/>
      <c r="M400" s="262"/>
      <c r="N400" s="263"/>
      <c r="O400" s="263"/>
      <c r="P400" s="263"/>
      <c r="Q400" s="263"/>
      <c r="R400" s="263"/>
      <c r="S400" s="263"/>
      <c r="T400" s="264"/>
      <c r="AT400" s="265" t="s">
        <v>159</v>
      </c>
      <c r="AU400" s="265" t="s">
        <v>81</v>
      </c>
      <c r="AV400" s="13" t="s">
        <v>158</v>
      </c>
      <c r="AW400" s="13" t="s">
        <v>35</v>
      </c>
      <c r="AX400" s="13" t="s">
        <v>79</v>
      </c>
      <c r="AY400" s="265" t="s">
        <v>152</v>
      </c>
    </row>
    <row r="401" s="1" customFormat="1" ht="25.5" customHeight="1">
      <c r="B401" s="46"/>
      <c r="C401" s="221" t="s">
        <v>672</v>
      </c>
      <c r="D401" s="221" t="s">
        <v>154</v>
      </c>
      <c r="E401" s="222" t="s">
        <v>1658</v>
      </c>
      <c r="F401" s="223" t="s">
        <v>1659</v>
      </c>
      <c r="G401" s="224" t="s">
        <v>376</v>
      </c>
      <c r="H401" s="225">
        <v>5</v>
      </c>
      <c r="I401" s="226"/>
      <c r="J401" s="227">
        <f>ROUND(I401*H401,2)</f>
        <v>0</v>
      </c>
      <c r="K401" s="223" t="s">
        <v>242</v>
      </c>
      <c r="L401" s="72"/>
      <c r="M401" s="228" t="s">
        <v>21</v>
      </c>
      <c r="N401" s="229" t="s">
        <v>42</v>
      </c>
      <c r="O401" s="47"/>
      <c r="P401" s="230">
        <f>O401*H401</f>
        <v>0</v>
      </c>
      <c r="Q401" s="230">
        <v>0.00022000000000000001</v>
      </c>
      <c r="R401" s="230">
        <f>Q401*H401</f>
        <v>0.0011000000000000001</v>
      </c>
      <c r="S401" s="230">
        <v>0</v>
      </c>
      <c r="T401" s="231">
        <f>S401*H401</f>
        <v>0</v>
      </c>
      <c r="AR401" s="24" t="s">
        <v>200</v>
      </c>
      <c r="AT401" s="24" t="s">
        <v>154</v>
      </c>
      <c r="AU401" s="24" t="s">
        <v>81</v>
      </c>
      <c r="AY401" s="24" t="s">
        <v>152</v>
      </c>
      <c r="BE401" s="232">
        <f>IF(N401="základní",J401,0)</f>
        <v>0</v>
      </c>
      <c r="BF401" s="232">
        <f>IF(N401="snížená",J401,0)</f>
        <v>0</v>
      </c>
      <c r="BG401" s="232">
        <f>IF(N401="zákl. přenesená",J401,0)</f>
        <v>0</v>
      </c>
      <c r="BH401" s="232">
        <f>IF(N401="sníž. přenesená",J401,0)</f>
        <v>0</v>
      </c>
      <c r="BI401" s="232">
        <f>IF(N401="nulová",J401,0)</f>
        <v>0</v>
      </c>
      <c r="BJ401" s="24" t="s">
        <v>79</v>
      </c>
      <c r="BK401" s="232">
        <f>ROUND(I401*H401,2)</f>
        <v>0</v>
      </c>
      <c r="BL401" s="24" t="s">
        <v>200</v>
      </c>
      <c r="BM401" s="24" t="s">
        <v>1660</v>
      </c>
    </row>
    <row r="402" s="1" customFormat="1">
      <c r="B402" s="46"/>
      <c r="C402" s="74"/>
      <c r="D402" s="235" t="s">
        <v>244</v>
      </c>
      <c r="E402" s="74"/>
      <c r="F402" s="266" t="s">
        <v>1661</v>
      </c>
      <c r="G402" s="74"/>
      <c r="H402" s="74"/>
      <c r="I402" s="191"/>
      <c r="J402" s="74"/>
      <c r="K402" s="74"/>
      <c r="L402" s="72"/>
      <c r="M402" s="267"/>
      <c r="N402" s="47"/>
      <c r="O402" s="47"/>
      <c r="P402" s="47"/>
      <c r="Q402" s="47"/>
      <c r="R402" s="47"/>
      <c r="S402" s="47"/>
      <c r="T402" s="95"/>
      <c r="AT402" s="24" t="s">
        <v>244</v>
      </c>
      <c r="AU402" s="24" t="s">
        <v>81</v>
      </c>
    </row>
    <row r="403" s="11" customFormat="1">
      <c r="B403" s="233"/>
      <c r="C403" s="234"/>
      <c r="D403" s="235" t="s">
        <v>159</v>
      </c>
      <c r="E403" s="236" t="s">
        <v>21</v>
      </c>
      <c r="F403" s="237" t="s">
        <v>1662</v>
      </c>
      <c r="G403" s="234"/>
      <c r="H403" s="236" t="s">
        <v>21</v>
      </c>
      <c r="I403" s="238"/>
      <c r="J403" s="234"/>
      <c r="K403" s="234"/>
      <c r="L403" s="239"/>
      <c r="M403" s="240"/>
      <c r="N403" s="241"/>
      <c r="O403" s="241"/>
      <c r="P403" s="241"/>
      <c r="Q403" s="241"/>
      <c r="R403" s="241"/>
      <c r="S403" s="241"/>
      <c r="T403" s="242"/>
      <c r="AT403" s="243" t="s">
        <v>159</v>
      </c>
      <c r="AU403" s="243" t="s">
        <v>81</v>
      </c>
      <c r="AV403" s="11" t="s">
        <v>79</v>
      </c>
      <c r="AW403" s="11" t="s">
        <v>35</v>
      </c>
      <c r="AX403" s="11" t="s">
        <v>71</v>
      </c>
      <c r="AY403" s="243" t="s">
        <v>152</v>
      </c>
    </row>
    <row r="404" s="12" customFormat="1">
      <c r="B404" s="244"/>
      <c r="C404" s="245"/>
      <c r="D404" s="235" t="s">
        <v>159</v>
      </c>
      <c r="E404" s="246" t="s">
        <v>21</v>
      </c>
      <c r="F404" s="247" t="s">
        <v>1663</v>
      </c>
      <c r="G404" s="245"/>
      <c r="H404" s="248">
        <v>5</v>
      </c>
      <c r="I404" s="249"/>
      <c r="J404" s="245"/>
      <c r="K404" s="245"/>
      <c r="L404" s="250"/>
      <c r="M404" s="251"/>
      <c r="N404" s="252"/>
      <c r="O404" s="252"/>
      <c r="P404" s="252"/>
      <c r="Q404" s="252"/>
      <c r="R404" s="252"/>
      <c r="S404" s="252"/>
      <c r="T404" s="253"/>
      <c r="AT404" s="254" t="s">
        <v>159</v>
      </c>
      <c r="AU404" s="254" t="s">
        <v>81</v>
      </c>
      <c r="AV404" s="12" t="s">
        <v>81</v>
      </c>
      <c r="AW404" s="12" t="s">
        <v>35</v>
      </c>
      <c r="AX404" s="12" t="s">
        <v>79</v>
      </c>
      <c r="AY404" s="254" t="s">
        <v>152</v>
      </c>
    </row>
    <row r="405" s="1" customFormat="1" ht="16.5" customHeight="1">
      <c r="B405" s="46"/>
      <c r="C405" s="221" t="s">
        <v>525</v>
      </c>
      <c r="D405" s="221" t="s">
        <v>154</v>
      </c>
      <c r="E405" s="222" t="s">
        <v>1664</v>
      </c>
      <c r="F405" s="223" t="s">
        <v>1665</v>
      </c>
      <c r="G405" s="224" t="s">
        <v>1222</v>
      </c>
      <c r="H405" s="225">
        <v>1</v>
      </c>
      <c r="I405" s="226"/>
      <c r="J405" s="227">
        <f>ROUND(I405*H405,2)</f>
        <v>0</v>
      </c>
      <c r="K405" s="223" t="s">
        <v>21</v>
      </c>
      <c r="L405" s="72"/>
      <c r="M405" s="228" t="s">
        <v>21</v>
      </c>
      <c r="N405" s="229" t="s">
        <v>42</v>
      </c>
      <c r="O405" s="47"/>
      <c r="P405" s="230">
        <f>O405*H405</f>
        <v>0</v>
      </c>
      <c r="Q405" s="230">
        <v>0.002</v>
      </c>
      <c r="R405" s="230">
        <f>Q405*H405</f>
        <v>0.002</v>
      </c>
      <c r="S405" s="230">
        <v>0</v>
      </c>
      <c r="T405" s="231">
        <f>S405*H405</f>
        <v>0</v>
      </c>
      <c r="AR405" s="24" t="s">
        <v>200</v>
      </c>
      <c r="AT405" s="24" t="s">
        <v>154</v>
      </c>
      <c r="AU405" s="24" t="s">
        <v>81</v>
      </c>
      <c r="AY405" s="24" t="s">
        <v>152</v>
      </c>
      <c r="BE405" s="232">
        <f>IF(N405="základní",J405,0)</f>
        <v>0</v>
      </c>
      <c r="BF405" s="232">
        <f>IF(N405="snížená",J405,0)</f>
        <v>0</v>
      </c>
      <c r="BG405" s="232">
        <f>IF(N405="zákl. přenesená",J405,0)</f>
        <v>0</v>
      </c>
      <c r="BH405" s="232">
        <f>IF(N405="sníž. přenesená",J405,0)</f>
        <v>0</v>
      </c>
      <c r="BI405" s="232">
        <f>IF(N405="nulová",J405,0)</f>
        <v>0</v>
      </c>
      <c r="BJ405" s="24" t="s">
        <v>79</v>
      </c>
      <c r="BK405" s="232">
        <f>ROUND(I405*H405,2)</f>
        <v>0</v>
      </c>
      <c r="BL405" s="24" t="s">
        <v>200</v>
      </c>
      <c r="BM405" s="24" t="s">
        <v>596</v>
      </c>
    </row>
    <row r="406" s="12" customFormat="1">
      <c r="B406" s="244"/>
      <c r="C406" s="245"/>
      <c r="D406" s="235" t="s">
        <v>159</v>
      </c>
      <c r="E406" s="246" t="s">
        <v>21</v>
      </c>
      <c r="F406" s="247" t="s">
        <v>1666</v>
      </c>
      <c r="G406" s="245"/>
      <c r="H406" s="248">
        <v>1</v>
      </c>
      <c r="I406" s="249"/>
      <c r="J406" s="245"/>
      <c r="K406" s="245"/>
      <c r="L406" s="250"/>
      <c r="M406" s="251"/>
      <c r="N406" s="252"/>
      <c r="O406" s="252"/>
      <c r="P406" s="252"/>
      <c r="Q406" s="252"/>
      <c r="R406" s="252"/>
      <c r="S406" s="252"/>
      <c r="T406" s="253"/>
      <c r="AT406" s="254" t="s">
        <v>159</v>
      </c>
      <c r="AU406" s="254" t="s">
        <v>81</v>
      </c>
      <c r="AV406" s="12" t="s">
        <v>81</v>
      </c>
      <c r="AW406" s="12" t="s">
        <v>35</v>
      </c>
      <c r="AX406" s="12" t="s">
        <v>79</v>
      </c>
      <c r="AY406" s="254" t="s">
        <v>152</v>
      </c>
    </row>
    <row r="407" s="1" customFormat="1" ht="16.5" customHeight="1">
      <c r="B407" s="46"/>
      <c r="C407" s="268" t="s">
        <v>677</v>
      </c>
      <c r="D407" s="268" t="s">
        <v>331</v>
      </c>
      <c r="E407" s="269" t="s">
        <v>1667</v>
      </c>
      <c r="F407" s="270" t="s">
        <v>1668</v>
      </c>
      <c r="G407" s="271" t="s">
        <v>376</v>
      </c>
      <c r="H407" s="272">
        <v>1</v>
      </c>
      <c r="I407" s="273"/>
      <c r="J407" s="274">
        <f>ROUND(I407*H407,2)</f>
        <v>0</v>
      </c>
      <c r="K407" s="270" t="s">
        <v>242</v>
      </c>
      <c r="L407" s="275"/>
      <c r="M407" s="276" t="s">
        <v>21</v>
      </c>
      <c r="N407" s="277" t="s">
        <v>42</v>
      </c>
      <c r="O407" s="47"/>
      <c r="P407" s="230">
        <f>O407*H407</f>
        <v>0</v>
      </c>
      <c r="Q407" s="230">
        <v>0.0035000000000000001</v>
      </c>
      <c r="R407" s="230">
        <f>Q407*H407</f>
        <v>0.0035000000000000001</v>
      </c>
      <c r="S407" s="230">
        <v>0</v>
      </c>
      <c r="T407" s="231">
        <f>S407*H407</f>
        <v>0</v>
      </c>
      <c r="AR407" s="24" t="s">
        <v>263</v>
      </c>
      <c r="AT407" s="24" t="s">
        <v>331</v>
      </c>
      <c r="AU407" s="24" t="s">
        <v>81</v>
      </c>
      <c r="AY407" s="24" t="s">
        <v>152</v>
      </c>
      <c r="BE407" s="232">
        <f>IF(N407="základní",J407,0)</f>
        <v>0</v>
      </c>
      <c r="BF407" s="232">
        <f>IF(N407="snížená",J407,0)</f>
        <v>0</v>
      </c>
      <c r="BG407" s="232">
        <f>IF(N407="zákl. přenesená",J407,0)</f>
        <v>0</v>
      </c>
      <c r="BH407" s="232">
        <f>IF(N407="sníž. přenesená",J407,0)</f>
        <v>0</v>
      </c>
      <c r="BI407" s="232">
        <f>IF(N407="nulová",J407,0)</f>
        <v>0</v>
      </c>
      <c r="BJ407" s="24" t="s">
        <v>79</v>
      </c>
      <c r="BK407" s="232">
        <f>ROUND(I407*H407,2)</f>
        <v>0</v>
      </c>
      <c r="BL407" s="24" t="s">
        <v>200</v>
      </c>
      <c r="BM407" s="24" t="s">
        <v>1669</v>
      </c>
    </row>
    <row r="408" s="12" customFormat="1">
      <c r="B408" s="244"/>
      <c r="C408" s="245"/>
      <c r="D408" s="235" t="s">
        <v>159</v>
      </c>
      <c r="E408" s="246" t="s">
        <v>21</v>
      </c>
      <c r="F408" s="247" t="s">
        <v>79</v>
      </c>
      <c r="G408" s="245"/>
      <c r="H408" s="248">
        <v>1</v>
      </c>
      <c r="I408" s="249"/>
      <c r="J408" s="245"/>
      <c r="K408" s="245"/>
      <c r="L408" s="250"/>
      <c r="M408" s="251"/>
      <c r="N408" s="252"/>
      <c r="O408" s="252"/>
      <c r="P408" s="252"/>
      <c r="Q408" s="252"/>
      <c r="R408" s="252"/>
      <c r="S408" s="252"/>
      <c r="T408" s="253"/>
      <c r="AT408" s="254" t="s">
        <v>159</v>
      </c>
      <c r="AU408" s="254" t="s">
        <v>81</v>
      </c>
      <c r="AV408" s="12" t="s">
        <v>81</v>
      </c>
      <c r="AW408" s="12" t="s">
        <v>35</v>
      </c>
      <c r="AX408" s="12" t="s">
        <v>79</v>
      </c>
      <c r="AY408" s="254" t="s">
        <v>152</v>
      </c>
    </row>
    <row r="409" s="1" customFormat="1" ht="16.5" customHeight="1">
      <c r="B409" s="46"/>
      <c r="C409" s="221" t="s">
        <v>377</v>
      </c>
      <c r="D409" s="221" t="s">
        <v>154</v>
      </c>
      <c r="E409" s="222" t="s">
        <v>1670</v>
      </c>
      <c r="F409" s="223" t="s">
        <v>1671</v>
      </c>
      <c r="G409" s="224" t="s">
        <v>326</v>
      </c>
      <c r="H409" s="225">
        <v>62.600000000000001</v>
      </c>
      <c r="I409" s="226"/>
      <c r="J409" s="227">
        <f>ROUND(I409*H409,2)</f>
        <v>0</v>
      </c>
      <c r="K409" s="223" t="s">
        <v>21</v>
      </c>
      <c r="L409" s="72"/>
      <c r="M409" s="228" t="s">
        <v>21</v>
      </c>
      <c r="N409" s="229" t="s">
        <v>42</v>
      </c>
      <c r="O409" s="47"/>
      <c r="P409" s="230">
        <f>O409*H409</f>
        <v>0</v>
      </c>
      <c r="Q409" s="230">
        <v>0.00039596999999999999</v>
      </c>
      <c r="R409" s="230">
        <f>Q409*H409</f>
        <v>0.024787722000000002</v>
      </c>
      <c r="S409" s="230">
        <v>0</v>
      </c>
      <c r="T409" s="231">
        <f>S409*H409</f>
        <v>0</v>
      </c>
      <c r="AR409" s="24" t="s">
        <v>200</v>
      </c>
      <c r="AT409" s="24" t="s">
        <v>154</v>
      </c>
      <c r="AU409" s="24" t="s">
        <v>81</v>
      </c>
      <c r="AY409" s="24" t="s">
        <v>152</v>
      </c>
      <c r="BE409" s="232">
        <f>IF(N409="základní",J409,0)</f>
        <v>0</v>
      </c>
      <c r="BF409" s="232">
        <f>IF(N409="snížená",J409,0)</f>
        <v>0</v>
      </c>
      <c r="BG409" s="232">
        <f>IF(N409="zákl. přenesená",J409,0)</f>
        <v>0</v>
      </c>
      <c r="BH409" s="232">
        <f>IF(N409="sníž. přenesená",J409,0)</f>
        <v>0</v>
      </c>
      <c r="BI409" s="232">
        <f>IF(N409="nulová",J409,0)</f>
        <v>0</v>
      </c>
      <c r="BJ409" s="24" t="s">
        <v>79</v>
      </c>
      <c r="BK409" s="232">
        <f>ROUND(I409*H409,2)</f>
        <v>0</v>
      </c>
      <c r="BL409" s="24" t="s">
        <v>200</v>
      </c>
      <c r="BM409" s="24" t="s">
        <v>621</v>
      </c>
    </row>
    <row r="410" s="12" customFormat="1">
      <c r="B410" s="244"/>
      <c r="C410" s="245"/>
      <c r="D410" s="235" t="s">
        <v>159</v>
      </c>
      <c r="E410" s="246" t="s">
        <v>21</v>
      </c>
      <c r="F410" s="247" t="s">
        <v>1647</v>
      </c>
      <c r="G410" s="245"/>
      <c r="H410" s="248">
        <v>62.600000000000001</v>
      </c>
      <c r="I410" s="249"/>
      <c r="J410" s="245"/>
      <c r="K410" s="245"/>
      <c r="L410" s="250"/>
      <c r="M410" s="251"/>
      <c r="N410" s="252"/>
      <c r="O410" s="252"/>
      <c r="P410" s="252"/>
      <c r="Q410" s="252"/>
      <c r="R410" s="252"/>
      <c r="S410" s="252"/>
      <c r="T410" s="253"/>
      <c r="AT410" s="254" t="s">
        <v>159</v>
      </c>
      <c r="AU410" s="254" t="s">
        <v>81</v>
      </c>
      <c r="AV410" s="12" t="s">
        <v>81</v>
      </c>
      <c r="AW410" s="12" t="s">
        <v>35</v>
      </c>
      <c r="AX410" s="12" t="s">
        <v>79</v>
      </c>
      <c r="AY410" s="254" t="s">
        <v>152</v>
      </c>
    </row>
    <row r="411" s="1" customFormat="1" ht="16.5" customHeight="1">
      <c r="B411" s="46"/>
      <c r="C411" s="221" t="s">
        <v>534</v>
      </c>
      <c r="D411" s="221" t="s">
        <v>154</v>
      </c>
      <c r="E411" s="222" t="s">
        <v>1672</v>
      </c>
      <c r="F411" s="223" t="s">
        <v>1673</v>
      </c>
      <c r="G411" s="224" t="s">
        <v>326</v>
      </c>
      <c r="H411" s="225">
        <v>62.600000000000001</v>
      </c>
      <c r="I411" s="226"/>
      <c r="J411" s="227">
        <f>ROUND(I411*H411,2)</f>
        <v>0</v>
      </c>
      <c r="K411" s="223" t="s">
        <v>21</v>
      </c>
      <c r="L411" s="72"/>
      <c r="M411" s="228" t="s">
        <v>21</v>
      </c>
      <c r="N411" s="229" t="s">
        <v>42</v>
      </c>
      <c r="O411" s="47"/>
      <c r="P411" s="230">
        <f>O411*H411</f>
        <v>0</v>
      </c>
      <c r="Q411" s="230">
        <v>1.0000000000000001E-05</v>
      </c>
      <c r="R411" s="230">
        <f>Q411*H411</f>
        <v>0.00062600000000000004</v>
      </c>
      <c r="S411" s="230">
        <v>0</v>
      </c>
      <c r="T411" s="231">
        <f>S411*H411</f>
        <v>0</v>
      </c>
      <c r="AR411" s="24" t="s">
        <v>200</v>
      </c>
      <c r="AT411" s="24" t="s">
        <v>154</v>
      </c>
      <c r="AU411" s="24" t="s">
        <v>81</v>
      </c>
      <c r="AY411" s="24" t="s">
        <v>152</v>
      </c>
      <c r="BE411" s="232">
        <f>IF(N411="základní",J411,0)</f>
        <v>0</v>
      </c>
      <c r="BF411" s="232">
        <f>IF(N411="snížená",J411,0)</f>
        <v>0</v>
      </c>
      <c r="BG411" s="232">
        <f>IF(N411="zákl. přenesená",J411,0)</f>
        <v>0</v>
      </c>
      <c r="BH411" s="232">
        <f>IF(N411="sníž. přenesená",J411,0)</f>
        <v>0</v>
      </c>
      <c r="BI411" s="232">
        <f>IF(N411="nulová",J411,0)</f>
        <v>0</v>
      </c>
      <c r="BJ411" s="24" t="s">
        <v>79</v>
      </c>
      <c r="BK411" s="232">
        <f>ROUND(I411*H411,2)</f>
        <v>0</v>
      </c>
      <c r="BL411" s="24" t="s">
        <v>200</v>
      </c>
      <c r="BM411" s="24" t="s">
        <v>627</v>
      </c>
    </row>
    <row r="412" s="12" customFormat="1">
      <c r="B412" s="244"/>
      <c r="C412" s="245"/>
      <c r="D412" s="235" t="s">
        <v>159</v>
      </c>
      <c r="E412" s="246" t="s">
        <v>21</v>
      </c>
      <c r="F412" s="247" t="s">
        <v>1647</v>
      </c>
      <c r="G412" s="245"/>
      <c r="H412" s="248">
        <v>62.600000000000001</v>
      </c>
      <c r="I412" s="249"/>
      <c r="J412" s="245"/>
      <c r="K412" s="245"/>
      <c r="L412" s="250"/>
      <c r="M412" s="251"/>
      <c r="N412" s="252"/>
      <c r="O412" s="252"/>
      <c r="P412" s="252"/>
      <c r="Q412" s="252"/>
      <c r="R412" s="252"/>
      <c r="S412" s="252"/>
      <c r="T412" s="253"/>
      <c r="AT412" s="254" t="s">
        <v>159</v>
      </c>
      <c r="AU412" s="254" t="s">
        <v>81</v>
      </c>
      <c r="AV412" s="12" t="s">
        <v>81</v>
      </c>
      <c r="AW412" s="12" t="s">
        <v>35</v>
      </c>
      <c r="AX412" s="12" t="s">
        <v>79</v>
      </c>
      <c r="AY412" s="254" t="s">
        <v>152</v>
      </c>
    </row>
    <row r="413" s="1" customFormat="1" ht="16.5" customHeight="1">
      <c r="B413" s="46"/>
      <c r="C413" s="221" t="s">
        <v>1004</v>
      </c>
      <c r="D413" s="221" t="s">
        <v>154</v>
      </c>
      <c r="E413" s="222" t="s">
        <v>1674</v>
      </c>
      <c r="F413" s="223" t="s">
        <v>1675</v>
      </c>
      <c r="G413" s="224" t="s">
        <v>220</v>
      </c>
      <c r="H413" s="225">
        <v>0.091999999999999998</v>
      </c>
      <c r="I413" s="226"/>
      <c r="J413" s="227">
        <f>ROUND(I413*H413,2)</f>
        <v>0</v>
      </c>
      <c r="K413" s="223" t="s">
        <v>21</v>
      </c>
      <c r="L413" s="72"/>
      <c r="M413" s="228" t="s">
        <v>21</v>
      </c>
      <c r="N413" s="229" t="s">
        <v>42</v>
      </c>
      <c r="O413" s="47"/>
      <c r="P413" s="230">
        <f>O413*H413</f>
        <v>0</v>
      </c>
      <c r="Q413" s="230">
        <v>0</v>
      </c>
      <c r="R413" s="230">
        <f>Q413*H413</f>
        <v>0</v>
      </c>
      <c r="S413" s="230">
        <v>0</v>
      </c>
      <c r="T413" s="231">
        <f>S413*H413</f>
        <v>0</v>
      </c>
      <c r="AR413" s="24" t="s">
        <v>200</v>
      </c>
      <c r="AT413" s="24" t="s">
        <v>154</v>
      </c>
      <c r="AU413" s="24" t="s">
        <v>81</v>
      </c>
      <c r="AY413" s="24" t="s">
        <v>152</v>
      </c>
      <c r="BE413" s="232">
        <f>IF(N413="základní",J413,0)</f>
        <v>0</v>
      </c>
      <c r="BF413" s="232">
        <f>IF(N413="snížená",J413,0)</f>
        <v>0</v>
      </c>
      <c r="BG413" s="232">
        <f>IF(N413="zákl. přenesená",J413,0)</f>
        <v>0</v>
      </c>
      <c r="BH413" s="232">
        <f>IF(N413="sníž. přenesená",J413,0)</f>
        <v>0</v>
      </c>
      <c r="BI413" s="232">
        <f>IF(N413="nulová",J413,0)</f>
        <v>0</v>
      </c>
      <c r="BJ413" s="24" t="s">
        <v>79</v>
      </c>
      <c r="BK413" s="232">
        <f>ROUND(I413*H413,2)</f>
        <v>0</v>
      </c>
      <c r="BL413" s="24" t="s">
        <v>200</v>
      </c>
      <c r="BM413" s="24" t="s">
        <v>1676</v>
      </c>
    </row>
    <row r="414" s="10" customFormat="1" ht="29.88" customHeight="1">
      <c r="B414" s="205"/>
      <c r="C414" s="206"/>
      <c r="D414" s="207" t="s">
        <v>70</v>
      </c>
      <c r="E414" s="219" t="s">
        <v>1677</v>
      </c>
      <c r="F414" s="219" t="s">
        <v>1678</v>
      </c>
      <c r="G414" s="206"/>
      <c r="H414" s="206"/>
      <c r="I414" s="209"/>
      <c r="J414" s="220">
        <f>BK414</f>
        <v>0</v>
      </c>
      <c r="K414" s="206"/>
      <c r="L414" s="211"/>
      <c r="M414" s="212"/>
      <c r="N414" s="213"/>
      <c r="O414" s="213"/>
      <c r="P414" s="214">
        <f>SUM(P415:P453)</f>
        <v>0</v>
      </c>
      <c r="Q414" s="213"/>
      <c r="R414" s="214">
        <f>SUM(R415:R453)</f>
        <v>0.29368682959999998</v>
      </c>
      <c r="S414" s="213"/>
      <c r="T414" s="215">
        <f>SUM(T415:T453)</f>
        <v>0</v>
      </c>
      <c r="AR414" s="216" t="s">
        <v>81</v>
      </c>
      <c r="AT414" s="217" t="s">
        <v>70</v>
      </c>
      <c r="AU414" s="217" t="s">
        <v>79</v>
      </c>
      <c r="AY414" s="216" t="s">
        <v>152</v>
      </c>
      <c r="BK414" s="218">
        <f>SUM(BK415:BK453)</f>
        <v>0</v>
      </c>
    </row>
    <row r="415" s="1" customFormat="1" ht="16.5" customHeight="1">
      <c r="B415" s="46"/>
      <c r="C415" s="221" t="s">
        <v>551</v>
      </c>
      <c r="D415" s="221" t="s">
        <v>154</v>
      </c>
      <c r="E415" s="222" t="s">
        <v>1679</v>
      </c>
      <c r="F415" s="223" t="s">
        <v>1680</v>
      </c>
      <c r="G415" s="224" t="s">
        <v>1222</v>
      </c>
      <c r="H415" s="225">
        <v>3</v>
      </c>
      <c r="I415" s="226"/>
      <c r="J415" s="227">
        <f>ROUND(I415*H415,2)</f>
        <v>0</v>
      </c>
      <c r="K415" s="223" t="s">
        <v>21</v>
      </c>
      <c r="L415" s="72"/>
      <c r="M415" s="228" t="s">
        <v>21</v>
      </c>
      <c r="N415" s="229" t="s">
        <v>42</v>
      </c>
      <c r="O415" s="47"/>
      <c r="P415" s="230">
        <f>O415*H415</f>
        <v>0</v>
      </c>
      <c r="Q415" s="230">
        <v>0.023197463299999999</v>
      </c>
      <c r="R415" s="230">
        <f>Q415*H415</f>
        <v>0.069592389899999996</v>
      </c>
      <c r="S415" s="230">
        <v>0</v>
      </c>
      <c r="T415" s="231">
        <f>S415*H415</f>
        <v>0</v>
      </c>
      <c r="AR415" s="24" t="s">
        <v>200</v>
      </c>
      <c r="AT415" s="24" t="s">
        <v>154</v>
      </c>
      <c r="AU415" s="24" t="s">
        <v>81</v>
      </c>
      <c r="AY415" s="24" t="s">
        <v>152</v>
      </c>
      <c r="BE415" s="232">
        <f>IF(N415="základní",J415,0)</f>
        <v>0</v>
      </c>
      <c r="BF415" s="232">
        <f>IF(N415="snížená",J415,0)</f>
        <v>0</v>
      </c>
      <c r="BG415" s="232">
        <f>IF(N415="zákl. přenesená",J415,0)</f>
        <v>0</v>
      </c>
      <c r="BH415" s="232">
        <f>IF(N415="sníž. přenesená",J415,0)</f>
        <v>0</v>
      </c>
      <c r="BI415" s="232">
        <f>IF(N415="nulová",J415,0)</f>
        <v>0</v>
      </c>
      <c r="BJ415" s="24" t="s">
        <v>79</v>
      </c>
      <c r="BK415" s="232">
        <f>ROUND(I415*H415,2)</f>
        <v>0</v>
      </c>
      <c r="BL415" s="24" t="s">
        <v>200</v>
      </c>
      <c r="BM415" s="24" t="s">
        <v>649</v>
      </c>
    </row>
    <row r="416" s="12" customFormat="1">
      <c r="B416" s="244"/>
      <c r="C416" s="245"/>
      <c r="D416" s="235" t="s">
        <v>159</v>
      </c>
      <c r="E416" s="246" t="s">
        <v>21</v>
      </c>
      <c r="F416" s="247" t="s">
        <v>1681</v>
      </c>
      <c r="G416" s="245"/>
      <c r="H416" s="248">
        <v>1</v>
      </c>
      <c r="I416" s="249"/>
      <c r="J416" s="245"/>
      <c r="K416" s="245"/>
      <c r="L416" s="250"/>
      <c r="M416" s="251"/>
      <c r="N416" s="252"/>
      <c r="O416" s="252"/>
      <c r="P416" s="252"/>
      <c r="Q416" s="252"/>
      <c r="R416" s="252"/>
      <c r="S416" s="252"/>
      <c r="T416" s="253"/>
      <c r="AT416" s="254" t="s">
        <v>159</v>
      </c>
      <c r="AU416" s="254" t="s">
        <v>81</v>
      </c>
      <c r="AV416" s="12" t="s">
        <v>81</v>
      </c>
      <c r="AW416" s="12" t="s">
        <v>35</v>
      </c>
      <c r="AX416" s="12" t="s">
        <v>71</v>
      </c>
      <c r="AY416" s="254" t="s">
        <v>152</v>
      </c>
    </row>
    <row r="417" s="12" customFormat="1">
      <c r="B417" s="244"/>
      <c r="C417" s="245"/>
      <c r="D417" s="235" t="s">
        <v>159</v>
      </c>
      <c r="E417" s="246" t="s">
        <v>21</v>
      </c>
      <c r="F417" s="247" t="s">
        <v>1682</v>
      </c>
      <c r="G417" s="245"/>
      <c r="H417" s="248">
        <v>1</v>
      </c>
      <c r="I417" s="249"/>
      <c r="J417" s="245"/>
      <c r="K417" s="245"/>
      <c r="L417" s="250"/>
      <c r="M417" s="251"/>
      <c r="N417" s="252"/>
      <c r="O417" s="252"/>
      <c r="P417" s="252"/>
      <c r="Q417" s="252"/>
      <c r="R417" s="252"/>
      <c r="S417" s="252"/>
      <c r="T417" s="253"/>
      <c r="AT417" s="254" t="s">
        <v>159</v>
      </c>
      <c r="AU417" s="254" t="s">
        <v>81</v>
      </c>
      <c r="AV417" s="12" t="s">
        <v>81</v>
      </c>
      <c r="AW417" s="12" t="s">
        <v>35</v>
      </c>
      <c r="AX417" s="12" t="s">
        <v>71</v>
      </c>
      <c r="AY417" s="254" t="s">
        <v>152</v>
      </c>
    </row>
    <row r="418" s="12" customFormat="1">
      <c r="B418" s="244"/>
      <c r="C418" s="245"/>
      <c r="D418" s="235" t="s">
        <v>159</v>
      </c>
      <c r="E418" s="246" t="s">
        <v>21</v>
      </c>
      <c r="F418" s="247" t="s">
        <v>1683</v>
      </c>
      <c r="G418" s="245"/>
      <c r="H418" s="248">
        <v>1</v>
      </c>
      <c r="I418" s="249"/>
      <c r="J418" s="245"/>
      <c r="K418" s="245"/>
      <c r="L418" s="250"/>
      <c r="M418" s="251"/>
      <c r="N418" s="252"/>
      <c r="O418" s="252"/>
      <c r="P418" s="252"/>
      <c r="Q418" s="252"/>
      <c r="R418" s="252"/>
      <c r="S418" s="252"/>
      <c r="T418" s="253"/>
      <c r="AT418" s="254" t="s">
        <v>159</v>
      </c>
      <c r="AU418" s="254" t="s">
        <v>81</v>
      </c>
      <c r="AV418" s="12" t="s">
        <v>81</v>
      </c>
      <c r="AW418" s="12" t="s">
        <v>35</v>
      </c>
      <c r="AX418" s="12" t="s">
        <v>71</v>
      </c>
      <c r="AY418" s="254" t="s">
        <v>152</v>
      </c>
    </row>
    <row r="419" s="13" customFormat="1">
      <c r="B419" s="255"/>
      <c r="C419" s="256"/>
      <c r="D419" s="235" t="s">
        <v>159</v>
      </c>
      <c r="E419" s="257" t="s">
        <v>21</v>
      </c>
      <c r="F419" s="258" t="s">
        <v>164</v>
      </c>
      <c r="G419" s="256"/>
      <c r="H419" s="259">
        <v>3</v>
      </c>
      <c r="I419" s="260"/>
      <c r="J419" s="256"/>
      <c r="K419" s="256"/>
      <c r="L419" s="261"/>
      <c r="M419" s="262"/>
      <c r="N419" s="263"/>
      <c r="O419" s="263"/>
      <c r="P419" s="263"/>
      <c r="Q419" s="263"/>
      <c r="R419" s="263"/>
      <c r="S419" s="263"/>
      <c r="T419" s="264"/>
      <c r="AT419" s="265" t="s">
        <v>159</v>
      </c>
      <c r="AU419" s="265" t="s">
        <v>81</v>
      </c>
      <c r="AV419" s="13" t="s">
        <v>158</v>
      </c>
      <c r="AW419" s="13" t="s">
        <v>35</v>
      </c>
      <c r="AX419" s="13" t="s">
        <v>79</v>
      </c>
      <c r="AY419" s="265" t="s">
        <v>152</v>
      </c>
    </row>
    <row r="420" s="1" customFormat="1" ht="25.5" customHeight="1">
      <c r="B420" s="46"/>
      <c r="C420" s="221" t="s">
        <v>388</v>
      </c>
      <c r="D420" s="221" t="s">
        <v>154</v>
      </c>
      <c r="E420" s="222" t="s">
        <v>1684</v>
      </c>
      <c r="F420" s="223" t="s">
        <v>1685</v>
      </c>
      <c r="G420" s="224" t="s">
        <v>1222</v>
      </c>
      <c r="H420" s="225">
        <v>1</v>
      </c>
      <c r="I420" s="226"/>
      <c r="J420" s="227">
        <f>ROUND(I420*H420,2)</f>
        <v>0</v>
      </c>
      <c r="K420" s="223" t="s">
        <v>21</v>
      </c>
      <c r="L420" s="72"/>
      <c r="M420" s="228" t="s">
        <v>21</v>
      </c>
      <c r="N420" s="229" t="s">
        <v>42</v>
      </c>
      <c r="O420" s="47"/>
      <c r="P420" s="230">
        <f>O420*H420</f>
        <v>0</v>
      </c>
      <c r="Q420" s="230">
        <v>0.015869313199999999</v>
      </c>
      <c r="R420" s="230">
        <f>Q420*H420</f>
        <v>0.015869313199999999</v>
      </c>
      <c r="S420" s="230">
        <v>0</v>
      </c>
      <c r="T420" s="231">
        <f>S420*H420</f>
        <v>0</v>
      </c>
      <c r="AR420" s="24" t="s">
        <v>200</v>
      </c>
      <c r="AT420" s="24" t="s">
        <v>154</v>
      </c>
      <c r="AU420" s="24" t="s">
        <v>81</v>
      </c>
      <c r="AY420" s="24" t="s">
        <v>152</v>
      </c>
      <c r="BE420" s="232">
        <f>IF(N420="základní",J420,0)</f>
        <v>0</v>
      </c>
      <c r="BF420" s="232">
        <f>IF(N420="snížená",J420,0)</f>
        <v>0</v>
      </c>
      <c r="BG420" s="232">
        <f>IF(N420="zákl. přenesená",J420,0)</f>
        <v>0</v>
      </c>
      <c r="BH420" s="232">
        <f>IF(N420="sníž. přenesená",J420,0)</f>
        <v>0</v>
      </c>
      <c r="BI420" s="232">
        <f>IF(N420="nulová",J420,0)</f>
        <v>0</v>
      </c>
      <c r="BJ420" s="24" t="s">
        <v>79</v>
      </c>
      <c r="BK420" s="232">
        <f>ROUND(I420*H420,2)</f>
        <v>0</v>
      </c>
      <c r="BL420" s="24" t="s">
        <v>200</v>
      </c>
      <c r="BM420" s="24" t="s">
        <v>657</v>
      </c>
    </row>
    <row r="421" s="12" customFormat="1">
      <c r="B421" s="244"/>
      <c r="C421" s="245"/>
      <c r="D421" s="235" t="s">
        <v>159</v>
      </c>
      <c r="E421" s="246" t="s">
        <v>21</v>
      </c>
      <c r="F421" s="247" t="s">
        <v>1686</v>
      </c>
      <c r="G421" s="245"/>
      <c r="H421" s="248">
        <v>1</v>
      </c>
      <c r="I421" s="249"/>
      <c r="J421" s="245"/>
      <c r="K421" s="245"/>
      <c r="L421" s="250"/>
      <c r="M421" s="251"/>
      <c r="N421" s="252"/>
      <c r="O421" s="252"/>
      <c r="P421" s="252"/>
      <c r="Q421" s="252"/>
      <c r="R421" s="252"/>
      <c r="S421" s="252"/>
      <c r="T421" s="253"/>
      <c r="AT421" s="254" t="s">
        <v>159</v>
      </c>
      <c r="AU421" s="254" t="s">
        <v>81</v>
      </c>
      <c r="AV421" s="12" t="s">
        <v>81</v>
      </c>
      <c r="AW421" s="12" t="s">
        <v>35</v>
      </c>
      <c r="AX421" s="12" t="s">
        <v>79</v>
      </c>
      <c r="AY421" s="254" t="s">
        <v>152</v>
      </c>
    </row>
    <row r="422" s="1" customFormat="1" ht="25.5" customHeight="1">
      <c r="B422" s="46"/>
      <c r="C422" s="221" t="s">
        <v>568</v>
      </c>
      <c r="D422" s="221" t="s">
        <v>154</v>
      </c>
      <c r="E422" s="222" t="s">
        <v>1687</v>
      </c>
      <c r="F422" s="223" t="s">
        <v>1688</v>
      </c>
      <c r="G422" s="224" t="s">
        <v>1222</v>
      </c>
      <c r="H422" s="225">
        <v>3</v>
      </c>
      <c r="I422" s="226"/>
      <c r="J422" s="227">
        <f>ROUND(I422*H422,2)</f>
        <v>0</v>
      </c>
      <c r="K422" s="223" t="s">
        <v>21</v>
      </c>
      <c r="L422" s="72"/>
      <c r="M422" s="228" t="s">
        <v>21</v>
      </c>
      <c r="N422" s="229" t="s">
        <v>42</v>
      </c>
      <c r="O422" s="47"/>
      <c r="P422" s="230">
        <f>O422*H422</f>
        <v>0</v>
      </c>
      <c r="Q422" s="230">
        <v>0.0152467765</v>
      </c>
      <c r="R422" s="230">
        <f>Q422*H422</f>
        <v>0.045740329499999996</v>
      </c>
      <c r="S422" s="230">
        <v>0</v>
      </c>
      <c r="T422" s="231">
        <f>S422*H422</f>
        <v>0</v>
      </c>
      <c r="AR422" s="24" t="s">
        <v>200</v>
      </c>
      <c r="AT422" s="24" t="s">
        <v>154</v>
      </c>
      <c r="AU422" s="24" t="s">
        <v>81</v>
      </c>
      <c r="AY422" s="24" t="s">
        <v>152</v>
      </c>
      <c r="BE422" s="232">
        <f>IF(N422="základní",J422,0)</f>
        <v>0</v>
      </c>
      <c r="BF422" s="232">
        <f>IF(N422="snížená",J422,0)</f>
        <v>0</v>
      </c>
      <c r="BG422" s="232">
        <f>IF(N422="zákl. přenesená",J422,0)</f>
        <v>0</v>
      </c>
      <c r="BH422" s="232">
        <f>IF(N422="sníž. přenesená",J422,0)</f>
        <v>0</v>
      </c>
      <c r="BI422" s="232">
        <f>IF(N422="nulová",J422,0)</f>
        <v>0</v>
      </c>
      <c r="BJ422" s="24" t="s">
        <v>79</v>
      </c>
      <c r="BK422" s="232">
        <f>ROUND(I422*H422,2)</f>
        <v>0</v>
      </c>
      <c r="BL422" s="24" t="s">
        <v>200</v>
      </c>
      <c r="BM422" s="24" t="s">
        <v>669</v>
      </c>
    </row>
    <row r="423" s="12" customFormat="1">
      <c r="B423" s="244"/>
      <c r="C423" s="245"/>
      <c r="D423" s="235" t="s">
        <v>159</v>
      </c>
      <c r="E423" s="246" t="s">
        <v>21</v>
      </c>
      <c r="F423" s="247" t="s">
        <v>1689</v>
      </c>
      <c r="G423" s="245"/>
      <c r="H423" s="248">
        <v>2</v>
      </c>
      <c r="I423" s="249"/>
      <c r="J423" s="245"/>
      <c r="K423" s="245"/>
      <c r="L423" s="250"/>
      <c r="M423" s="251"/>
      <c r="N423" s="252"/>
      <c r="O423" s="252"/>
      <c r="P423" s="252"/>
      <c r="Q423" s="252"/>
      <c r="R423" s="252"/>
      <c r="S423" s="252"/>
      <c r="T423" s="253"/>
      <c r="AT423" s="254" t="s">
        <v>159</v>
      </c>
      <c r="AU423" s="254" t="s">
        <v>81</v>
      </c>
      <c r="AV423" s="12" t="s">
        <v>81</v>
      </c>
      <c r="AW423" s="12" t="s">
        <v>35</v>
      </c>
      <c r="AX423" s="12" t="s">
        <v>71</v>
      </c>
      <c r="AY423" s="254" t="s">
        <v>152</v>
      </c>
    </row>
    <row r="424" s="12" customFormat="1">
      <c r="B424" s="244"/>
      <c r="C424" s="245"/>
      <c r="D424" s="235" t="s">
        <v>159</v>
      </c>
      <c r="E424" s="246" t="s">
        <v>21</v>
      </c>
      <c r="F424" s="247" t="s">
        <v>1690</v>
      </c>
      <c r="G424" s="245"/>
      <c r="H424" s="248">
        <v>1</v>
      </c>
      <c r="I424" s="249"/>
      <c r="J424" s="245"/>
      <c r="K424" s="245"/>
      <c r="L424" s="250"/>
      <c r="M424" s="251"/>
      <c r="N424" s="252"/>
      <c r="O424" s="252"/>
      <c r="P424" s="252"/>
      <c r="Q424" s="252"/>
      <c r="R424" s="252"/>
      <c r="S424" s="252"/>
      <c r="T424" s="253"/>
      <c r="AT424" s="254" t="s">
        <v>159</v>
      </c>
      <c r="AU424" s="254" t="s">
        <v>81</v>
      </c>
      <c r="AV424" s="12" t="s">
        <v>81</v>
      </c>
      <c r="AW424" s="12" t="s">
        <v>35</v>
      </c>
      <c r="AX424" s="12" t="s">
        <v>71</v>
      </c>
      <c r="AY424" s="254" t="s">
        <v>152</v>
      </c>
    </row>
    <row r="425" s="13" customFormat="1">
      <c r="B425" s="255"/>
      <c r="C425" s="256"/>
      <c r="D425" s="235" t="s">
        <v>159</v>
      </c>
      <c r="E425" s="257" t="s">
        <v>21</v>
      </c>
      <c r="F425" s="258" t="s">
        <v>164</v>
      </c>
      <c r="G425" s="256"/>
      <c r="H425" s="259">
        <v>3</v>
      </c>
      <c r="I425" s="260"/>
      <c r="J425" s="256"/>
      <c r="K425" s="256"/>
      <c r="L425" s="261"/>
      <c r="M425" s="262"/>
      <c r="N425" s="263"/>
      <c r="O425" s="263"/>
      <c r="P425" s="263"/>
      <c r="Q425" s="263"/>
      <c r="R425" s="263"/>
      <c r="S425" s="263"/>
      <c r="T425" s="264"/>
      <c r="AT425" s="265" t="s">
        <v>159</v>
      </c>
      <c r="AU425" s="265" t="s">
        <v>81</v>
      </c>
      <c r="AV425" s="13" t="s">
        <v>158</v>
      </c>
      <c r="AW425" s="13" t="s">
        <v>35</v>
      </c>
      <c r="AX425" s="13" t="s">
        <v>79</v>
      </c>
      <c r="AY425" s="265" t="s">
        <v>152</v>
      </c>
    </row>
    <row r="426" s="1" customFormat="1" ht="16.5" customHeight="1">
      <c r="B426" s="46"/>
      <c r="C426" s="221" t="s">
        <v>399</v>
      </c>
      <c r="D426" s="221" t="s">
        <v>154</v>
      </c>
      <c r="E426" s="222" t="s">
        <v>1691</v>
      </c>
      <c r="F426" s="223" t="s">
        <v>1692</v>
      </c>
      <c r="G426" s="224" t="s">
        <v>1222</v>
      </c>
      <c r="H426" s="225">
        <v>2</v>
      </c>
      <c r="I426" s="226"/>
      <c r="J426" s="227">
        <f>ROUND(I426*H426,2)</f>
        <v>0</v>
      </c>
      <c r="K426" s="223" t="s">
        <v>21</v>
      </c>
      <c r="L426" s="72"/>
      <c r="M426" s="228" t="s">
        <v>21</v>
      </c>
      <c r="N426" s="229" t="s">
        <v>42</v>
      </c>
      <c r="O426" s="47"/>
      <c r="P426" s="230">
        <f>O426*H426</f>
        <v>0</v>
      </c>
      <c r="Q426" s="230">
        <v>0.010746776499999999</v>
      </c>
      <c r="R426" s="230">
        <f>Q426*H426</f>
        <v>0.021493552999999999</v>
      </c>
      <c r="S426" s="230">
        <v>0</v>
      </c>
      <c r="T426" s="231">
        <f>S426*H426</f>
        <v>0</v>
      </c>
      <c r="AR426" s="24" t="s">
        <v>200</v>
      </c>
      <c r="AT426" s="24" t="s">
        <v>154</v>
      </c>
      <c r="AU426" s="24" t="s">
        <v>81</v>
      </c>
      <c r="AY426" s="24" t="s">
        <v>152</v>
      </c>
      <c r="BE426" s="232">
        <f>IF(N426="základní",J426,0)</f>
        <v>0</v>
      </c>
      <c r="BF426" s="232">
        <f>IF(N426="snížená",J426,0)</f>
        <v>0</v>
      </c>
      <c r="BG426" s="232">
        <f>IF(N426="zákl. přenesená",J426,0)</f>
        <v>0</v>
      </c>
      <c r="BH426" s="232">
        <f>IF(N426="sníž. přenesená",J426,0)</f>
        <v>0</v>
      </c>
      <c r="BI426" s="232">
        <f>IF(N426="nulová",J426,0)</f>
        <v>0</v>
      </c>
      <c r="BJ426" s="24" t="s">
        <v>79</v>
      </c>
      <c r="BK426" s="232">
        <f>ROUND(I426*H426,2)</f>
        <v>0</v>
      </c>
      <c r="BL426" s="24" t="s">
        <v>200</v>
      </c>
      <c r="BM426" s="24" t="s">
        <v>672</v>
      </c>
    </row>
    <row r="427" s="12" customFormat="1">
      <c r="B427" s="244"/>
      <c r="C427" s="245"/>
      <c r="D427" s="235" t="s">
        <v>159</v>
      </c>
      <c r="E427" s="246" t="s">
        <v>21</v>
      </c>
      <c r="F427" s="247" t="s">
        <v>1683</v>
      </c>
      <c r="G427" s="245"/>
      <c r="H427" s="248">
        <v>1</v>
      </c>
      <c r="I427" s="249"/>
      <c r="J427" s="245"/>
      <c r="K427" s="245"/>
      <c r="L427" s="250"/>
      <c r="M427" s="251"/>
      <c r="N427" s="252"/>
      <c r="O427" s="252"/>
      <c r="P427" s="252"/>
      <c r="Q427" s="252"/>
      <c r="R427" s="252"/>
      <c r="S427" s="252"/>
      <c r="T427" s="253"/>
      <c r="AT427" s="254" t="s">
        <v>159</v>
      </c>
      <c r="AU427" s="254" t="s">
        <v>81</v>
      </c>
      <c r="AV427" s="12" t="s">
        <v>81</v>
      </c>
      <c r="AW427" s="12" t="s">
        <v>35</v>
      </c>
      <c r="AX427" s="12" t="s">
        <v>71</v>
      </c>
      <c r="AY427" s="254" t="s">
        <v>152</v>
      </c>
    </row>
    <row r="428" s="12" customFormat="1">
      <c r="B428" s="244"/>
      <c r="C428" s="245"/>
      <c r="D428" s="235" t="s">
        <v>159</v>
      </c>
      <c r="E428" s="246" t="s">
        <v>21</v>
      </c>
      <c r="F428" s="247" t="s">
        <v>1681</v>
      </c>
      <c r="G428" s="245"/>
      <c r="H428" s="248">
        <v>1</v>
      </c>
      <c r="I428" s="249"/>
      <c r="J428" s="245"/>
      <c r="K428" s="245"/>
      <c r="L428" s="250"/>
      <c r="M428" s="251"/>
      <c r="N428" s="252"/>
      <c r="O428" s="252"/>
      <c r="P428" s="252"/>
      <c r="Q428" s="252"/>
      <c r="R428" s="252"/>
      <c r="S428" s="252"/>
      <c r="T428" s="253"/>
      <c r="AT428" s="254" t="s">
        <v>159</v>
      </c>
      <c r="AU428" s="254" t="s">
        <v>81</v>
      </c>
      <c r="AV428" s="12" t="s">
        <v>81</v>
      </c>
      <c r="AW428" s="12" t="s">
        <v>35</v>
      </c>
      <c r="AX428" s="12" t="s">
        <v>71</v>
      </c>
      <c r="AY428" s="254" t="s">
        <v>152</v>
      </c>
    </row>
    <row r="429" s="13" customFormat="1">
      <c r="B429" s="255"/>
      <c r="C429" s="256"/>
      <c r="D429" s="235" t="s">
        <v>159</v>
      </c>
      <c r="E429" s="257" t="s">
        <v>21</v>
      </c>
      <c r="F429" s="258" t="s">
        <v>164</v>
      </c>
      <c r="G429" s="256"/>
      <c r="H429" s="259">
        <v>2</v>
      </c>
      <c r="I429" s="260"/>
      <c r="J429" s="256"/>
      <c r="K429" s="256"/>
      <c r="L429" s="261"/>
      <c r="M429" s="262"/>
      <c r="N429" s="263"/>
      <c r="O429" s="263"/>
      <c r="P429" s="263"/>
      <c r="Q429" s="263"/>
      <c r="R429" s="263"/>
      <c r="S429" s="263"/>
      <c r="T429" s="264"/>
      <c r="AT429" s="265" t="s">
        <v>159</v>
      </c>
      <c r="AU429" s="265" t="s">
        <v>81</v>
      </c>
      <c r="AV429" s="13" t="s">
        <v>158</v>
      </c>
      <c r="AW429" s="13" t="s">
        <v>35</v>
      </c>
      <c r="AX429" s="13" t="s">
        <v>79</v>
      </c>
      <c r="AY429" s="265" t="s">
        <v>152</v>
      </c>
    </row>
    <row r="430" s="1" customFormat="1" ht="25.5" customHeight="1">
      <c r="B430" s="46"/>
      <c r="C430" s="221" t="s">
        <v>682</v>
      </c>
      <c r="D430" s="221" t="s">
        <v>154</v>
      </c>
      <c r="E430" s="222" t="s">
        <v>1693</v>
      </c>
      <c r="F430" s="223" t="s">
        <v>1694</v>
      </c>
      <c r="G430" s="224" t="s">
        <v>1222</v>
      </c>
      <c r="H430" s="225">
        <v>1</v>
      </c>
      <c r="I430" s="226"/>
      <c r="J430" s="227">
        <f>ROUND(I430*H430,2)</f>
        <v>0</v>
      </c>
      <c r="K430" s="223" t="s">
        <v>242</v>
      </c>
      <c r="L430" s="72"/>
      <c r="M430" s="228" t="s">
        <v>21</v>
      </c>
      <c r="N430" s="229" t="s">
        <v>42</v>
      </c>
      <c r="O430" s="47"/>
      <c r="P430" s="230">
        <f>O430*H430</f>
        <v>0</v>
      </c>
      <c r="Q430" s="230">
        <v>0.01188</v>
      </c>
      <c r="R430" s="230">
        <f>Q430*H430</f>
        <v>0.01188</v>
      </c>
      <c r="S430" s="230">
        <v>0</v>
      </c>
      <c r="T430" s="231">
        <f>S430*H430</f>
        <v>0</v>
      </c>
      <c r="AR430" s="24" t="s">
        <v>200</v>
      </c>
      <c r="AT430" s="24" t="s">
        <v>154</v>
      </c>
      <c r="AU430" s="24" t="s">
        <v>81</v>
      </c>
      <c r="AY430" s="24" t="s">
        <v>152</v>
      </c>
      <c r="BE430" s="232">
        <f>IF(N430="základní",J430,0)</f>
        <v>0</v>
      </c>
      <c r="BF430" s="232">
        <f>IF(N430="snížená",J430,0)</f>
        <v>0</v>
      </c>
      <c r="BG430" s="232">
        <f>IF(N430="zákl. přenesená",J430,0)</f>
        <v>0</v>
      </c>
      <c r="BH430" s="232">
        <f>IF(N430="sníž. přenesená",J430,0)</f>
        <v>0</v>
      </c>
      <c r="BI430" s="232">
        <f>IF(N430="nulová",J430,0)</f>
        <v>0</v>
      </c>
      <c r="BJ430" s="24" t="s">
        <v>79</v>
      </c>
      <c r="BK430" s="232">
        <f>ROUND(I430*H430,2)</f>
        <v>0</v>
      </c>
      <c r="BL430" s="24" t="s">
        <v>200</v>
      </c>
      <c r="BM430" s="24" t="s">
        <v>1695</v>
      </c>
    </row>
    <row r="431" s="1" customFormat="1">
      <c r="B431" s="46"/>
      <c r="C431" s="74"/>
      <c r="D431" s="235" t="s">
        <v>244</v>
      </c>
      <c r="E431" s="74"/>
      <c r="F431" s="266" t="s">
        <v>1696</v>
      </c>
      <c r="G431" s="74"/>
      <c r="H431" s="74"/>
      <c r="I431" s="191"/>
      <c r="J431" s="74"/>
      <c r="K431" s="74"/>
      <c r="L431" s="72"/>
      <c r="M431" s="267"/>
      <c r="N431" s="47"/>
      <c r="O431" s="47"/>
      <c r="P431" s="47"/>
      <c r="Q431" s="47"/>
      <c r="R431" s="47"/>
      <c r="S431" s="47"/>
      <c r="T431" s="95"/>
      <c r="AT431" s="24" t="s">
        <v>244</v>
      </c>
      <c r="AU431" s="24" t="s">
        <v>81</v>
      </c>
    </row>
    <row r="432" s="12" customFormat="1">
      <c r="B432" s="244"/>
      <c r="C432" s="245"/>
      <c r="D432" s="235" t="s">
        <v>159</v>
      </c>
      <c r="E432" s="246" t="s">
        <v>21</v>
      </c>
      <c r="F432" s="247" t="s">
        <v>1697</v>
      </c>
      <c r="G432" s="245"/>
      <c r="H432" s="248">
        <v>1</v>
      </c>
      <c r="I432" s="249"/>
      <c r="J432" s="245"/>
      <c r="K432" s="245"/>
      <c r="L432" s="250"/>
      <c r="M432" s="251"/>
      <c r="N432" s="252"/>
      <c r="O432" s="252"/>
      <c r="P432" s="252"/>
      <c r="Q432" s="252"/>
      <c r="R432" s="252"/>
      <c r="S432" s="252"/>
      <c r="T432" s="253"/>
      <c r="AT432" s="254" t="s">
        <v>159</v>
      </c>
      <c r="AU432" s="254" t="s">
        <v>81</v>
      </c>
      <c r="AV432" s="12" t="s">
        <v>81</v>
      </c>
      <c r="AW432" s="12" t="s">
        <v>35</v>
      </c>
      <c r="AX432" s="12" t="s">
        <v>79</v>
      </c>
      <c r="AY432" s="254" t="s">
        <v>152</v>
      </c>
    </row>
    <row r="433" s="1" customFormat="1" ht="25.5" customHeight="1">
      <c r="B433" s="46"/>
      <c r="C433" s="221" t="s">
        <v>1015</v>
      </c>
      <c r="D433" s="221" t="s">
        <v>154</v>
      </c>
      <c r="E433" s="222" t="s">
        <v>1698</v>
      </c>
      <c r="F433" s="223" t="s">
        <v>1699</v>
      </c>
      <c r="G433" s="224" t="s">
        <v>1222</v>
      </c>
      <c r="H433" s="225">
        <v>1</v>
      </c>
      <c r="I433" s="226"/>
      <c r="J433" s="227">
        <f>ROUND(I433*H433,2)</f>
        <v>0</v>
      </c>
      <c r="K433" s="223" t="s">
        <v>242</v>
      </c>
      <c r="L433" s="72"/>
      <c r="M433" s="228" t="s">
        <v>21</v>
      </c>
      <c r="N433" s="229" t="s">
        <v>42</v>
      </c>
      <c r="O433" s="47"/>
      <c r="P433" s="230">
        <f>O433*H433</f>
        <v>0</v>
      </c>
      <c r="Q433" s="230">
        <v>0.01534</v>
      </c>
      <c r="R433" s="230">
        <f>Q433*H433</f>
        <v>0.01534</v>
      </c>
      <c r="S433" s="230">
        <v>0</v>
      </c>
      <c r="T433" s="231">
        <f>S433*H433</f>
        <v>0</v>
      </c>
      <c r="AR433" s="24" t="s">
        <v>200</v>
      </c>
      <c r="AT433" s="24" t="s">
        <v>154</v>
      </c>
      <c r="AU433" s="24" t="s">
        <v>81</v>
      </c>
      <c r="AY433" s="24" t="s">
        <v>152</v>
      </c>
      <c r="BE433" s="232">
        <f>IF(N433="základní",J433,0)</f>
        <v>0</v>
      </c>
      <c r="BF433" s="232">
        <f>IF(N433="snížená",J433,0)</f>
        <v>0</v>
      </c>
      <c r="BG433" s="232">
        <f>IF(N433="zákl. přenesená",J433,0)</f>
        <v>0</v>
      </c>
      <c r="BH433" s="232">
        <f>IF(N433="sníž. přenesená",J433,0)</f>
        <v>0</v>
      </c>
      <c r="BI433" s="232">
        <f>IF(N433="nulová",J433,0)</f>
        <v>0</v>
      </c>
      <c r="BJ433" s="24" t="s">
        <v>79</v>
      </c>
      <c r="BK433" s="232">
        <f>ROUND(I433*H433,2)</f>
        <v>0</v>
      </c>
      <c r="BL433" s="24" t="s">
        <v>200</v>
      </c>
      <c r="BM433" s="24" t="s">
        <v>1700</v>
      </c>
    </row>
    <row r="434" s="1" customFormat="1">
      <c r="B434" s="46"/>
      <c r="C434" s="74"/>
      <c r="D434" s="235" t="s">
        <v>244</v>
      </c>
      <c r="E434" s="74"/>
      <c r="F434" s="266" t="s">
        <v>1696</v>
      </c>
      <c r="G434" s="74"/>
      <c r="H434" s="74"/>
      <c r="I434" s="191"/>
      <c r="J434" s="74"/>
      <c r="K434" s="74"/>
      <c r="L434" s="72"/>
      <c r="M434" s="267"/>
      <c r="N434" s="47"/>
      <c r="O434" s="47"/>
      <c r="P434" s="47"/>
      <c r="Q434" s="47"/>
      <c r="R434" s="47"/>
      <c r="S434" s="47"/>
      <c r="T434" s="95"/>
      <c r="AT434" s="24" t="s">
        <v>244</v>
      </c>
      <c r="AU434" s="24" t="s">
        <v>81</v>
      </c>
    </row>
    <row r="435" s="12" customFormat="1">
      <c r="B435" s="244"/>
      <c r="C435" s="245"/>
      <c r="D435" s="235" t="s">
        <v>159</v>
      </c>
      <c r="E435" s="246" t="s">
        <v>21</v>
      </c>
      <c r="F435" s="247" t="s">
        <v>1697</v>
      </c>
      <c r="G435" s="245"/>
      <c r="H435" s="248">
        <v>1</v>
      </c>
      <c r="I435" s="249"/>
      <c r="J435" s="245"/>
      <c r="K435" s="245"/>
      <c r="L435" s="250"/>
      <c r="M435" s="251"/>
      <c r="N435" s="252"/>
      <c r="O435" s="252"/>
      <c r="P435" s="252"/>
      <c r="Q435" s="252"/>
      <c r="R435" s="252"/>
      <c r="S435" s="252"/>
      <c r="T435" s="253"/>
      <c r="AT435" s="254" t="s">
        <v>159</v>
      </c>
      <c r="AU435" s="254" t="s">
        <v>81</v>
      </c>
      <c r="AV435" s="12" t="s">
        <v>81</v>
      </c>
      <c r="AW435" s="12" t="s">
        <v>35</v>
      </c>
      <c r="AX435" s="12" t="s">
        <v>79</v>
      </c>
      <c r="AY435" s="254" t="s">
        <v>152</v>
      </c>
    </row>
    <row r="436" s="1" customFormat="1" ht="16.5" customHeight="1">
      <c r="B436" s="46"/>
      <c r="C436" s="221" t="s">
        <v>593</v>
      </c>
      <c r="D436" s="221" t="s">
        <v>154</v>
      </c>
      <c r="E436" s="222" t="s">
        <v>1701</v>
      </c>
      <c r="F436" s="223" t="s">
        <v>1702</v>
      </c>
      <c r="G436" s="224" t="s">
        <v>1222</v>
      </c>
      <c r="H436" s="225">
        <v>3</v>
      </c>
      <c r="I436" s="226"/>
      <c r="J436" s="227">
        <f>ROUND(I436*H436,2)</f>
        <v>0</v>
      </c>
      <c r="K436" s="223" t="s">
        <v>21</v>
      </c>
      <c r="L436" s="72"/>
      <c r="M436" s="228" t="s">
        <v>21</v>
      </c>
      <c r="N436" s="229" t="s">
        <v>42</v>
      </c>
      <c r="O436" s="47"/>
      <c r="P436" s="230">
        <f>O436*H436</f>
        <v>0</v>
      </c>
      <c r="Q436" s="230">
        <v>0.010660253</v>
      </c>
      <c r="R436" s="230">
        <f>Q436*H436</f>
        <v>0.031980758999999997</v>
      </c>
      <c r="S436" s="230">
        <v>0</v>
      </c>
      <c r="T436" s="231">
        <f>S436*H436</f>
        <v>0</v>
      </c>
      <c r="AR436" s="24" t="s">
        <v>200</v>
      </c>
      <c r="AT436" s="24" t="s">
        <v>154</v>
      </c>
      <c r="AU436" s="24" t="s">
        <v>81</v>
      </c>
      <c r="AY436" s="24" t="s">
        <v>152</v>
      </c>
      <c r="BE436" s="232">
        <f>IF(N436="základní",J436,0)</f>
        <v>0</v>
      </c>
      <c r="BF436" s="232">
        <f>IF(N436="snížená",J436,0)</f>
        <v>0</v>
      </c>
      <c r="BG436" s="232">
        <f>IF(N436="zákl. přenesená",J436,0)</f>
        <v>0</v>
      </c>
      <c r="BH436" s="232">
        <f>IF(N436="sníž. přenesená",J436,0)</f>
        <v>0</v>
      </c>
      <c r="BI436" s="232">
        <f>IF(N436="nulová",J436,0)</f>
        <v>0</v>
      </c>
      <c r="BJ436" s="24" t="s">
        <v>79</v>
      </c>
      <c r="BK436" s="232">
        <f>ROUND(I436*H436,2)</f>
        <v>0</v>
      </c>
      <c r="BL436" s="24" t="s">
        <v>200</v>
      </c>
      <c r="BM436" s="24" t="s">
        <v>715</v>
      </c>
    </row>
    <row r="437" s="12" customFormat="1">
      <c r="B437" s="244"/>
      <c r="C437" s="245"/>
      <c r="D437" s="235" t="s">
        <v>159</v>
      </c>
      <c r="E437" s="246" t="s">
        <v>21</v>
      </c>
      <c r="F437" s="247" t="s">
        <v>1681</v>
      </c>
      <c r="G437" s="245"/>
      <c r="H437" s="248">
        <v>1</v>
      </c>
      <c r="I437" s="249"/>
      <c r="J437" s="245"/>
      <c r="K437" s="245"/>
      <c r="L437" s="250"/>
      <c r="M437" s="251"/>
      <c r="N437" s="252"/>
      <c r="O437" s="252"/>
      <c r="P437" s="252"/>
      <c r="Q437" s="252"/>
      <c r="R437" s="252"/>
      <c r="S437" s="252"/>
      <c r="T437" s="253"/>
      <c r="AT437" s="254" t="s">
        <v>159</v>
      </c>
      <c r="AU437" s="254" t="s">
        <v>81</v>
      </c>
      <c r="AV437" s="12" t="s">
        <v>81</v>
      </c>
      <c r="AW437" s="12" t="s">
        <v>35</v>
      </c>
      <c r="AX437" s="12" t="s">
        <v>71</v>
      </c>
      <c r="AY437" s="254" t="s">
        <v>152</v>
      </c>
    </row>
    <row r="438" s="12" customFormat="1">
      <c r="B438" s="244"/>
      <c r="C438" s="245"/>
      <c r="D438" s="235" t="s">
        <v>159</v>
      </c>
      <c r="E438" s="246" t="s">
        <v>21</v>
      </c>
      <c r="F438" s="247" t="s">
        <v>1690</v>
      </c>
      <c r="G438" s="245"/>
      <c r="H438" s="248">
        <v>1</v>
      </c>
      <c r="I438" s="249"/>
      <c r="J438" s="245"/>
      <c r="K438" s="245"/>
      <c r="L438" s="250"/>
      <c r="M438" s="251"/>
      <c r="N438" s="252"/>
      <c r="O438" s="252"/>
      <c r="P438" s="252"/>
      <c r="Q438" s="252"/>
      <c r="R438" s="252"/>
      <c r="S438" s="252"/>
      <c r="T438" s="253"/>
      <c r="AT438" s="254" t="s">
        <v>159</v>
      </c>
      <c r="AU438" s="254" t="s">
        <v>81</v>
      </c>
      <c r="AV438" s="12" t="s">
        <v>81</v>
      </c>
      <c r="AW438" s="12" t="s">
        <v>35</v>
      </c>
      <c r="AX438" s="12" t="s">
        <v>71</v>
      </c>
      <c r="AY438" s="254" t="s">
        <v>152</v>
      </c>
    </row>
    <row r="439" s="12" customFormat="1">
      <c r="B439" s="244"/>
      <c r="C439" s="245"/>
      <c r="D439" s="235" t="s">
        <v>159</v>
      </c>
      <c r="E439" s="246" t="s">
        <v>21</v>
      </c>
      <c r="F439" s="247" t="s">
        <v>1683</v>
      </c>
      <c r="G439" s="245"/>
      <c r="H439" s="248">
        <v>1</v>
      </c>
      <c r="I439" s="249"/>
      <c r="J439" s="245"/>
      <c r="K439" s="245"/>
      <c r="L439" s="250"/>
      <c r="M439" s="251"/>
      <c r="N439" s="252"/>
      <c r="O439" s="252"/>
      <c r="P439" s="252"/>
      <c r="Q439" s="252"/>
      <c r="R439" s="252"/>
      <c r="S439" s="252"/>
      <c r="T439" s="253"/>
      <c r="AT439" s="254" t="s">
        <v>159</v>
      </c>
      <c r="AU439" s="254" t="s">
        <v>81</v>
      </c>
      <c r="AV439" s="12" t="s">
        <v>81</v>
      </c>
      <c r="AW439" s="12" t="s">
        <v>35</v>
      </c>
      <c r="AX439" s="12" t="s">
        <v>71</v>
      </c>
      <c r="AY439" s="254" t="s">
        <v>152</v>
      </c>
    </row>
    <row r="440" s="13" customFormat="1">
      <c r="B440" s="255"/>
      <c r="C440" s="256"/>
      <c r="D440" s="235" t="s">
        <v>159</v>
      </c>
      <c r="E440" s="257" t="s">
        <v>21</v>
      </c>
      <c r="F440" s="258" t="s">
        <v>164</v>
      </c>
      <c r="G440" s="256"/>
      <c r="H440" s="259">
        <v>3</v>
      </c>
      <c r="I440" s="260"/>
      <c r="J440" s="256"/>
      <c r="K440" s="256"/>
      <c r="L440" s="261"/>
      <c r="M440" s="262"/>
      <c r="N440" s="263"/>
      <c r="O440" s="263"/>
      <c r="P440" s="263"/>
      <c r="Q440" s="263"/>
      <c r="R440" s="263"/>
      <c r="S440" s="263"/>
      <c r="T440" s="264"/>
      <c r="AT440" s="265" t="s">
        <v>159</v>
      </c>
      <c r="AU440" s="265" t="s">
        <v>81</v>
      </c>
      <c r="AV440" s="13" t="s">
        <v>158</v>
      </c>
      <c r="AW440" s="13" t="s">
        <v>35</v>
      </c>
      <c r="AX440" s="13" t="s">
        <v>79</v>
      </c>
      <c r="AY440" s="265" t="s">
        <v>152</v>
      </c>
    </row>
    <row r="441" s="1" customFormat="1" ht="25.5" customHeight="1">
      <c r="B441" s="46"/>
      <c r="C441" s="221" t="s">
        <v>721</v>
      </c>
      <c r="D441" s="221" t="s">
        <v>154</v>
      </c>
      <c r="E441" s="222" t="s">
        <v>1703</v>
      </c>
      <c r="F441" s="223" t="s">
        <v>1704</v>
      </c>
      <c r="G441" s="224" t="s">
        <v>1222</v>
      </c>
      <c r="H441" s="225">
        <v>1</v>
      </c>
      <c r="I441" s="226"/>
      <c r="J441" s="227">
        <f>ROUND(I441*H441,2)</f>
        <v>0</v>
      </c>
      <c r="K441" s="223" t="s">
        <v>242</v>
      </c>
      <c r="L441" s="72"/>
      <c r="M441" s="228" t="s">
        <v>21</v>
      </c>
      <c r="N441" s="229" t="s">
        <v>42</v>
      </c>
      <c r="O441" s="47"/>
      <c r="P441" s="230">
        <f>O441*H441</f>
        <v>0</v>
      </c>
      <c r="Q441" s="230">
        <v>0.072249999999999995</v>
      </c>
      <c r="R441" s="230">
        <f>Q441*H441</f>
        <v>0.072249999999999995</v>
      </c>
      <c r="S441" s="230">
        <v>0</v>
      </c>
      <c r="T441" s="231">
        <f>S441*H441</f>
        <v>0</v>
      </c>
      <c r="AR441" s="24" t="s">
        <v>200</v>
      </c>
      <c r="AT441" s="24" t="s">
        <v>154</v>
      </c>
      <c r="AU441" s="24" t="s">
        <v>81</v>
      </c>
      <c r="AY441" s="24" t="s">
        <v>152</v>
      </c>
      <c r="BE441" s="232">
        <f>IF(N441="základní",J441,0)</f>
        <v>0</v>
      </c>
      <c r="BF441" s="232">
        <f>IF(N441="snížená",J441,0)</f>
        <v>0</v>
      </c>
      <c r="BG441" s="232">
        <f>IF(N441="zákl. přenesená",J441,0)</f>
        <v>0</v>
      </c>
      <c r="BH441" s="232">
        <f>IF(N441="sníž. přenesená",J441,0)</f>
        <v>0</v>
      </c>
      <c r="BI441" s="232">
        <f>IF(N441="nulová",J441,0)</f>
        <v>0</v>
      </c>
      <c r="BJ441" s="24" t="s">
        <v>79</v>
      </c>
      <c r="BK441" s="232">
        <f>ROUND(I441*H441,2)</f>
        <v>0</v>
      </c>
      <c r="BL441" s="24" t="s">
        <v>200</v>
      </c>
      <c r="BM441" s="24" t="s">
        <v>1705</v>
      </c>
    </row>
    <row r="442" s="1" customFormat="1">
      <c r="B442" s="46"/>
      <c r="C442" s="74"/>
      <c r="D442" s="235" t="s">
        <v>244</v>
      </c>
      <c r="E442" s="74"/>
      <c r="F442" s="266" t="s">
        <v>1706</v>
      </c>
      <c r="G442" s="74"/>
      <c r="H442" s="74"/>
      <c r="I442" s="191"/>
      <c r="J442" s="74"/>
      <c r="K442" s="74"/>
      <c r="L442" s="72"/>
      <c r="M442" s="267"/>
      <c r="N442" s="47"/>
      <c r="O442" s="47"/>
      <c r="P442" s="47"/>
      <c r="Q442" s="47"/>
      <c r="R442" s="47"/>
      <c r="S442" s="47"/>
      <c r="T442" s="95"/>
      <c r="AT442" s="24" t="s">
        <v>244</v>
      </c>
      <c r="AU442" s="24" t="s">
        <v>81</v>
      </c>
    </row>
    <row r="443" s="12" customFormat="1">
      <c r="B443" s="244"/>
      <c r="C443" s="245"/>
      <c r="D443" s="235" t="s">
        <v>159</v>
      </c>
      <c r="E443" s="246" t="s">
        <v>21</v>
      </c>
      <c r="F443" s="247" t="s">
        <v>1697</v>
      </c>
      <c r="G443" s="245"/>
      <c r="H443" s="248">
        <v>1</v>
      </c>
      <c r="I443" s="249"/>
      <c r="J443" s="245"/>
      <c r="K443" s="245"/>
      <c r="L443" s="250"/>
      <c r="M443" s="251"/>
      <c r="N443" s="252"/>
      <c r="O443" s="252"/>
      <c r="P443" s="252"/>
      <c r="Q443" s="252"/>
      <c r="R443" s="252"/>
      <c r="S443" s="252"/>
      <c r="T443" s="253"/>
      <c r="AT443" s="254" t="s">
        <v>159</v>
      </c>
      <c r="AU443" s="254" t="s">
        <v>81</v>
      </c>
      <c r="AV443" s="12" t="s">
        <v>81</v>
      </c>
      <c r="AW443" s="12" t="s">
        <v>35</v>
      </c>
      <c r="AX443" s="12" t="s">
        <v>79</v>
      </c>
      <c r="AY443" s="254" t="s">
        <v>152</v>
      </c>
    </row>
    <row r="444" s="1" customFormat="1" ht="16.5" customHeight="1">
      <c r="B444" s="46"/>
      <c r="C444" s="221" t="s">
        <v>440</v>
      </c>
      <c r="D444" s="221" t="s">
        <v>154</v>
      </c>
      <c r="E444" s="222" t="s">
        <v>1707</v>
      </c>
      <c r="F444" s="223" t="s">
        <v>1708</v>
      </c>
      <c r="G444" s="224" t="s">
        <v>1222</v>
      </c>
      <c r="H444" s="225">
        <v>5</v>
      </c>
      <c r="I444" s="226"/>
      <c r="J444" s="227">
        <f>ROUND(I444*H444,2)</f>
        <v>0</v>
      </c>
      <c r="K444" s="223" t="s">
        <v>21</v>
      </c>
      <c r="L444" s="72"/>
      <c r="M444" s="228" t="s">
        <v>21</v>
      </c>
      <c r="N444" s="229" t="s">
        <v>42</v>
      </c>
      <c r="O444" s="47"/>
      <c r="P444" s="230">
        <f>O444*H444</f>
        <v>0</v>
      </c>
      <c r="Q444" s="230">
        <v>0.001540097</v>
      </c>
      <c r="R444" s="230">
        <f>Q444*H444</f>
        <v>0.007700485</v>
      </c>
      <c r="S444" s="230">
        <v>0</v>
      </c>
      <c r="T444" s="231">
        <f>S444*H444</f>
        <v>0</v>
      </c>
      <c r="AR444" s="24" t="s">
        <v>200</v>
      </c>
      <c r="AT444" s="24" t="s">
        <v>154</v>
      </c>
      <c r="AU444" s="24" t="s">
        <v>81</v>
      </c>
      <c r="AY444" s="24" t="s">
        <v>152</v>
      </c>
      <c r="BE444" s="232">
        <f>IF(N444="základní",J444,0)</f>
        <v>0</v>
      </c>
      <c r="BF444" s="232">
        <f>IF(N444="snížená",J444,0)</f>
        <v>0</v>
      </c>
      <c r="BG444" s="232">
        <f>IF(N444="zákl. přenesená",J444,0)</f>
        <v>0</v>
      </c>
      <c r="BH444" s="232">
        <f>IF(N444="sníž. přenesená",J444,0)</f>
        <v>0</v>
      </c>
      <c r="BI444" s="232">
        <f>IF(N444="nulová",J444,0)</f>
        <v>0</v>
      </c>
      <c r="BJ444" s="24" t="s">
        <v>79</v>
      </c>
      <c r="BK444" s="232">
        <f>ROUND(I444*H444,2)</f>
        <v>0</v>
      </c>
      <c r="BL444" s="24" t="s">
        <v>200</v>
      </c>
      <c r="BM444" s="24" t="s">
        <v>721</v>
      </c>
    </row>
    <row r="445" s="12" customFormat="1">
      <c r="B445" s="244"/>
      <c r="C445" s="245"/>
      <c r="D445" s="235" t="s">
        <v>159</v>
      </c>
      <c r="E445" s="246" t="s">
        <v>21</v>
      </c>
      <c r="F445" s="247" t="s">
        <v>1681</v>
      </c>
      <c r="G445" s="245"/>
      <c r="H445" s="248">
        <v>1</v>
      </c>
      <c r="I445" s="249"/>
      <c r="J445" s="245"/>
      <c r="K445" s="245"/>
      <c r="L445" s="250"/>
      <c r="M445" s="251"/>
      <c r="N445" s="252"/>
      <c r="O445" s="252"/>
      <c r="P445" s="252"/>
      <c r="Q445" s="252"/>
      <c r="R445" s="252"/>
      <c r="S445" s="252"/>
      <c r="T445" s="253"/>
      <c r="AT445" s="254" t="s">
        <v>159</v>
      </c>
      <c r="AU445" s="254" t="s">
        <v>81</v>
      </c>
      <c r="AV445" s="12" t="s">
        <v>81</v>
      </c>
      <c r="AW445" s="12" t="s">
        <v>35</v>
      </c>
      <c r="AX445" s="12" t="s">
        <v>71</v>
      </c>
      <c r="AY445" s="254" t="s">
        <v>152</v>
      </c>
    </row>
    <row r="446" s="12" customFormat="1">
      <c r="B446" s="244"/>
      <c r="C446" s="245"/>
      <c r="D446" s="235" t="s">
        <v>159</v>
      </c>
      <c r="E446" s="246" t="s">
        <v>21</v>
      </c>
      <c r="F446" s="247" t="s">
        <v>1689</v>
      </c>
      <c r="G446" s="245"/>
      <c r="H446" s="248">
        <v>2</v>
      </c>
      <c r="I446" s="249"/>
      <c r="J446" s="245"/>
      <c r="K446" s="245"/>
      <c r="L446" s="250"/>
      <c r="M446" s="251"/>
      <c r="N446" s="252"/>
      <c r="O446" s="252"/>
      <c r="P446" s="252"/>
      <c r="Q446" s="252"/>
      <c r="R446" s="252"/>
      <c r="S446" s="252"/>
      <c r="T446" s="253"/>
      <c r="AT446" s="254" t="s">
        <v>159</v>
      </c>
      <c r="AU446" s="254" t="s">
        <v>81</v>
      </c>
      <c r="AV446" s="12" t="s">
        <v>81</v>
      </c>
      <c r="AW446" s="12" t="s">
        <v>35</v>
      </c>
      <c r="AX446" s="12" t="s">
        <v>71</v>
      </c>
      <c r="AY446" s="254" t="s">
        <v>152</v>
      </c>
    </row>
    <row r="447" s="12" customFormat="1">
      <c r="B447" s="244"/>
      <c r="C447" s="245"/>
      <c r="D447" s="235" t="s">
        <v>159</v>
      </c>
      <c r="E447" s="246" t="s">
        <v>21</v>
      </c>
      <c r="F447" s="247" t="s">
        <v>1690</v>
      </c>
      <c r="G447" s="245"/>
      <c r="H447" s="248">
        <v>1</v>
      </c>
      <c r="I447" s="249"/>
      <c r="J447" s="245"/>
      <c r="K447" s="245"/>
      <c r="L447" s="250"/>
      <c r="M447" s="251"/>
      <c r="N447" s="252"/>
      <c r="O447" s="252"/>
      <c r="P447" s="252"/>
      <c r="Q447" s="252"/>
      <c r="R447" s="252"/>
      <c r="S447" s="252"/>
      <c r="T447" s="253"/>
      <c r="AT447" s="254" t="s">
        <v>159</v>
      </c>
      <c r="AU447" s="254" t="s">
        <v>81</v>
      </c>
      <c r="AV447" s="12" t="s">
        <v>81</v>
      </c>
      <c r="AW447" s="12" t="s">
        <v>35</v>
      </c>
      <c r="AX447" s="12" t="s">
        <v>71</v>
      </c>
      <c r="AY447" s="254" t="s">
        <v>152</v>
      </c>
    </row>
    <row r="448" s="12" customFormat="1">
      <c r="B448" s="244"/>
      <c r="C448" s="245"/>
      <c r="D448" s="235" t="s">
        <v>159</v>
      </c>
      <c r="E448" s="246" t="s">
        <v>21</v>
      </c>
      <c r="F448" s="247" t="s">
        <v>1683</v>
      </c>
      <c r="G448" s="245"/>
      <c r="H448" s="248">
        <v>1</v>
      </c>
      <c r="I448" s="249"/>
      <c r="J448" s="245"/>
      <c r="K448" s="245"/>
      <c r="L448" s="250"/>
      <c r="M448" s="251"/>
      <c r="N448" s="252"/>
      <c r="O448" s="252"/>
      <c r="P448" s="252"/>
      <c r="Q448" s="252"/>
      <c r="R448" s="252"/>
      <c r="S448" s="252"/>
      <c r="T448" s="253"/>
      <c r="AT448" s="254" t="s">
        <v>159</v>
      </c>
      <c r="AU448" s="254" t="s">
        <v>81</v>
      </c>
      <c r="AV448" s="12" t="s">
        <v>81</v>
      </c>
      <c r="AW448" s="12" t="s">
        <v>35</v>
      </c>
      <c r="AX448" s="12" t="s">
        <v>71</v>
      </c>
      <c r="AY448" s="254" t="s">
        <v>152</v>
      </c>
    </row>
    <row r="449" s="13" customFormat="1">
      <c r="B449" s="255"/>
      <c r="C449" s="256"/>
      <c r="D449" s="235" t="s">
        <v>159</v>
      </c>
      <c r="E449" s="257" t="s">
        <v>21</v>
      </c>
      <c r="F449" s="258" t="s">
        <v>164</v>
      </c>
      <c r="G449" s="256"/>
      <c r="H449" s="259">
        <v>5</v>
      </c>
      <c r="I449" s="260"/>
      <c r="J449" s="256"/>
      <c r="K449" s="256"/>
      <c r="L449" s="261"/>
      <c r="M449" s="262"/>
      <c r="N449" s="263"/>
      <c r="O449" s="263"/>
      <c r="P449" s="263"/>
      <c r="Q449" s="263"/>
      <c r="R449" s="263"/>
      <c r="S449" s="263"/>
      <c r="T449" s="264"/>
      <c r="AT449" s="265" t="s">
        <v>159</v>
      </c>
      <c r="AU449" s="265" t="s">
        <v>81</v>
      </c>
      <c r="AV449" s="13" t="s">
        <v>158</v>
      </c>
      <c r="AW449" s="13" t="s">
        <v>35</v>
      </c>
      <c r="AX449" s="13" t="s">
        <v>79</v>
      </c>
      <c r="AY449" s="265" t="s">
        <v>152</v>
      </c>
    </row>
    <row r="450" s="1" customFormat="1" ht="16.5" customHeight="1">
      <c r="B450" s="46"/>
      <c r="C450" s="221" t="s">
        <v>715</v>
      </c>
      <c r="D450" s="221" t="s">
        <v>154</v>
      </c>
      <c r="E450" s="222" t="s">
        <v>1709</v>
      </c>
      <c r="F450" s="223" t="s">
        <v>1710</v>
      </c>
      <c r="G450" s="224" t="s">
        <v>1222</v>
      </c>
      <c r="H450" s="225">
        <v>1</v>
      </c>
      <c r="I450" s="226"/>
      <c r="J450" s="227">
        <f>ROUND(I450*H450,2)</f>
        <v>0</v>
      </c>
      <c r="K450" s="223" t="s">
        <v>242</v>
      </c>
      <c r="L450" s="72"/>
      <c r="M450" s="228" t="s">
        <v>21</v>
      </c>
      <c r="N450" s="229" t="s">
        <v>42</v>
      </c>
      <c r="O450" s="47"/>
      <c r="P450" s="230">
        <f>O450*H450</f>
        <v>0</v>
      </c>
      <c r="Q450" s="230">
        <v>0.0018400000000000001</v>
      </c>
      <c r="R450" s="230">
        <f>Q450*H450</f>
        <v>0.0018400000000000001</v>
      </c>
      <c r="S450" s="230">
        <v>0</v>
      </c>
      <c r="T450" s="231">
        <f>S450*H450</f>
        <v>0</v>
      </c>
      <c r="AR450" s="24" t="s">
        <v>200</v>
      </c>
      <c r="AT450" s="24" t="s">
        <v>154</v>
      </c>
      <c r="AU450" s="24" t="s">
        <v>81</v>
      </c>
      <c r="AY450" s="24" t="s">
        <v>152</v>
      </c>
      <c r="BE450" s="232">
        <f>IF(N450="základní",J450,0)</f>
        <v>0</v>
      </c>
      <c r="BF450" s="232">
        <f>IF(N450="snížená",J450,0)</f>
        <v>0</v>
      </c>
      <c r="BG450" s="232">
        <f>IF(N450="zákl. přenesená",J450,0)</f>
        <v>0</v>
      </c>
      <c r="BH450" s="232">
        <f>IF(N450="sníž. přenesená",J450,0)</f>
        <v>0</v>
      </c>
      <c r="BI450" s="232">
        <f>IF(N450="nulová",J450,0)</f>
        <v>0</v>
      </c>
      <c r="BJ450" s="24" t="s">
        <v>79</v>
      </c>
      <c r="BK450" s="232">
        <f>ROUND(I450*H450,2)</f>
        <v>0</v>
      </c>
      <c r="BL450" s="24" t="s">
        <v>200</v>
      </c>
      <c r="BM450" s="24" t="s">
        <v>1711</v>
      </c>
    </row>
    <row r="451" s="1" customFormat="1">
      <c r="B451" s="46"/>
      <c r="C451" s="74"/>
      <c r="D451" s="235" t="s">
        <v>244</v>
      </c>
      <c r="E451" s="74"/>
      <c r="F451" s="266" t="s">
        <v>1712</v>
      </c>
      <c r="G451" s="74"/>
      <c r="H451" s="74"/>
      <c r="I451" s="191"/>
      <c r="J451" s="74"/>
      <c r="K451" s="74"/>
      <c r="L451" s="72"/>
      <c r="M451" s="267"/>
      <c r="N451" s="47"/>
      <c r="O451" s="47"/>
      <c r="P451" s="47"/>
      <c r="Q451" s="47"/>
      <c r="R451" s="47"/>
      <c r="S451" s="47"/>
      <c r="T451" s="95"/>
      <c r="AT451" s="24" t="s">
        <v>244</v>
      </c>
      <c r="AU451" s="24" t="s">
        <v>81</v>
      </c>
    </row>
    <row r="452" s="12" customFormat="1">
      <c r="B452" s="244"/>
      <c r="C452" s="245"/>
      <c r="D452" s="235" t="s">
        <v>159</v>
      </c>
      <c r="E452" s="246" t="s">
        <v>21</v>
      </c>
      <c r="F452" s="247" t="s">
        <v>1697</v>
      </c>
      <c r="G452" s="245"/>
      <c r="H452" s="248">
        <v>1</v>
      </c>
      <c r="I452" s="249"/>
      <c r="J452" s="245"/>
      <c r="K452" s="245"/>
      <c r="L452" s="250"/>
      <c r="M452" s="251"/>
      <c r="N452" s="252"/>
      <c r="O452" s="252"/>
      <c r="P452" s="252"/>
      <c r="Q452" s="252"/>
      <c r="R452" s="252"/>
      <c r="S452" s="252"/>
      <c r="T452" s="253"/>
      <c r="AT452" s="254" t="s">
        <v>159</v>
      </c>
      <c r="AU452" s="254" t="s">
        <v>81</v>
      </c>
      <c r="AV452" s="12" t="s">
        <v>81</v>
      </c>
      <c r="AW452" s="12" t="s">
        <v>35</v>
      </c>
      <c r="AX452" s="12" t="s">
        <v>79</v>
      </c>
      <c r="AY452" s="254" t="s">
        <v>152</v>
      </c>
    </row>
    <row r="453" s="1" customFormat="1" ht="16.5" customHeight="1">
      <c r="B453" s="46"/>
      <c r="C453" s="221" t="s">
        <v>1023</v>
      </c>
      <c r="D453" s="221" t="s">
        <v>154</v>
      </c>
      <c r="E453" s="222" t="s">
        <v>1713</v>
      </c>
      <c r="F453" s="223" t="s">
        <v>1714</v>
      </c>
      <c r="G453" s="224" t="s">
        <v>220</v>
      </c>
      <c r="H453" s="225">
        <v>0.29399999999999998</v>
      </c>
      <c r="I453" s="226"/>
      <c r="J453" s="227">
        <f>ROUND(I453*H453,2)</f>
        <v>0</v>
      </c>
      <c r="K453" s="223" t="s">
        <v>21</v>
      </c>
      <c r="L453" s="72"/>
      <c r="M453" s="228" t="s">
        <v>21</v>
      </c>
      <c r="N453" s="229" t="s">
        <v>42</v>
      </c>
      <c r="O453" s="47"/>
      <c r="P453" s="230">
        <f>O453*H453</f>
        <v>0</v>
      </c>
      <c r="Q453" s="230">
        <v>0</v>
      </c>
      <c r="R453" s="230">
        <f>Q453*H453</f>
        <v>0</v>
      </c>
      <c r="S453" s="230">
        <v>0</v>
      </c>
      <c r="T453" s="231">
        <f>S453*H453</f>
        <v>0</v>
      </c>
      <c r="AR453" s="24" t="s">
        <v>200</v>
      </c>
      <c r="AT453" s="24" t="s">
        <v>154</v>
      </c>
      <c r="AU453" s="24" t="s">
        <v>81</v>
      </c>
      <c r="AY453" s="24" t="s">
        <v>152</v>
      </c>
      <c r="BE453" s="232">
        <f>IF(N453="základní",J453,0)</f>
        <v>0</v>
      </c>
      <c r="BF453" s="232">
        <f>IF(N453="snížená",J453,0)</f>
        <v>0</v>
      </c>
      <c r="BG453" s="232">
        <f>IF(N453="zákl. přenesená",J453,0)</f>
        <v>0</v>
      </c>
      <c r="BH453" s="232">
        <f>IF(N453="sníž. přenesená",J453,0)</f>
        <v>0</v>
      </c>
      <c r="BI453" s="232">
        <f>IF(N453="nulová",J453,0)</f>
        <v>0</v>
      </c>
      <c r="BJ453" s="24" t="s">
        <v>79</v>
      </c>
      <c r="BK453" s="232">
        <f>ROUND(I453*H453,2)</f>
        <v>0</v>
      </c>
      <c r="BL453" s="24" t="s">
        <v>200</v>
      </c>
      <c r="BM453" s="24" t="s">
        <v>1715</v>
      </c>
    </row>
    <row r="454" s="10" customFormat="1" ht="29.88" customHeight="1">
      <c r="B454" s="205"/>
      <c r="C454" s="206"/>
      <c r="D454" s="207" t="s">
        <v>70</v>
      </c>
      <c r="E454" s="219" t="s">
        <v>1716</v>
      </c>
      <c r="F454" s="219" t="s">
        <v>1717</v>
      </c>
      <c r="G454" s="206"/>
      <c r="H454" s="206"/>
      <c r="I454" s="209"/>
      <c r="J454" s="220">
        <f>BK454</f>
        <v>0</v>
      </c>
      <c r="K454" s="206"/>
      <c r="L454" s="211"/>
      <c r="M454" s="212"/>
      <c r="N454" s="213"/>
      <c r="O454" s="213"/>
      <c r="P454" s="214">
        <f>SUM(P455:P458)</f>
        <v>0</v>
      </c>
      <c r="Q454" s="213"/>
      <c r="R454" s="214">
        <f>SUM(R455:R458)</f>
        <v>0.0011603108</v>
      </c>
      <c r="S454" s="213"/>
      <c r="T454" s="215">
        <f>SUM(T455:T458)</f>
        <v>0</v>
      </c>
      <c r="AR454" s="216" t="s">
        <v>81</v>
      </c>
      <c r="AT454" s="217" t="s">
        <v>70</v>
      </c>
      <c r="AU454" s="217" t="s">
        <v>79</v>
      </c>
      <c r="AY454" s="216" t="s">
        <v>152</v>
      </c>
      <c r="BK454" s="218">
        <f>SUM(BK455:BK458)</f>
        <v>0</v>
      </c>
    </row>
    <row r="455" s="1" customFormat="1" ht="25.5" customHeight="1">
      <c r="B455" s="46"/>
      <c r="C455" s="221" t="s">
        <v>446</v>
      </c>
      <c r="D455" s="221" t="s">
        <v>154</v>
      </c>
      <c r="E455" s="222" t="s">
        <v>1718</v>
      </c>
      <c r="F455" s="223" t="s">
        <v>1719</v>
      </c>
      <c r="G455" s="224" t="s">
        <v>376</v>
      </c>
      <c r="H455" s="225">
        <v>1</v>
      </c>
      <c r="I455" s="226"/>
      <c r="J455" s="227">
        <f>ROUND(I455*H455,2)</f>
        <v>0</v>
      </c>
      <c r="K455" s="223" t="s">
        <v>21</v>
      </c>
      <c r="L455" s="72"/>
      <c r="M455" s="228" t="s">
        <v>21</v>
      </c>
      <c r="N455" s="229" t="s">
        <v>42</v>
      </c>
      <c r="O455" s="47"/>
      <c r="P455" s="230">
        <f>O455*H455</f>
        <v>0</v>
      </c>
      <c r="Q455" s="230">
        <v>0.00042291570000000002</v>
      </c>
      <c r="R455" s="230">
        <f>Q455*H455</f>
        <v>0.00042291570000000002</v>
      </c>
      <c r="S455" s="230">
        <v>0</v>
      </c>
      <c r="T455" s="231">
        <f>S455*H455</f>
        <v>0</v>
      </c>
      <c r="AR455" s="24" t="s">
        <v>200</v>
      </c>
      <c r="AT455" s="24" t="s">
        <v>154</v>
      </c>
      <c r="AU455" s="24" t="s">
        <v>81</v>
      </c>
      <c r="AY455" s="24" t="s">
        <v>152</v>
      </c>
      <c r="BE455" s="232">
        <f>IF(N455="základní",J455,0)</f>
        <v>0</v>
      </c>
      <c r="BF455" s="232">
        <f>IF(N455="snížená",J455,0)</f>
        <v>0</v>
      </c>
      <c r="BG455" s="232">
        <f>IF(N455="zákl. přenesená",J455,0)</f>
        <v>0</v>
      </c>
      <c r="BH455" s="232">
        <f>IF(N455="sníž. přenesená",J455,0)</f>
        <v>0</v>
      </c>
      <c r="BI455" s="232">
        <f>IF(N455="nulová",J455,0)</f>
        <v>0</v>
      </c>
      <c r="BJ455" s="24" t="s">
        <v>79</v>
      </c>
      <c r="BK455" s="232">
        <f>ROUND(I455*H455,2)</f>
        <v>0</v>
      </c>
      <c r="BL455" s="24" t="s">
        <v>200</v>
      </c>
      <c r="BM455" s="24" t="s">
        <v>730</v>
      </c>
    </row>
    <row r="456" s="12" customFormat="1">
      <c r="B456" s="244"/>
      <c r="C456" s="245"/>
      <c r="D456" s="235" t="s">
        <v>159</v>
      </c>
      <c r="E456" s="246" t="s">
        <v>21</v>
      </c>
      <c r="F456" s="247" t="s">
        <v>1720</v>
      </c>
      <c r="G456" s="245"/>
      <c r="H456" s="248">
        <v>1</v>
      </c>
      <c r="I456" s="249"/>
      <c r="J456" s="245"/>
      <c r="K456" s="245"/>
      <c r="L456" s="250"/>
      <c r="M456" s="251"/>
      <c r="N456" s="252"/>
      <c r="O456" s="252"/>
      <c r="P456" s="252"/>
      <c r="Q456" s="252"/>
      <c r="R456" s="252"/>
      <c r="S456" s="252"/>
      <c r="T456" s="253"/>
      <c r="AT456" s="254" t="s">
        <v>159</v>
      </c>
      <c r="AU456" s="254" t="s">
        <v>81</v>
      </c>
      <c r="AV456" s="12" t="s">
        <v>81</v>
      </c>
      <c r="AW456" s="12" t="s">
        <v>35</v>
      </c>
      <c r="AX456" s="12" t="s">
        <v>79</v>
      </c>
      <c r="AY456" s="254" t="s">
        <v>152</v>
      </c>
    </row>
    <row r="457" s="1" customFormat="1" ht="25.5" customHeight="1">
      <c r="B457" s="46"/>
      <c r="C457" s="221" t="s">
        <v>624</v>
      </c>
      <c r="D457" s="221" t="s">
        <v>154</v>
      </c>
      <c r="E457" s="222" t="s">
        <v>1721</v>
      </c>
      <c r="F457" s="223" t="s">
        <v>1722</v>
      </c>
      <c r="G457" s="224" t="s">
        <v>376</v>
      </c>
      <c r="H457" s="225">
        <v>1</v>
      </c>
      <c r="I457" s="226"/>
      <c r="J457" s="227">
        <f>ROUND(I457*H457,2)</f>
        <v>0</v>
      </c>
      <c r="K457" s="223" t="s">
        <v>21</v>
      </c>
      <c r="L457" s="72"/>
      <c r="M457" s="228" t="s">
        <v>21</v>
      </c>
      <c r="N457" s="229" t="s">
        <v>42</v>
      </c>
      <c r="O457" s="47"/>
      <c r="P457" s="230">
        <f>O457*H457</f>
        <v>0</v>
      </c>
      <c r="Q457" s="230">
        <v>0.00073739509999999999</v>
      </c>
      <c r="R457" s="230">
        <f>Q457*H457</f>
        <v>0.00073739509999999999</v>
      </c>
      <c r="S457" s="230">
        <v>0</v>
      </c>
      <c r="T457" s="231">
        <f>S457*H457</f>
        <v>0</v>
      </c>
      <c r="AR457" s="24" t="s">
        <v>200</v>
      </c>
      <c r="AT457" s="24" t="s">
        <v>154</v>
      </c>
      <c r="AU457" s="24" t="s">
        <v>81</v>
      </c>
      <c r="AY457" s="24" t="s">
        <v>152</v>
      </c>
      <c r="BE457" s="232">
        <f>IF(N457="základní",J457,0)</f>
        <v>0</v>
      </c>
      <c r="BF457" s="232">
        <f>IF(N457="snížená",J457,0)</f>
        <v>0</v>
      </c>
      <c r="BG457" s="232">
        <f>IF(N457="zákl. přenesená",J457,0)</f>
        <v>0</v>
      </c>
      <c r="BH457" s="232">
        <f>IF(N457="sníž. přenesená",J457,0)</f>
        <v>0</v>
      </c>
      <c r="BI457" s="232">
        <f>IF(N457="nulová",J457,0)</f>
        <v>0</v>
      </c>
      <c r="BJ457" s="24" t="s">
        <v>79</v>
      </c>
      <c r="BK457" s="232">
        <f>ROUND(I457*H457,2)</f>
        <v>0</v>
      </c>
      <c r="BL457" s="24" t="s">
        <v>200</v>
      </c>
      <c r="BM457" s="24" t="s">
        <v>741</v>
      </c>
    </row>
    <row r="458" s="12" customFormat="1">
      <c r="B458" s="244"/>
      <c r="C458" s="245"/>
      <c r="D458" s="235" t="s">
        <v>159</v>
      </c>
      <c r="E458" s="246" t="s">
        <v>21</v>
      </c>
      <c r="F458" s="247" t="s">
        <v>1723</v>
      </c>
      <c r="G458" s="245"/>
      <c r="H458" s="248">
        <v>1</v>
      </c>
      <c r="I458" s="249"/>
      <c r="J458" s="245"/>
      <c r="K458" s="245"/>
      <c r="L458" s="250"/>
      <c r="M458" s="292"/>
      <c r="N458" s="293"/>
      <c r="O458" s="293"/>
      <c r="P458" s="293"/>
      <c r="Q458" s="293"/>
      <c r="R458" s="293"/>
      <c r="S458" s="293"/>
      <c r="T458" s="294"/>
      <c r="AT458" s="254" t="s">
        <v>159</v>
      </c>
      <c r="AU458" s="254" t="s">
        <v>81</v>
      </c>
      <c r="AV458" s="12" t="s">
        <v>81</v>
      </c>
      <c r="AW458" s="12" t="s">
        <v>35</v>
      </c>
      <c r="AX458" s="12" t="s">
        <v>79</v>
      </c>
      <c r="AY458" s="254" t="s">
        <v>152</v>
      </c>
    </row>
    <row r="459" s="1" customFormat="1" ht="6.96" customHeight="1">
      <c r="B459" s="67"/>
      <c r="C459" s="68"/>
      <c r="D459" s="68"/>
      <c r="E459" s="68"/>
      <c r="F459" s="68"/>
      <c r="G459" s="68"/>
      <c r="H459" s="68"/>
      <c r="I459" s="166"/>
      <c r="J459" s="68"/>
      <c r="K459" s="68"/>
      <c r="L459" s="72"/>
    </row>
  </sheetData>
  <sheetProtection sheet="1" autoFilter="0" formatColumns="0" formatRows="0" objects="1" scenarios="1" spinCount="100000" saltValue="Glj98TE+xzHA8Q0iB4SzdZYSoJya48LzBHLAoFuj7hVZCbRgqUdwa+74cgFCNTJSwFhM4QYZ404gTDp1OEGLuQ==" hashValue="LHD3IeX9JX7p2R5Ybq9pf/lF9zpMDfaUFXeMfyZY5gKezs/x9KsOV8aDzLHU0U1yYkDVWWkOU40h5SZ7K3gDcA==" algorithmName="SHA-512" password="CC35"/>
  <autoFilter ref="C90:K458"/>
  <mergeCells count="10">
    <mergeCell ref="E7:H7"/>
    <mergeCell ref="E9:H9"/>
    <mergeCell ref="E24:H24"/>
    <mergeCell ref="E45:H45"/>
    <mergeCell ref="E47:H47"/>
    <mergeCell ref="J51:J52"/>
    <mergeCell ref="E81:H81"/>
    <mergeCell ref="E83:H83"/>
    <mergeCell ref="G1:H1"/>
    <mergeCell ref="L2:V2"/>
  </mergeCells>
  <hyperlinks>
    <hyperlink ref="F1:G1" location="C2" display="1) Krycí list soupisu"/>
    <hyperlink ref="G1:H1" location="C54" display="2) Rekapitulace"/>
    <hyperlink ref="J1" location="C90"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6"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21"/>
      <c r="B1" s="137"/>
      <c r="C1" s="137"/>
      <c r="D1" s="138" t="s">
        <v>1</v>
      </c>
      <c r="E1" s="137"/>
      <c r="F1" s="139" t="s">
        <v>97</v>
      </c>
      <c r="G1" s="139" t="s">
        <v>98</v>
      </c>
      <c r="H1" s="139"/>
      <c r="I1" s="140"/>
      <c r="J1" s="139" t="s">
        <v>99</v>
      </c>
      <c r="K1" s="138" t="s">
        <v>100</v>
      </c>
      <c r="L1" s="139" t="s">
        <v>101</v>
      </c>
      <c r="M1" s="139"/>
      <c r="N1" s="139"/>
      <c r="O1" s="139"/>
      <c r="P1" s="139"/>
      <c r="Q1" s="139"/>
      <c r="R1" s="139"/>
      <c r="S1" s="139"/>
      <c r="T1" s="139"/>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ht="36.96" customHeight="1">
      <c r="L2"/>
      <c r="AT2" s="24" t="s">
        <v>87</v>
      </c>
    </row>
    <row r="3" ht="6.96" customHeight="1">
      <c r="B3" s="25"/>
      <c r="C3" s="26"/>
      <c r="D3" s="26"/>
      <c r="E3" s="26"/>
      <c r="F3" s="26"/>
      <c r="G3" s="26"/>
      <c r="H3" s="26"/>
      <c r="I3" s="141"/>
      <c r="J3" s="26"/>
      <c r="K3" s="27"/>
      <c r="AT3" s="24" t="s">
        <v>81</v>
      </c>
    </row>
    <row r="4" ht="36.96" customHeight="1">
      <c r="B4" s="28"/>
      <c r="C4" s="29"/>
      <c r="D4" s="30" t="s">
        <v>102</v>
      </c>
      <c r="E4" s="29"/>
      <c r="F4" s="29"/>
      <c r="G4" s="29"/>
      <c r="H4" s="29"/>
      <c r="I4" s="142"/>
      <c r="J4" s="29"/>
      <c r="K4" s="31"/>
      <c r="M4" s="32" t="s">
        <v>12</v>
      </c>
      <c r="AT4" s="24" t="s">
        <v>6</v>
      </c>
    </row>
    <row r="5" ht="6.96" customHeight="1">
      <c r="B5" s="28"/>
      <c r="C5" s="29"/>
      <c r="D5" s="29"/>
      <c r="E5" s="29"/>
      <c r="F5" s="29"/>
      <c r="G5" s="29"/>
      <c r="H5" s="29"/>
      <c r="I5" s="142"/>
      <c r="J5" s="29"/>
      <c r="K5" s="31"/>
    </row>
    <row r="6">
      <c r="B6" s="28"/>
      <c r="C6" s="29"/>
      <c r="D6" s="40" t="s">
        <v>18</v>
      </c>
      <c r="E6" s="29"/>
      <c r="F6" s="29"/>
      <c r="G6" s="29"/>
      <c r="H6" s="29"/>
      <c r="I6" s="142"/>
      <c r="J6" s="29"/>
      <c r="K6" s="31"/>
    </row>
    <row r="7" ht="16.5" customHeight="1">
      <c r="B7" s="28"/>
      <c r="C7" s="29"/>
      <c r="D7" s="29"/>
      <c r="E7" s="143" t="str">
        <f>'Rekapitulace stavby'!K6</f>
        <v>Hasičská zbrojnice kat.území Nechvalice,p.č.420/14,420/61,523,524,525 st.82</v>
      </c>
      <c r="F7" s="40"/>
      <c r="G7" s="40"/>
      <c r="H7" s="40"/>
      <c r="I7" s="142"/>
      <c r="J7" s="29"/>
      <c r="K7" s="31"/>
    </row>
    <row r="8" s="1" customFormat="1">
      <c r="B8" s="46"/>
      <c r="C8" s="47"/>
      <c r="D8" s="40" t="s">
        <v>103</v>
      </c>
      <c r="E8" s="47"/>
      <c r="F8" s="47"/>
      <c r="G8" s="47"/>
      <c r="H8" s="47"/>
      <c r="I8" s="144"/>
      <c r="J8" s="47"/>
      <c r="K8" s="51"/>
    </row>
    <row r="9" s="1" customFormat="1" ht="36.96" customHeight="1">
      <c r="B9" s="46"/>
      <c r="C9" s="47"/>
      <c r="D9" s="47"/>
      <c r="E9" s="145" t="s">
        <v>1724</v>
      </c>
      <c r="F9" s="47"/>
      <c r="G9" s="47"/>
      <c r="H9" s="47"/>
      <c r="I9" s="144"/>
      <c r="J9" s="47"/>
      <c r="K9" s="51"/>
    </row>
    <row r="10" s="1" customFormat="1">
      <c r="B10" s="46"/>
      <c r="C10" s="47"/>
      <c r="D10" s="47"/>
      <c r="E10" s="47"/>
      <c r="F10" s="47"/>
      <c r="G10" s="47"/>
      <c r="H10" s="47"/>
      <c r="I10" s="144"/>
      <c r="J10" s="47"/>
      <c r="K10" s="51"/>
    </row>
    <row r="11" s="1" customFormat="1" ht="14.4" customHeight="1">
      <c r="B11" s="46"/>
      <c r="C11" s="47"/>
      <c r="D11" s="40" t="s">
        <v>20</v>
      </c>
      <c r="E11" s="47"/>
      <c r="F11" s="35" t="s">
        <v>21</v>
      </c>
      <c r="G11" s="47"/>
      <c r="H11" s="47"/>
      <c r="I11" s="146" t="s">
        <v>22</v>
      </c>
      <c r="J11" s="35" t="s">
        <v>21</v>
      </c>
      <c r="K11" s="51"/>
    </row>
    <row r="12" s="1" customFormat="1" ht="14.4" customHeight="1">
      <c r="B12" s="46"/>
      <c r="C12" s="47"/>
      <c r="D12" s="40" t="s">
        <v>23</v>
      </c>
      <c r="E12" s="47"/>
      <c r="F12" s="35" t="s">
        <v>1725</v>
      </c>
      <c r="G12" s="47"/>
      <c r="H12" s="47"/>
      <c r="I12" s="146" t="s">
        <v>25</v>
      </c>
      <c r="J12" s="147" t="str">
        <f>'Rekapitulace stavby'!AN8</f>
        <v>9. 3. 2018</v>
      </c>
      <c r="K12" s="51"/>
    </row>
    <row r="13" s="1" customFormat="1" ht="10.8" customHeight="1">
      <c r="B13" s="46"/>
      <c r="C13" s="47"/>
      <c r="D13" s="47"/>
      <c r="E13" s="47"/>
      <c r="F13" s="47"/>
      <c r="G13" s="47"/>
      <c r="H13" s="47"/>
      <c r="I13" s="144"/>
      <c r="J13" s="47"/>
      <c r="K13" s="51"/>
    </row>
    <row r="14" s="1" customFormat="1" ht="14.4" customHeight="1">
      <c r="B14" s="46"/>
      <c r="C14" s="47"/>
      <c r="D14" s="40" t="s">
        <v>27</v>
      </c>
      <c r="E14" s="47"/>
      <c r="F14" s="47"/>
      <c r="G14" s="47"/>
      <c r="H14" s="47"/>
      <c r="I14" s="146" t="s">
        <v>28</v>
      </c>
      <c r="J14" s="35" t="s">
        <v>21</v>
      </c>
      <c r="K14" s="51"/>
    </row>
    <row r="15" s="1" customFormat="1" ht="18" customHeight="1">
      <c r="B15" s="46"/>
      <c r="C15" s="47"/>
      <c r="D15" s="47"/>
      <c r="E15" s="35" t="s">
        <v>29</v>
      </c>
      <c r="F15" s="47"/>
      <c r="G15" s="47"/>
      <c r="H15" s="47"/>
      <c r="I15" s="146" t="s">
        <v>30</v>
      </c>
      <c r="J15" s="35" t="s">
        <v>21</v>
      </c>
      <c r="K15" s="51"/>
    </row>
    <row r="16" s="1" customFormat="1" ht="6.96" customHeight="1">
      <c r="B16" s="46"/>
      <c r="C16" s="47"/>
      <c r="D16" s="47"/>
      <c r="E16" s="47"/>
      <c r="F16" s="47"/>
      <c r="G16" s="47"/>
      <c r="H16" s="47"/>
      <c r="I16" s="144"/>
      <c r="J16" s="47"/>
      <c r="K16" s="51"/>
    </row>
    <row r="17" s="1" customFormat="1" ht="14.4" customHeight="1">
      <c r="B17" s="46"/>
      <c r="C17" s="47"/>
      <c r="D17" s="40" t="s">
        <v>31</v>
      </c>
      <c r="E17" s="47"/>
      <c r="F17" s="47"/>
      <c r="G17" s="47"/>
      <c r="H17" s="47"/>
      <c r="I17" s="146" t="s">
        <v>28</v>
      </c>
      <c r="J17" s="35" t="str">
        <f>IF('Rekapitulace stavby'!AN13="Vyplň údaj","",IF('Rekapitulace stavby'!AN13="","",'Rekapitulace stavby'!AN13))</f>
        <v/>
      </c>
      <c r="K17" s="51"/>
    </row>
    <row r="18" s="1" customFormat="1" ht="18" customHeight="1">
      <c r="B18" s="46"/>
      <c r="C18" s="47"/>
      <c r="D18" s="47"/>
      <c r="E18" s="35" t="str">
        <f>IF('Rekapitulace stavby'!E14="Vyplň údaj","",IF('Rekapitulace stavby'!E14="","",'Rekapitulace stavby'!E14))</f>
        <v/>
      </c>
      <c r="F18" s="47"/>
      <c r="G18" s="47"/>
      <c r="H18" s="47"/>
      <c r="I18" s="146" t="s">
        <v>30</v>
      </c>
      <c r="J18" s="35" t="str">
        <f>IF('Rekapitulace stavby'!AN14="Vyplň údaj","",IF('Rekapitulace stavby'!AN14="","",'Rekapitulace stavby'!AN14))</f>
        <v/>
      </c>
      <c r="K18" s="51"/>
    </row>
    <row r="19" s="1" customFormat="1" ht="6.96" customHeight="1">
      <c r="B19" s="46"/>
      <c r="C19" s="47"/>
      <c r="D19" s="47"/>
      <c r="E19" s="47"/>
      <c r="F19" s="47"/>
      <c r="G19" s="47"/>
      <c r="H19" s="47"/>
      <c r="I19" s="144"/>
      <c r="J19" s="47"/>
      <c r="K19" s="51"/>
    </row>
    <row r="20" s="1" customFormat="1" ht="14.4" customHeight="1">
      <c r="B20" s="46"/>
      <c r="C20" s="47"/>
      <c r="D20" s="40" t="s">
        <v>33</v>
      </c>
      <c r="E20" s="47"/>
      <c r="F20" s="47"/>
      <c r="G20" s="47"/>
      <c r="H20" s="47"/>
      <c r="I20" s="146" t="s">
        <v>28</v>
      </c>
      <c r="J20" s="35" t="s">
        <v>21</v>
      </c>
      <c r="K20" s="51"/>
    </row>
    <row r="21" s="1" customFormat="1" ht="18" customHeight="1">
      <c r="B21" s="46"/>
      <c r="C21" s="47"/>
      <c r="D21" s="47"/>
      <c r="E21" s="35" t="s">
        <v>34</v>
      </c>
      <c r="F21" s="47"/>
      <c r="G21" s="47"/>
      <c r="H21" s="47"/>
      <c r="I21" s="146" t="s">
        <v>30</v>
      </c>
      <c r="J21" s="35" t="s">
        <v>21</v>
      </c>
      <c r="K21" s="51"/>
    </row>
    <row r="22" s="1" customFormat="1" ht="6.96" customHeight="1">
      <c r="B22" s="46"/>
      <c r="C22" s="47"/>
      <c r="D22" s="47"/>
      <c r="E22" s="47"/>
      <c r="F22" s="47"/>
      <c r="G22" s="47"/>
      <c r="H22" s="47"/>
      <c r="I22" s="144"/>
      <c r="J22" s="47"/>
      <c r="K22" s="51"/>
    </row>
    <row r="23" s="1" customFormat="1" ht="14.4" customHeight="1">
      <c r="B23" s="46"/>
      <c r="C23" s="47"/>
      <c r="D23" s="40" t="s">
        <v>36</v>
      </c>
      <c r="E23" s="47"/>
      <c r="F23" s="47"/>
      <c r="G23" s="47"/>
      <c r="H23" s="47"/>
      <c r="I23" s="144"/>
      <c r="J23" s="47"/>
      <c r="K23" s="51"/>
    </row>
    <row r="24" s="6" customFormat="1" ht="16.5" customHeight="1">
      <c r="B24" s="148"/>
      <c r="C24" s="149"/>
      <c r="D24" s="149"/>
      <c r="E24" s="44" t="s">
        <v>21</v>
      </c>
      <c r="F24" s="44"/>
      <c r="G24" s="44"/>
      <c r="H24" s="44"/>
      <c r="I24" s="150"/>
      <c r="J24" s="149"/>
      <c r="K24" s="151"/>
    </row>
    <row r="25" s="1" customFormat="1" ht="6.96" customHeight="1">
      <c r="B25" s="46"/>
      <c r="C25" s="47"/>
      <c r="D25" s="47"/>
      <c r="E25" s="47"/>
      <c r="F25" s="47"/>
      <c r="G25" s="47"/>
      <c r="H25" s="47"/>
      <c r="I25" s="144"/>
      <c r="J25" s="47"/>
      <c r="K25" s="51"/>
    </row>
    <row r="26" s="1" customFormat="1" ht="6.96" customHeight="1">
      <c r="B26" s="46"/>
      <c r="C26" s="47"/>
      <c r="D26" s="106"/>
      <c r="E26" s="106"/>
      <c r="F26" s="106"/>
      <c r="G26" s="106"/>
      <c r="H26" s="106"/>
      <c r="I26" s="152"/>
      <c r="J26" s="106"/>
      <c r="K26" s="153"/>
    </row>
    <row r="27" s="1" customFormat="1" ht="25.44" customHeight="1">
      <c r="B27" s="46"/>
      <c r="C27" s="47"/>
      <c r="D27" s="154" t="s">
        <v>37</v>
      </c>
      <c r="E27" s="47"/>
      <c r="F27" s="47"/>
      <c r="G27" s="47"/>
      <c r="H27" s="47"/>
      <c r="I27" s="144"/>
      <c r="J27" s="155">
        <f>ROUND(J92,2)</f>
        <v>0</v>
      </c>
      <c r="K27" s="51"/>
    </row>
    <row r="28" s="1" customFormat="1" ht="6.96" customHeight="1">
      <c r="B28" s="46"/>
      <c r="C28" s="47"/>
      <c r="D28" s="106"/>
      <c r="E28" s="106"/>
      <c r="F28" s="106"/>
      <c r="G28" s="106"/>
      <c r="H28" s="106"/>
      <c r="I28" s="152"/>
      <c r="J28" s="106"/>
      <c r="K28" s="153"/>
    </row>
    <row r="29" s="1" customFormat="1" ht="14.4" customHeight="1">
      <c r="B29" s="46"/>
      <c r="C29" s="47"/>
      <c r="D29" s="47"/>
      <c r="E29" s="47"/>
      <c r="F29" s="52" t="s">
        <v>39</v>
      </c>
      <c r="G29" s="47"/>
      <c r="H29" s="47"/>
      <c r="I29" s="156" t="s">
        <v>38</v>
      </c>
      <c r="J29" s="52" t="s">
        <v>40</v>
      </c>
      <c r="K29" s="51"/>
    </row>
    <row r="30" s="1" customFormat="1" ht="14.4" customHeight="1">
      <c r="B30" s="46"/>
      <c r="C30" s="47"/>
      <c r="D30" s="55" t="s">
        <v>41</v>
      </c>
      <c r="E30" s="55" t="s">
        <v>42</v>
      </c>
      <c r="F30" s="157">
        <f>ROUND(SUM(BE92:BE420), 2)</f>
        <v>0</v>
      </c>
      <c r="G30" s="47"/>
      <c r="H30" s="47"/>
      <c r="I30" s="158">
        <v>0.20999999999999999</v>
      </c>
      <c r="J30" s="157">
        <f>ROUND(ROUND((SUM(BE92:BE420)), 2)*I30, 2)</f>
        <v>0</v>
      </c>
      <c r="K30" s="51"/>
    </row>
    <row r="31" s="1" customFormat="1" ht="14.4" customHeight="1">
      <c r="B31" s="46"/>
      <c r="C31" s="47"/>
      <c r="D31" s="47"/>
      <c r="E31" s="55" t="s">
        <v>43</v>
      </c>
      <c r="F31" s="157">
        <f>ROUND(SUM(BF92:BF420), 2)</f>
        <v>0</v>
      </c>
      <c r="G31" s="47"/>
      <c r="H31" s="47"/>
      <c r="I31" s="158">
        <v>0.14999999999999999</v>
      </c>
      <c r="J31" s="157">
        <f>ROUND(ROUND((SUM(BF92:BF420)), 2)*I31, 2)</f>
        <v>0</v>
      </c>
      <c r="K31" s="51"/>
    </row>
    <row r="32" hidden="1" s="1" customFormat="1" ht="14.4" customHeight="1">
      <c r="B32" s="46"/>
      <c r="C32" s="47"/>
      <c r="D32" s="47"/>
      <c r="E32" s="55" t="s">
        <v>44</v>
      </c>
      <c r="F32" s="157">
        <f>ROUND(SUM(BG92:BG420), 2)</f>
        <v>0</v>
      </c>
      <c r="G32" s="47"/>
      <c r="H32" s="47"/>
      <c r="I32" s="158">
        <v>0.20999999999999999</v>
      </c>
      <c r="J32" s="157">
        <v>0</v>
      </c>
      <c r="K32" s="51"/>
    </row>
    <row r="33" hidden="1" s="1" customFormat="1" ht="14.4" customHeight="1">
      <c r="B33" s="46"/>
      <c r="C33" s="47"/>
      <c r="D33" s="47"/>
      <c r="E33" s="55" t="s">
        <v>45</v>
      </c>
      <c r="F33" s="157">
        <f>ROUND(SUM(BH92:BH420), 2)</f>
        <v>0</v>
      </c>
      <c r="G33" s="47"/>
      <c r="H33" s="47"/>
      <c r="I33" s="158">
        <v>0.14999999999999999</v>
      </c>
      <c r="J33" s="157">
        <v>0</v>
      </c>
      <c r="K33" s="51"/>
    </row>
    <row r="34" hidden="1" s="1" customFormat="1" ht="14.4" customHeight="1">
      <c r="B34" s="46"/>
      <c r="C34" s="47"/>
      <c r="D34" s="47"/>
      <c r="E34" s="55" t="s">
        <v>46</v>
      </c>
      <c r="F34" s="157">
        <f>ROUND(SUM(BI92:BI420), 2)</f>
        <v>0</v>
      </c>
      <c r="G34" s="47"/>
      <c r="H34" s="47"/>
      <c r="I34" s="158">
        <v>0</v>
      </c>
      <c r="J34" s="157">
        <v>0</v>
      </c>
      <c r="K34" s="51"/>
    </row>
    <row r="35" s="1" customFormat="1" ht="6.96" customHeight="1">
      <c r="B35" s="46"/>
      <c r="C35" s="47"/>
      <c r="D35" s="47"/>
      <c r="E35" s="47"/>
      <c r="F35" s="47"/>
      <c r="G35" s="47"/>
      <c r="H35" s="47"/>
      <c r="I35" s="144"/>
      <c r="J35" s="47"/>
      <c r="K35" s="51"/>
    </row>
    <row r="36" s="1" customFormat="1" ht="25.44" customHeight="1">
      <c r="B36" s="46"/>
      <c r="C36" s="159"/>
      <c r="D36" s="160" t="s">
        <v>47</v>
      </c>
      <c r="E36" s="98"/>
      <c r="F36" s="98"/>
      <c r="G36" s="161" t="s">
        <v>48</v>
      </c>
      <c r="H36" s="162" t="s">
        <v>49</v>
      </c>
      <c r="I36" s="163"/>
      <c r="J36" s="164">
        <f>SUM(J27:J34)</f>
        <v>0</v>
      </c>
      <c r="K36" s="165"/>
    </row>
    <row r="37" s="1" customFormat="1" ht="14.4" customHeight="1">
      <c r="B37" s="67"/>
      <c r="C37" s="68"/>
      <c r="D37" s="68"/>
      <c r="E37" s="68"/>
      <c r="F37" s="68"/>
      <c r="G37" s="68"/>
      <c r="H37" s="68"/>
      <c r="I37" s="166"/>
      <c r="J37" s="68"/>
      <c r="K37" s="69"/>
    </row>
    <row r="41" s="1" customFormat="1" ht="6.96" customHeight="1">
      <c r="B41" s="167"/>
      <c r="C41" s="168"/>
      <c r="D41" s="168"/>
      <c r="E41" s="168"/>
      <c r="F41" s="168"/>
      <c r="G41" s="168"/>
      <c r="H41" s="168"/>
      <c r="I41" s="169"/>
      <c r="J41" s="168"/>
      <c r="K41" s="170"/>
    </row>
    <row r="42" s="1" customFormat="1" ht="36.96" customHeight="1">
      <c r="B42" s="46"/>
      <c r="C42" s="30" t="s">
        <v>106</v>
      </c>
      <c r="D42" s="47"/>
      <c r="E42" s="47"/>
      <c r="F42" s="47"/>
      <c r="G42" s="47"/>
      <c r="H42" s="47"/>
      <c r="I42" s="144"/>
      <c r="J42" s="47"/>
      <c r="K42" s="51"/>
    </row>
    <row r="43" s="1" customFormat="1" ht="6.96" customHeight="1">
      <c r="B43" s="46"/>
      <c r="C43" s="47"/>
      <c r="D43" s="47"/>
      <c r="E43" s="47"/>
      <c r="F43" s="47"/>
      <c r="G43" s="47"/>
      <c r="H43" s="47"/>
      <c r="I43" s="144"/>
      <c r="J43" s="47"/>
      <c r="K43" s="51"/>
    </row>
    <row r="44" s="1" customFormat="1" ht="14.4" customHeight="1">
      <c r="B44" s="46"/>
      <c r="C44" s="40" t="s">
        <v>18</v>
      </c>
      <c r="D44" s="47"/>
      <c r="E44" s="47"/>
      <c r="F44" s="47"/>
      <c r="G44" s="47"/>
      <c r="H44" s="47"/>
      <c r="I44" s="144"/>
      <c r="J44" s="47"/>
      <c r="K44" s="51"/>
    </row>
    <row r="45" s="1" customFormat="1" ht="16.5" customHeight="1">
      <c r="B45" s="46"/>
      <c r="C45" s="47"/>
      <c r="D45" s="47"/>
      <c r="E45" s="143" t="str">
        <f>E7</f>
        <v>Hasičská zbrojnice kat.území Nechvalice,p.č.420/14,420/61,523,524,525 st.82</v>
      </c>
      <c r="F45" s="40"/>
      <c r="G45" s="40"/>
      <c r="H45" s="40"/>
      <c r="I45" s="144"/>
      <c r="J45" s="47"/>
      <c r="K45" s="51"/>
    </row>
    <row r="46" s="1" customFormat="1" ht="14.4" customHeight="1">
      <c r="B46" s="46"/>
      <c r="C46" s="40" t="s">
        <v>103</v>
      </c>
      <c r="D46" s="47"/>
      <c r="E46" s="47"/>
      <c r="F46" s="47"/>
      <c r="G46" s="47"/>
      <c r="H46" s="47"/>
      <c r="I46" s="144"/>
      <c r="J46" s="47"/>
      <c r="K46" s="51"/>
    </row>
    <row r="47" s="1" customFormat="1" ht="17.25" customHeight="1">
      <c r="B47" s="46"/>
      <c r="C47" s="47"/>
      <c r="D47" s="47"/>
      <c r="E47" s="145" t="str">
        <f>E9</f>
        <v>SO_03 - Ústřední vytápění a úprava kotelny</v>
      </c>
      <c r="F47" s="47"/>
      <c r="G47" s="47"/>
      <c r="H47" s="47"/>
      <c r="I47" s="144"/>
      <c r="J47" s="47"/>
      <c r="K47" s="51"/>
    </row>
    <row r="48" s="1" customFormat="1" ht="6.96" customHeight="1">
      <c r="B48" s="46"/>
      <c r="C48" s="47"/>
      <c r="D48" s="47"/>
      <c r="E48" s="47"/>
      <c r="F48" s="47"/>
      <c r="G48" s="47"/>
      <c r="H48" s="47"/>
      <c r="I48" s="144"/>
      <c r="J48" s="47"/>
      <c r="K48" s="51"/>
    </row>
    <row r="49" s="1" customFormat="1" ht="18" customHeight="1">
      <c r="B49" s="46"/>
      <c r="C49" s="40" t="s">
        <v>23</v>
      </c>
      <c r="D49" s="47"/>
      <c r="E49" s="47"/>
      <c r="F49" s="35" t="str">
        <f>F12</f>
        <v xml:space="preserve"> </v>
      </c>
      <c r="G49" s="47"/>
      <c r="H49" s="47"/>
      <c r="I49" s="146" t="s">
        <v>25</v>
      </c>
      <c r="J49" s="147" t="str">
        <f>IF(J12="","",J12)</f>
        <v>9. 3. 2018</v>
      </c>
      <c r="K49" s="51"/>
    </row>
    <row r="50" s="1" customFormat="1" ht="6.96" customHeight="1">
      <c r="B50" s="46"/>
      <c r="C50" s="47"/>
      <c r="D50" s="47"/>
      <c r="E50" s="47"/>
      <c r="F50" s="47"/>
      <c r="G50" s="47"/>
      <c r="H50" s="47"/>
      <c r="I50" s="144"/>
      <c r="J50" s="47"/>
      <c r="K50" s="51"/>
    </row>
    <row r="51" s="1" customFormat="1">
      <c r="B51" s="46"/>
      <c r="C51" s="40" t="s">
        <v>27</v>
      </c>
      <c r="D51" s="47"/>
      <c r="E51" s="47"/>
      <c r="F51" s="35" t="str">
        <f>E15</f>
        <v>Obec Nechvalice, Nechvalice 62, 26401</v>
      </c>
      <c r="G51" s="47"/>
      <c r="H51" s="47"/>
      <c r="I51" s="146" t="s">
        <v>33</v>
      </c>
      <c r="J51" s="44" t="str">
        <f>E21</f>
        <v>Ing. Štefan Stiskala</v>
      </c>
      <c r="K51" s="51"/>
    </row>
    <row r="52" s="1" customFormat="1" ht="14.4" customHeight="1">
      <c r="B52" s="46"/>
      <c r="C52" s="40" t="s">
        <v>31</v>
      </c>
      <c r="D52" s="47"/>
      <c r="E52" s="47"/>
      <c r="F52" s="35" t="str">
        <f>IF(E18="","",E18)</f>
        <v/>
      </c>
      <c r="G52" s="47"/>
      <c r="H52" s="47"/>
      <c r="I52" s="144"/>
      <c r="J52" s="171"/>
      <c r="K52" s="51"/>
    </row>
    <row r="53" s="1" customFormat="1" ht="10.32" customHeight="1">
      <c r="B53" s="46"/>
      <c r="C53" s="47"/>
      <c r="D53" s="47"/>
      <c r="E53" s="47"/>
      <c r="F53" s="47"/>
      <c r="G53" s="47"/>
      <c r="H53" s="47"/>
      <c r="I53" s="144"/>
      <c r="J53" s="47"/>
      <c r="K53" s="51"/>
    </row>
    <row r="54" s="1" customFormat="1" ht="29.28" customHeight="1">
      <c r="B54" s="46"/>
      <c r="C54" s="172" t="s">
        <v>107</v>
      </c>
      <c r="D54" s="159"/>
      <c r="E54" s="159"/>
      <c r="F54" s="159"/>
      <c r="G54" s="159"/>
      <c r="H54" s="159"/>
      <c r="I54" s="173"/>
      <c r="J54" s="174" t="s">
        <v>108</v>
      </c>
      <c r="K54" s="175"/>
    </row>
    <row r="55" s="1" customFormat="1" ht="10.32" customHeight="1">
      <c r="B55" s="46"/>
      <c r="C55" s="47"/>
      <c r="D55" s="47"/>
      <c r="E55" s="47"/>
      <c r="F55" s="47"/>
      <c r="G55" s="47"/>
      <c r="H55" s="47"/>
      <c r="I55" s="144"/>
      <c r="J55" s="47"/>
      <c r="K55" s="51"/>
    </row>
    <row r="56" s="1" customFormat="1" ht="29.28" customHeight="1">
      <c r="B56" s="46"/>
      <c r="C56" s="176" t="s">
        <v>109</v>
      </c>
      <c r="D56" s="47"/>
      <c r="E56" s="47"/>
      <c r="F56" s="47"/>
      <c r="G56" s="47"/>
      <c r="H56" s="47"/>
      <c r="I56" s="144"/>
      <c r="J56" s="155">
        <f>J92</f>
        <v>0</v>
      </c>
      <c r="K56" s="51"/>
      <c r="AU56" s="24" t="s">
        <v>110</v>
      </c>
    </row>
    <row r="57" s="7" customFormat="1" ht="24.96" customHeight="1">
      <c r="B57" s="177"/>
      <c r="C57" s="178"/>
      <c r="D57" s="179" t="s">
        <v>111</v>
      </c>
      <c r="E57" s="180"/>
      <c r="F57" s="180"/>
      <c r="G57" s="180"/>
      <c r="H57" s="180"/>
      <c r="I57" s="181"/>
      <c r="J57" s="182">
        <f>J93</f>
        <v>0</v>
      </c>
      <c r="K57" s="183"/>
    </row>
    <row r="58" s="8" customFormat="1" ht="19.92" customHeight="1">
      <c r="B58" s="184"/>
      <c r="C58" s="185"/>
      <c r="D58" s="186" t="s">
        <v>112</v>
      </c>
      <c r="E58" s="187"/>
      <c r="F58" s="187"/>
      <c r="G58" s="187"/>
      <c r="H58" s="187"/>
      <c r="I58" s="188"/>
      <c r="J58" s="189">
        <f>J94</f>
        <v>0</v>
      </c>
      <c r="K58" s="190"/>
    </row>
    <row r="59" s="8" customFormat="1" ht="19.92" customHeight="1">
      <c r="B59" s="184"/>
      <c r="C59" s="185"/>
      <c r="D59" s="186" t="s">
        <v>115</v>
      </c>
      <c r="E59" s="187"/>
      <c r="F59" s="187"/>
      <c r="G59" s="187"/>
      <c r="H59" s="187"/>
      <c r="I59" s="188"/>
      <c r="J59" s="189">
        <f>J128</f>
        <v>0</v>
      </c>
      <c r="K59" s="190"/>
    </row>
    <row r="60" s="8" customFormat="1" ht="19.92" customHeight="1">
      <c r="B60" s="184"/>
      <c r="C60" s="185"/>
      <c r="D60" s="186" t="s">
        <v>117</v>
      </c>
      <c r="E60" s="187"/>
      <c r="F60" s="187"/>
      <c r="G60" s="187"/>
      <c r="H60" s="187"/>
      <c r="I60" s="188"/>
      <c r="J60" s="189">
        <f>J134</f>
        <v>0</v>
      </c>
      <c r="K60" s="190"/>
    </row>
    <row r="61" s="8" customFormat="1" ht="19.92" customHeight="1">
      <c r="B61" s="184"/>
      <c r="C61" s="185"/>
      <c r="D61" s="186" t="s">
        <v>1392</v>
      </c>
      <c r="E61" s="187"/>
      <c r="F61" s="187"/>
      <c r="G61" s="187"/>
      <c r="H61" s="187"/>
      <c r="I61" s="188"/>
      <c r="J61" s="189">
        <f>J144</f>
        <v>0</v>
      </c>
      <c r="K61" s="190"/>
    </row>
    <row r="62" s="8" customFormat="1" ht="19.92" customHeight="1">
      <c r="B62" s="184"/>
      <c r="C62" s="185"/>
      <c r="D62" s="186" t="s">
        <v>118</v>
      </c>
      <c r="E62" s="187"/>
      <c r="F62" s="187"/>
      <c r="G62" s="187"/>
      <c r="H62" s="187"/>
      <c r="I62" s="188"/>
      <c r="J62" s="189">
        <f>J149</f>
        <v>0</v>
      </c>
      <c r="K62" s="190"/>
    </row>
    <row r="63" s="8" customFormat="1" ht="19.92" customHeight="1">
      <c r="B63" s="184"/>
      <c r="C63" s="185"/>
      <c r="D63" s="186" t="s">
        <v>119</v>
      </c>
      <c r="E63" s="187"/>
      <c r="F63" s="187"/>
      <c r="G63" s="187"/>
      <c r="H63" s="187"/>
      <c r="I63" s="188"/>
      <c r="J63" s="189">
        <f>J155</f>
        <v>0</v>
      </c>
      <c r="K63" s="190"/>
    </row>
    <row r="64" s="8" customFormat="1" ht="19.92" customHeight="1">
      <c r="B64" s="184"/>
      <c r="C64" s="185"/>
      <c r="D64" s="186" t="s">
        <v>120</v>
      </c>
      <c r="E64" s="187"/>
      <c r="F64" s="187"/>
      <c r="G64" s="187"/>
      <c r="H64" s="187"/>
      <c r="I64" s="188"/>
      <c r="J64" s="189">
        <f>J162</f>
        <v>0</v>
      </c>
      <c r="K64" s="190"/>
    </row>
    <row r="65" s="7" customFormat="1" ht="24.96" customHeight="1">
      <c r="B65" s="177"/>
      <c r="C65" s="178"/>
      <c r="D65" s="179" t="s">
        <v>121</v>
      </c>
      <c r="E65" s="180"/>
      <c r="F65" s="180"/>
      <c r="G65" s="180"/>
      <c r="H65" s="180"/>
      <c r="I65" s="181"/>
      <c r="J65" s="182">
        <f>J164</f>
        <v>0</v>
      </c>
      <c r="K65" s="183"/>
    </row>
    <row r="66" s="8" customFormat="1" ht="19.92" customHeight="1">
      <c r="B66" s="184"/>
      <c r="C66" s="185"/>
      <c r="D66" s="186" t="s">
        <v>1394</v>
      </c>
      <c r="E66" s="187"/>
      <c r="F66" s="187"/>
      <c r="G66" s="187"/>
      <c r="H66" s="187"/>
      <c r="I66" s="188"/>
      <c r="J66" s="189">
        <f>J165</f>
        <v>0</v>
      </c>
      <c r="K66" s="190"/>
    </row>
    <row r="67" s="8" customFormat="1" ht="19.92" customHeight="1">
      <c r="B67" s="184"/>
      <c r="C67" s="185"/>
      <c r="D67" s="186" t="s">
        <v>1396</v>
      </c>
      <c r="E67" s="187"/>
      <c r="F67" s="187"/>
      <c r="G67" s="187"/>
      <c r="H67" s="187"/>
      <c r="I67" s="188"/>
      <c r="J67" s="189">
        <f>J171</f>
        <v>0</v>
      </c>
      <c r="K67" s="190"/>
    </row>
    <row r="68" s="8" customFormat="1" ht="19.92" customHeight="1">
      <c r="B68" s="184"/>
      <c r="C68" s="185"/>
      <c r="D68" s="186" t="s">
        <v>1726</v>
      </c>
      <c r="E68" s="187"/>
      <c r="F68" s="187"/>
      <c r="G68" s="187"/>
      <c r="H68" s="187"/>
      <c r="I68" s="188"/>
      <c r="J68" s="189">
        <f>J174</f>
        <v>0</v>
      </c>
      <c r="K68" s="190"/>
    </row>
    <row r="69" s="8" customFormat="1" ht="19.92" customHeight="1">
      <c r="B69" s="184"/>
      <c r="C69" s="185"/>
      <c r="D69" s="186" t="s">
        <v>1727</v>
      </c>
      <c r="E69" s="187"/>
      <c r="F69" s="187"/>
      <c r="G69" s="187"/>
      <c r="H69" s="187"/>
      <c r="I69" s="188"/>
      <c r="J69" s="189">
        <f>J185</f>
        <v>0</v>
      </c>
      <c r="K69" s="190"/>
    </row>
    <row r="70" s="8" customFormat="1" ht="19.92" customHeight="1">
      <c r="B70" s="184"/>
      <c r="C70" s="185"/>
      <c r="D70" s="186" t="s">
        <v>1728</v>
      </c>
      <c r="E70" s="187"/>
      <c r="F70" s="187"/>
      <c r="G70" s="187"/>
      <c r="H70" s="187"/>
      <c r="I70" s="188"/>
      <c r="J70" s="189">
        <f>J194</f>
        <v>0</v>
      </c>
      <c r="K70" s="190"/>
    </row>
    <row r="71" s="8" customFormat="1" ht="19.92" customHeight="1">
      <c r="B71" s="184"/>
      <c r="C71" s="185"/>
      <c r="D71" s="186" t="s">
        <v>1729</v>
      </c>
      <c r="E71" s="187"/>
      <c r="F71" s="187"/>
      <c r="G71" s="187"/>
      <c r="H71" s="187"/>
      <c r="I71" s="188"/>
      <c r="J71" s="189">
        <f>J253</f>
        <v>0</v>
      </c>
      <c r="K71" s="190"/>
    </row>
    <row r="72" s="8" customFormat="1" ht="19.92" customHeight="1">
      <c r="B72" s="184"/>
      <c r="C72" s="185"/>
      <c r="D72" s="186" t="s">
        <v>1730</v>
      </c>
      <c r="E72" s="187"/>
      <c r="F72" s="187"/>
      <c r="G72" s="187"/>
      <c r="H72" s="187"/>
      <c r="I72" s="188"/>
      <c r="J72" s="189">
        <f>J396</f>
        <v>0</v>
      </c>
      <c r="K72" s="190"/>
    </row>
    <row r="73" s="1" customFormat="1" ht="21.84" customHeight="1">
      <c r="B73" s="46"/>
      <c r="C73" s="47"/>
      <c r="D73" s="47"/>
      <c r="E73" s="47"/>
      <c r="F73" s="47"/>
      <c r="G73" s="47"/>
      <c r="H73" s="47"/>
      <c r="I73" s="144"/>
      <c r="J73" s="47"/>
      <c r="K73" s="51"/>
    </row>
    <row r="74" s="1" customFormat="1" ht="6.96" customHeight="1">
      <c r="B74" s="67"/>
      <c r="C74" s="68"/>
      <c r="D74" s="68"/>
      <c r="E74" s="68"/>
      <c r="F74" s="68"/>
      <c r="G74" s="68"/>
      <c r="H74" s="68"/>
      <c r="I74" s="166"/>
      <c r="J74" s="68"/>
      <c r="K74" s="69"/>
    </row>
    <row r="78" s="1" customFormat="1" ht="6.96" customHeight="1">
      <c r="B78" s="70"/>
      <c r="C78" s="71"/>
      <c r="D78" s="71"/>
      <c r="E78" s="71"/>
      <c r="F78" s="71"/>
      <c r="G78" s="71"/>
      <c r="H78" s="71"/>
      <c r="I78" s="169"/>
      <c r="J78" s="71"/>
      <c r="K78" s="71"/>
      <c r="L78" s="72"/>
    </row>
    <row r="79" s="1" customFormat="1" ht="36.96" customHeight="1">
      <c r="B79" s="46"/>
      <c r="C79" s="73" t="s">
        <v>136</v>
      </c>
      <c r="D79" s="74"/>
      <c r="E79" s="74"/>
      <c r="F79" s="74"/>
      <c r="G79" s="74"/>
      <c r="H79" s="74"/>
      <c r="I79" s="191"/>
      <c r="J79" s="74"/>
      <c r="K79" s="74"/>
      <c r="L79" s="72"/>
    </row>
    <row r="80" s="1" customFormat="1" ht="6.96" customHeight="1">
      <c r="B80" s="46"/>
      <c r="C80" s="74"/>
      <c r="D80" s="74"/>
      <c r="E80" s="74"/>
      <c r="F80" s="74"/>
      <c r="G80" s="74"/>
      <c r="H80" s="74"/>
      <c r="I80" s="191"/>
      <c r="J80" s="74"/>
      <c r="K80" s="74"/>
      <c r="L80" s="72"/>
    </row>
    <row r="81" s="1" customFormat="1" ht="14.4" customHeight="1">
      <c r="B81" s="46"/>
      <c r="C81" s="76" t="s">
        <v>18</v>
      </c>
      <c r="D81" s="74"/>
      <c r="E81" s="74"/>
      <c r="F81" s="74"/>
      <c r="G81" s="74"/>
      <c r="H81" s="74"/>
      <c r="I81" s="191"/>
      <c r="J81" s="74"/>
      <c r="K81" s="74"/>
      <c r="L81" s="72"/>
    </row>
    <row r="82" s="1" customFormat="1" ht="16.5" customHeight="1">
      <c r="B82" s="46"/>
      <c r="C82" s="74"/>
      <c r="D82" s="74"/>
      <c r="E82" s="192" t="str">
        <f>E7</f>
        <v>Hasičská zbrojnice kat.území Nechvalice,p.č.420/14,420/61,523,524,525 st.82</v>
      </c>
      <c r="F82" s="76"/>
      <c r="G82" s="76"/>
      <c r="H82" s="76"/>
      <c r="I82" s="191"/>
      <c r="J82" s="74"/>
      <c r="K82" s="74"/>
      <c r="L82" s="72"/>
    </row>
    <row r="83" s="1" customFormat="1" ht="14.4" customHeight="1">
      <c r="B83" s="46"/>
      <c r="C83" s="76" t="s">
        <v>103</v>
      </c>
      <c r="D83" s="74"/>
      <c r="E83" s="74"/>
      <c r="F83" s="74"/>
      <c r="G83" s="74"/>
      <c r="H83" s="74"/>
      <c r="I83" s="191"/>
      <c r="J83" s="74"/>
      <c r="K83" s="74"/>
      <c r="L83" s="72"/>
    </row>
    <row r="84" s="1" customFormat="1" ht="17.25" customHeight="1">
      <c r="B84" s="46"/>
      <c r="C84" s="74"/>
      <c r="D84" s="74"/>
      <c r="E84" s="82" t="str">
        <f>E9</f>
        <v>SO_03 - Ústřední vytápění a úprava kotelny</v>
      </c>
      <c r="F84" s="74"/>
      <c r="G84" s="74"/>
      <c r="H84" s="74"/>
      <c r="I84" s="191"/>
      <c r="J84" s="74"/>
      <c r="K84" s="74"/>
      <c r="L84" s="72"/>
    </row>
    <row r="85" s="1" customFormat="1" ht="6.96" customHeight="1">
      <c r="B85" s="46"/>
      <c r="C85" s="74"/>
      <c r="D85" s="74"/>
      <c r="E85" s="74"/>
      <c r="F85" s="74"/>
      <c r="G85" s="74"/>
      <c r="H85" s="74"/>
      <c r="I85" s="191"/>
      <c r="J85" s="74"/>
      <c r="K85" s="74"/>
      <c r="L85" s="72"/>
    </row>
    <row r="86" s="1" customFormat="1" ht="18" customHeight="1">
      <c r="B86" s="46"/>
      <c r="C86" s="76" t="s">
        <v>23</v>
      </c>
      <c r="D86" s="74"/>
      <c r="E86" s="74"/>
      <c r="F86" s="193" t="str">
        <f>F12</f>
        <v xml:space="preserve"> </v>
      </c>
      <c r="G86" s="74"/>
      <c r="H86" s="74"/>
      <c r="I86" s="194" t="s">
        <v>25</v>
      </c>
      <c r="J86" s="85" t="str">
        <f>IF(J12="","",J12)</f>
        <v>9. 3. 2018</v>
      </c>
      <c r="K86" s="74"/>
      <c r="L86" s="72"/>
    </row>
    <row r="87" s="1" customFormat="1" ht="6.96" customHeight="1">
      <c r="B87" s="46"/>
      <c r="C87" s="74"/>
      <c r="D87" s="74"/>
      <c r="E87" s="74"/>
      <c r="F87" s="74"/>
      <c r="G87" s="74"/>
      <c r="H87" s="74"/>
      <c r="I87" s="191"/>
      <c r="J87" s="74"/>
      <c r="K87" s="74"/>
      <c r="L87" s="72"/>
    </row>
    <row r="88" s="1" customFormat="1">
      <c r="B88" s="46"/>
      <c r="C88" s="76" t="s">
        <v>27</v>
      </c>
      <c r="D88" s="74"/>
      <c r="E88" s="74"/>
      <c r="F88" s="193" t="str">
        <f>E15</f>
        <v>Obec Nechvalice, Nechvalice 62, 26401</v>
      </c>
      <c r="G88" s="74"/>
      <c r="H88" s="74"/>
      <c r="I88" s="194" t="s">
        <v>33</v>
      </c>
      <c r="J88" s="193" t="str">
        <f>E21</f>
        <v>Ing. Štefan Stiskala</v>
      </c>
      <c r="K88" s="74"/>
      <c r="L88" s="72"/>
    </row>
    <row r="89" s="1" customFormat="1" ht="14.4" customHeight="1">
      <c r="B89" s="46"/>
      <c r="C89" s="76" t="s">
        <v>31</v>
      </c>
      <c r="D89" s="74"/>
      <c r="E89" s="74"/>
      <c r="F89" s="193" t="str">
        <f>IF(E18="","",E18)</f>
        <v/>
      </c>
      <c r="G89" s="74"/>
      <c r="H89" s="74"/>
      <c r="I89" s="191"/>
      <c r="J89" s="74"/>
      <c r="K89" s="74"/>
      <c r="L89" s="72"/>
    </row>
    <row r="90" s="1" customFormat="1" ht="10.32" customHeight="1">
      <c r="B90" s="46"/>
      <c r="C90" s="74"/>
      <c r="D90" s="74"/>
      <c r="E90" s="74"/>
      <c r="F90" s="74"/>
      <c r="G90" s="74"/>
      <c r="H90" s="74"/>
      <c r="I90" s="191"/>
      <c r="J90" s="74"/>
      <c r="K90" s="74"/>
      <c r="L90" s="72"/>
    </row>
    <row r="91" s="9" customFormat="1" ht="29.28" customHeight="1">
      <c r="B91" s="195"/>
      <c r="C91" s="196" t="s">
        <v>137</v>
      </c>
      <c r="D91" s="197" t="s">
        <v>56</v>
      </c>
      <c r="E91" s="197" t="s">
        <v>52</v>
      </c>
      <c r="F91" s="197" t="s">
        <v>138</v>
      </c>
      <c r="G91" s="197" t="s">
        <v>139</v>
      </c>
      <c r="H91" s="197" t="s">
        <v>140</v>
      </c>
      <c r="I91" s="198" t="s">
        <v>141</v>
      </c>
      <c r="J91" s="197" t="s">
        <v>108</v>
      </c>
      <c r="K91" s="199" t="s">
        <v>142</v>
      </c>
      <c r="L91" s="200"/>
      <c r="M91" s="102" t="s">
        <v>143</v>
      </c>
      <c r="N91" s="103" t="s">
        <v>41</v>
      </c>
      <c r="O91" s="103" t="s">
        <v>144</v>
      </c>
      <c r="P91" s="103" t="s">
        <v>145</v>
      </c>
      <c r="Q91" s="103" t="s">
        <v>146</v>
      </c>
      <c r="R91" s="103" t="s">
        <v>147</v>
      </c>
      <c r="S91" s="103" t="s">
        <v>148</v>
      </c>
      <c r="T91" s="104" t="s">
        <v>149</v>
      </c>
    </row>
    <row r="92" s="1" customFormat="1" ht="29.28" customHeight="1">
      <c r="B92" s="46"/>
      <c r="C92" s="108" t="s">
        <v>109</v>
      </c>
      <c r="D92" s="74"/>
      <c r="E92" s="74"/>
      <c r="F92" s="74"/>
      <c r="G92" s="74"/>
      <c r="H92" s="74"/>
      <c r="I92" s="191"/>
      <c r="J92" s="201">
        <f>BK92</f>
        <v>0</v>
      </c>
      <c r="K92" s="74"/>
      <c r="L92" s="72"/>
      <c r="M92" s="105"/>
      <c r="N92" s="106"/>
      <c r="O92" s="106"/>
      <c r="P92" s="202">
        <f>P93+P164</f>
        <v>0</v>
      </c>
      <c r="Q92" s="106"/>
      <c r="R92" s="202">
        <f>R93+R164</f>
        <v>9.0374226495999999</v>
      </c>
      <c r="S92" s="106"/>
      <c r="T92" s="203">
        <f>T93+T164</f>
        <v>0.35625000000000001</v>
      </c>
      <c r="AT92" s="24" t="s">
        <v>70</v>
      </c>
      <c r="AU92" s="24" t="s">
        <v>110</v>
      </c>
      <c r="BK92" s="204">
        <f>BK93+BK164</f>
        <v>0</v>
      </c>
    </row>
    <row r="93" s="10" customFormat="1" ht="37.44" customHeight="1">
      <c r="B93" s="205"/>
      <c r="C93" s="206"/>
      <c r="D93" s="207" t="s">
        <v>70</v>
      </c>
      <c r="E93" s="208" t="s">
        <v>150</v>
      </c>
      <c r="F93" s="208" t="s">
        <v>151</v>
      </c>
      <c r="G93" s="206"/>
      <c r="H93" s="206"/>
      <c r="I93" s="209"/>
      <c r="J93" s="210">
        <f>BK93</f>
        <v>0</v>
      </c>
      <c r="K93" s="206"/>
      <c r="L93" s="211"/>
      <c r="M93" s="212"/>
      <c r="N93" s="213"/>
      <c r="O93" s="213"/>
      <c r="P93" s="214">
        <f>P94+P128+P134+P144+P149+P155+P162</f>
        <v>0</v>
      </c>
      <c r="Q93" s="213"/>
      <c r="R93" s="214">
        <f>R94+R128+R134+R144+R149+R155+R162</f>
        <v>7.5269114999999998</v>
      </c>
      <c r="S93" s="213"/>
      <c r="T93" s="215">
        <f>T94+T128+T134+T144+T149+T155+T162</f>
        <v>0</v>
      </c>
      <c r="AR93" s="216" t="s">
        <v>79</v>
      </c>
      <c r="AT93" s="217" t="s">
        <v>70</v>
      </c>
      <c r="AU93" s="217" t="s">
        <v>71</v>
      </c>
      <c r="AY93" s="216" t="s">
        <v>152</v>
      </c>
      <c r="BK93" s="218">
        <f>BK94+BK128+BK134+BK144+BK149+BK155+BK162</f>
        <v>0</v>
      </c>
    </row>
    <row r="94" s="10" customFormat="1" ht="19.92" customHeight="1">
      <c r="B94" s="205"/>
      <c r="C94" s="206"/>
      <c r="D94" s="207" t="s">
        <v>70</v>
      </c>
      <c r="E94" s="219" t="s">
        <v>79</v>
      </c>
      <c r="F94" s="219" t="s">
        <v>153</v>
      </c>
      <c r="G94" s="206"/>
      <c r="H94" s="206"/>
      <c r="I94" s="209"/>
      <c r="J94" s="220">
        <f>BK94</f>
        <v>0</v>
      </c>
      <c r="K94" s="206"/>
      <c r="L94" s="211"/>
      <c r="M94" s="212"/>
      <c r="N94" s="213"/>
      <c r="O94" s="213"/>
      <c r="P94" s="214">
        <f>SUM(P95:P127)</f>
        <v>0</v>
      </c>
      <c r="Q94" s="213"/>
      <c r="R94" s="214">
        <f>SUM(R95:R127)</f>
        <v>7.2000000000000002</v>
      </c>
      <c r="S94" s="213"/>
      <c r="T94" s="215">
        <f>SUM(T95:T127)</f>
        <v>0</v>
      </c>
      <c r="AR94" s="216" t="s">
        <v>79</v>
      </c>
      <c r="AT94" s="217" t="s">
        <v>70</v>
      </c>
      <c r="AU94" s="217" t="s">
        <v>79</v>
      </c>
      <c r="AY94" s="216" t="s">
        <v>152</v>
      </c>
      <c r="BK94" s="218">
        <f>SUM(BK95:BK127)</f>
        <v>0</v>
      </c>
    </row>
    <row r="95" s="1" customFormat="1" ht="25.5" customHeight="1">
      <c r="B95" s="46"/>
      <c r="C95" s="221" t="s">
        <v>79</v>
      </c>
      <c r="D95" s="221" t="s">
        <v>154</v>
      </c>
      <c r="E95" s="222" t="s">
        <v>179</v>
      </c>
      <c r="F95" s="223" t="s">
        <v>1409</v>
      </c>
      <c r="G95" s="224" t="s">
        <v>157</v>
      </c>
      <c r="H95" s="225">
        <v>9.9000000000000004</v>
      </c>
      <c r="I95" s="226"/>
      <c r="J95" s="227">
        <f>ROUND(I95*H95,2)</f>
        <v>0</v>
      </c>
      <c r="K95" s="223" t="s">
        <v>242</v>
      </c>
      <c r="L95" s="72"/>
      <c r="M95" s="228" t="s">
        <v>21</v>
      </c>
      <c r="N95" s="229" t="s">
        <v>42</v>
      </c>
      <c r="O95" s="47"/>
      <c r="P95" s="230">
        <f>O95*H95</f>
        <v>0</v>
      </c>
      <c r="Q95" s="230">
        <v>0</v>
      </c>
      <c r="R95" s="230">
        <f>Q95*H95</f>
        <v>0</v>
      </c>
      <c r="S95" s="230">
        <v>0</v>
      </c>
      <c r="T95" s="231">
        <f>S95*H95</f>
        <v>0</v>
      </c>
      <c r="AR95" s="24" t="s">
        <v>158</v>
      </c>
      <c r="AT95" s="24" t="s">
        <v>154</v>
      </c>
      <c r="AU95" s="24" t="s">
        <v>81</v>
      </c>
      <c r="AY95" s="24" t="s">
        <v>152</v>
      </c>
      <c r="BE95" s="232">
        <f>IF(N95="základní",J95,0)</f>
        <v>0</v>
      </c>
      <c r="BF95" s="232">
        <f>IF(N95="snížená",J95,0)</f>
        <v>0</v>
      </c>
      <c r="BG95" s="232">
        <f>IF(N95="zákl. přenesená",J95,0)</f>
        <v>0</v>
      </c>
      <c r="BH95" s="232">
        <f>IF(N95="sníž. přenesená",J95,0)</f>
        <v>0</v>
      </c>
      <c r="BI95" s="232">
        <f>IF(N95="nulová",J95,0)</f>
        <v>0</v>
      </c>
      <c r="BJ95" s="24" t="s">
        <v>79</v>
      </c>
      <c r="BK95" s="232">
        <f>ROUND(I95*H95,2)</f>
        <v>0</v>
      </c>
      <c r="BL95" s="24" t="s">
        <v>158</v>
      </c>
      <c r="BM95" s="24" t="s">
        <v>1731</v>
      </c>
    </row>
    <row r="96" s="1" customFormat="1">
      <c r="B96" s="46"/>
      <c r="C96" s="74"/>
      <c r="D96" s="235" t="s">
        <v>244</v>
      </c>
      <c r="E96" s="74"/>
      <c r="F96" s="266" t="s">
        <v>1411</v>
      </c>
      <c r="G96" s="74"/>
      <c r="H96" s="74"/>
      <c r="I96" s="191"/>
      <c r="J96" s="74"/>
      <c r="K96" s="74"/>
      <c r="L96" s="72"/>
      <c r="M96" s="267"/>
      <c r="N96" s="47"/>
      <c r="O96" s="47"/>
      <c r="P96" s="47"/>
      <c r="Q96" s="47"/>
      <c r="R96" s="47"/>
      <c r="S96" s="47"/>
      <c r="T96" s="95"/>
      <c r="AT96" s="24" t="s">
        <v>244</v>
      </c>
      <c r="AU96" s="24" t="s">
        <v>81</v>
      </c>
    </row>
    <row r="97" s="1" customFormat="1">
      <c r="B97" s="46"/>
      <c r="C97" s="74"/>
      <c r="D97" s="235" t="s">
        <v>246</v>
      </c>
      <c r="E97" s="74"/>
      <c r="F97" s="266" t="s">
        <v>1732</v>
      </c>
      <c r="G97" s="74"/>
      <c r="H97" s="74"/>
      <c r="I97" s="191"/>
      <c r="J97" s="74"/>
      <c r="K97" s="74"/>
      <c r="L97" s="72"/>
      <c r="M97" s="267"/>
      <c r="N97" s="47"/>
      <c r="O97" s="47"/>
      <c r="P97" s="47"/>
      <c r="Q97" s="47"/>
      <c r="R97" s="47"/>
      <c r="S97" s="47"/>
      <c r="T97" s="95"/>
      <c r="AT97" s="24" t="s">
        <v>246</v>
      </c>
      <c r="AU97" s="24" t="s">
        <v>81</v>
      </c>
    </row>
    <row r="98" s="11" customFormat="1">
      <c r="B98" s="233"/>
      <c r="C98" s="234"/>
      <c r="D98" s="235" t="s">
        <v>159</v>
      </c>
      <c r="E98" s="236" t="s">
        <v>21</v>
      </c>
      <c r="F98" s="237" t="s">
        <v>1733</v>
      </c>
      <c r="G98" s="234"/>
      <c r="H98" s="236" t="s">
        <v>21</v>
      </c>
      <c r="I98" s="238"/>
      <c r="J98" s="234"/>
      <c r="K98" s="234"/>
      <c r="L98" s="239"/>
      <c r="M98" s="240"/>
      <c r="N98" s="241"/>
      <c r="O98" s="241"/>
      <c r="P98" s="241"/>
      <c r="Q98" s="241"/>
      <c r="R98" s="241"/>
      <c r="S98" s="241"/>
      <c r="T98" s="242"/>
      <c r="AT98" s="243" t="s">
        <v>159</v>
      </c>
      <c r="AU98" s="243" t="s">
        <v>81</v>
      </c>
      <c r="AV98" s="11" t="s">
        <v>79</v>
      </c>
      <c r="AW98" s="11" t="s">
        <v>35</v>
      </c>
      <c r="AX98" s="11" t="s">
        <v>71</v>
      </c>
      <c r="AY98" s="243" t="s">
        <v>152</v>
      </c>
    </row>
    <row r="99" s="12" customFormat="1">
      <c r="B99" s="244"/>
      <c r="C99" s="245"/>
      <c r="D99" s="235" t="s">
        <v>159</v>
      </c>
      <c r="E99" s="246" t="s">
        <v>21</v>
      </c>
      <c r="F99" s="247" t="s">
        <v>1734</v>
      </c>
      <c r="G99" s="245"/>
      <c r="H99" s="248">
        <v>9.9000000000000004</v>
      </c>
      <c r="I99" s="249"/>
      <c r="J99" s="245"/>
      <c r="K99" s="245"/>
      <c r="L99" s="250"/>
      <c r="M99" s="251"/>
      <c r="N99" s="252"/>
      <c r="O99" s="252"/>
      <c r="P99" s="252"/>
      <c r="Q99" s="252"/>
      <c r="R99" s="252"/>
      <c r="S99" s="252"/>
      <c r="T99" s="253"/>
      <c r="AT99" s="254" t="s">
        <v>159</v>
      </c>
      <c r="AU99" s="254" t="s">
        <v>81</v>
      </c>
      <c r="AV99" s="12" t="s">
        <v>81</v>
      </c>
      <c r="AW99" s="12" t="s">
        <v>35</v>
      </c>
      <c r="AX99" s="12" t="s">
        <v>79</v>
      </c>
      <c r="AY99" s="254" t="s">
        <v>152</v>
      </c>
    </row>
    <row r="100" s="1" customFormat="1" ht="38.25" customHeight="1">
      <c r="B100" s="46"/>
      <c r="C100" s="221" t="s">
        <v>81</v>
      </c>
      <c r="D100" s="221" t="s">
        <v>154</v>
      </c>
      <c r="E100" s="222" t="s">
        <v>206</v>
      </c>
      <c r="F100" s="223" t="s">
        <v>1735</v>
      </c>
      <c r="G100" s="224" t="s">
        <v>157</v>
      </c>
      <c r="H100" s="225">
        <v>2.7000000000000002</v>
      </c>
      <c r="I100" s="226"/>
      <c r="J100" s="227">
        <f>ROUND(I100*H100,2)</f>
        <v>0</v>
      </c>
      <c r="K100" s="223" t="s">
        <v>242</v>
      </c>
      <c r="L100" s="72"/>
      <c r="M100" s="228" t="s">
        <v>21</v>
      </c>
      <c r="N100" s="229" t="s">
        <v>42</v>
      </c>
      <c r="O100" s="47"/>
      <c r="P100" s="230">
        <f>O100*H100</f>
        <v>0</v>
      </c>
      <c r="Q100" s="230">
        <v>0</v>
      </c>
      <c r="R100" s="230">
        <f>Q100*H100</f>
        <v>0</v>
      </c>
      <c r="S100" s="230">
        <v>0</v>
      </c>
      <c r="T100" s="231">
        <f>S100*H100</f>
        <v>0</v>
      </c>
      <c r="AR100" s="24" t="s">
        <v>158</v>
      </c>
      <c r="AT100" s="24" t="s">
        <v>154</v>
      </c>
      <c r="AU100" s="24" t="s">
        <v>81</v>
      </c>
      <c r="AY100" s="24" t="s">
        <v>152</v>
      </c>
      <c r="BE100" s="232">
        <f>IF(N100="základní",J100,0)</f>
        <v>0</v>
      </c>
      <c r="BF100" s="232">
        <f>IF(N100="snížená",J100,0)</f>
        <v>0</v>
      </c>
      <c r="BG100" s="232">
        <f>IF(N100="zákl. přenesená",J100,0)</f>
        <v>0</v>
      </c>
      <c r="BH100" s="232">
        <f>IF(N100="sníž. přenesená",J100,0)</f>
        <v>0</v>
      </c>
      <c r="BI100" s="232">
        <f>IF(N100="nulová",J100,0)</f>
        <v>0</v>
      </c>
      <c r="BJ100" s="24" t="s">
        <v>79</v>
      </c>
      <c r="BK100" s="232">
        <f>ROUND(I100*H100,2)</f>
        <v>0</v>
      </c>
      <c r="BL100" s="24" t="s">
        <v>158</v>
      </c>
      <c r="BM100" s="24" t="s">
        <v>1736</v>
      </c>
    </row>
    <row r="101" s="1" customFormat="1">
      <c r="B101" s="46"/>
      <c r="C101" s="74"/>
      <c r="D101" s="235" t="s">
        <v>244</v>
      </c>
      <c r="E101" s="74"/>
      <c r="F101" s="266" t="s">
        <v>1737</v>
      </c>
      <c r="G101" s="74"/>
      <c r="H101" s="74"/>
      <c r="I101" s="191"/>
      <c r="J101" s="74"/>
      <c r="K101" s="74"/>
      <c r="L101" s="72"/>
      <c r="M101" s="267"/>
      <c r="N101" s="47"/>
      <c r="O101" s="47"/>
      <c r="P101" s="47"/>
      <c r="Q101" s="47"/>
      <c r="R101" s="47"/>
      <c r="S101" s="47"/>
      <c r="T101" s="95"/>
      <c r="AT101" s="24" t="s">
        <v>244</v>
      </c>
      <c r="AU101" s="24" t="s">
        <v>81</v>
      </c>
    </row>
    <row r="102" s="1" customFormat="1">
      <c r="B102" s="46"/>
      <c r="C102" s="74"/>
      <c r="D102" s="235" t="s">
        <v>246</v>
      </c>
      <c r="E102" s="74"/>
      <c r="F102" s="266" t="s">
        <v>1732</v>
      </c>
      <c r="G102" s="74"/>
      <c r="H102" s="74"/>
      <c r="I102" s="191"/>
      <c r="J102" s="74"/>
      <c r="K102" s="74"/>
      <c r="L102" s="72"/>
      <c r="M102" s="267"/>
      <c r="N102" s="47"/>
      <c r="O102" s="47"/>
      <c r="P102" s="47"/>
      <c r="Q102" s="47"/>
      <c r="R102" s="47"/>
      <c r="S102" s="47"/>
      <c r="T102" s="95"/>
      <c r="AT102" s="24" t="s">
        <v>246</v>
      </c>
      <c r="AU102" s="24" t="s">
        <v>81</v>
      </c>
    </row>
    <row r="103" s="11" customFormat="1">
      <c r="B103" s="233"/>
      <c r="C103" s="234"/>
      <c r="D103" s="235" t="s">
        <v>159</v>
      </c>
      <c r="E103" s="236" t="s">
        <v>21</v>
      </c>
      <c r="F103" s="237" t="s">
        <v>1733</v>
      </c>
      <c r="G103" s="234"/>
      <c r="H103" s="236" t="s">
        <v>21</v>
      </c>
      <c r="I103" s="238"/>
      <c r="J103" s="234"/>
      <c r="K103" s="234"/>
      <c r="L103" s="239"/>
      <c r="M103" s="240"/>
      <c r="N103" s="241"/>
      <c r="O103" s="241"/>
      <c r="P103" s="241"/>
      <c r="Q103" s="241"/>
      <c r="R103" s="241"/>
      <c r="S103" s="241"/>
      <c r="T103" s="242"/>
      <c r="AT103" s="243" t="s">
        <v>159</v>
      </c>
      <c r="AU103" s="243" t="s">
        <v>81</v>
      </c>
      <c r="AV103" s="11" t="s">
        <v>79</v>
      </c>
      <c r="AW103" s="11" t="s">
        <v>35</v>
      </c>
      <c r="AX103" s="11" t="s">
        <v>71</v>
      </c>
      <c r="AY103" s="243" t="s">
        <v>152</v>
      </c>
    </row>
    <row r="104" s="12" customFormat="1">
      <c r="B104" s="244"/>
      <c r="C104" s="245"/>
      <c r="D104" s="235" t="s">
        <v>159</v>
      </c>
      <c r="E104" s="246" t="s">
        <v>21</v>
      </c>
      <c r="F104" s="247" t="s">
        <v>1738</v>
      </c>
      <c r="G104" s="245"/>
      <c r="H104" s="248">
        <v>2.7000000000000002</v>
      </c>
      <c r="I104" s="249"/>
      <c r="J104" s="245"/>
      <c r="K104" s="245"/>
      <c r="L104" s="250"/>
      <c r="M104" s="251"/>
      <c r="N104" s="252"/>
      <c r="O104" s="252"/>
      <c r="P104" s="252"/>
      <c r="Q104" s="252"/>
      <c r="R104" s="252"/>
      <c r="S104" s="252"/>
      <c r="T104" s="253"/>
      <c r="AT104" s="254" t="s">
        <v>159</v>
      </c>
      <c r="AU104" s="254" t="s">
        <v>81</v>
      </c>
      <c r="AV104" s="12" t="s">
        <v>81</v>
      </c>
      <c r="AW104" s="12" t="s">
        <v>35</v>
      </c>
      <c r="AX104" s="12" t="s">
        <v>79</v>
      </c>
      <c r="AY104" s="254" t="s">
        <v>152</v>
      </c>
    </row>
    <row r="105" s="1" customFormat="1" ht="16.5" customHeight="1">
      <c r="B105" s="46"/>
      <c r="C105" s="221" t="s">
        <v>169</v>
      </c>
      <c r="D105" s="221" t="s">
        <v>154</v>
      </c>
      <c r="E105" s="222" t="s">
        <v>214</v>
      </c>
      <c r="F105" s="223" t="s">
        <v>1739</v>
      </c>
      <c r="G105" s="224" t="s">
        <v>157</v>
      </c>
      <c r="H105" s="225">
        <v>2.7000000000000002</v>
      </c>
      <c r="I105" s="226"/>
      <c r="J105" s="227">
        <f>ROUND(I105*H105,2)</f>
        <v>0</v>
      </c>
      <c r="K105" s="223" t="s">
        <v>242</v>
      </c>
      <c r="L105" s="72"/>
      <c r="M105" s="228" t="s">
        <v>21</v>
      </c>
      <c r="N105" s="229" t="s">
        <v>42</v>
      </c>
      <c r="O105" s="47"/>
      <c r="P105" s="230">
        <f>O105*H105</f>
        <v>0</v>
      </c>
      <c r="Q105" s="230">
        <v>0</v>
      </c>
      <c r="R105" s="230">
        <f>Q105*H105</f>
        <v>0</v>
      </c>
      <c r="S105" s="230">
        <v>0</v>
      </c>
      <c r="T105" s="231">
        <f>S105*H105</f>
        <v>0</v>
      </c>
      <c r="AR105" s="24" t="s">
        <v>158</v>
      </c>
      <c r="AT105" s="24" t="s">
        <v>154</v>
      </c>
      <c r="AU105" s="24" t="s">
        <v>81</v>
      </c>
      <c r="AY105" s="24" t="s">
        <v>152</v>
      </c>
      <c r="BE105" s="232">
        <f>IF(N105="základní",J105,0)</f>
        <v>0</v>
      </c>
      <c r="BF105" s="232">
        <f>IF(N105="snížená",J105,0)</f>
        <v>0</v>
      </c>
      <c r="BG105" s="232">
        <f>IF(N105="zákl. přenesená",J105,0)</f>
        <v>0</v>
      </c>
      <c r="BH105" s="232">
        <f>IF(N105="sníž. přenesená",J105,0)</f>
        <v>0</v>
      </c>
      <c r="BI105" s="232">
        <f>IF(N105="nulová",J105,0)</f>
        <v>0</v>
      </c>
      <c r="BJ105" s="24" t="s">
        <v>79</v>
      </c>
      <c r="BK105" s="232">
        <f>ROUND(I105*H105,2)</f>
        <v>0</v>
      </c>
      <c r="BL105" s="24" t="s">
        <v>158</v>
      </c>
      <c r="BM105" s="24" t="s">
        <v>1740</v>
      </c>
    </row>
    <row r="106" s="1" customFormat="1">
      <c r="B106" s="46"/>
      <c r="C106" s="74"/>
      <c r="D106" s="235" t="s">
        <v>244</v>
      </c>
      <c r="E106" s="74"/>
      <c r="F106" s="266" t="s">
        <v>1741</v>
      </c>
      <c r="G106" s="74"/>
      <c r="H106" s="74"/>
      <c r="I106" s="191"/>
      <c r="J106" s="74"/>
      <c r="K106" s="74"/>
      <c r="L106" s="72"/>
      <c r="M106" s="267"/>
      <c r="N106" s="47"/>
      <c r="O106" s="47"/>
      <c r="P106" s="47"/>
      <c r="Q106" s="47"/>
      <c r="R106" s="47"/>
      <c r="S106" s="47"/>
      <c r="T106" s="95"/>
      <c r="AT106" s="24" t="s">
        <v>244</v>
      </c>
      <c r="AU106" s="24" t="s">
        <v>81</v>
      </c>
    </row>
    <row r="107" s="1" customFormat="1">
      <c r="B107" s="46"/>
      <c r="C107" s="74"/>
      <c r="D107" s="235" t="s">
        <v>246</v>
      </c>
      <c r="E107" s="74"/>
      <c r="F107" s="266" t="s">
        <v>1732</v>
      </c>
      <c r="G107" s="74"/>
      <c r="H107" s="74"/>
      <c r="I107" s="191"/>
      <c r="J107" s="74"/>
      <c r="K107" s="74"/>
      <c r="L107" s="72"/>
      <c r="M107" s="267"/>
      <c r="N107" s="47"/>
      <c r="O107" s="47"/>
      <c r="P107" s="47"/>
      <c r="Q107" s="47"/>
      <c r="R107" s="47"/>
      <c r="S107" s="47"/>
      <c r="T107" s="95"/>
      <c r="AT107" s="24" t="s">
        <v>246</v>
      </c>
      <c r="AU107" s="24" t="s">
        <v>81</v>
      </c>
    </row>
    <row r="108" s="11" customFormat="1">
      <c r="B108" s="233"/>
      <c r="C108" s="234"/>
      <c r="D108" s="235" t="s">
        <v>159</v>
      </c>
      <c r="E108" s="236" t="s">
        <v>21</v>
      </c>
      <c r="F108" s="237" t="s">
        <v>1733</v>
      </c>
      <c r="G108" s="234"/>
      <c r="H108" s="236" t="s">
        <v>21</v>
      </c>
      <c r="I108" s="238"/>
      <c r="J108" s="234"/>
      <c r="K108" s="234"/>
      <c r="L108" s="239"/>
      <c r="M108" s="240"/>
      <c r="N108" s="241"/>
      <c r="O108" s="241"/>
      <c r="P108" s="241"/>
      <c r="Q108" s="241"/>
      <c r="R108" s="241"/>
      <c r="S108" s="241"/>
      <c r="T108" s="242"/>
      <c r="AT108" s="243" t="s">
        <v>159</v>
      </c>
      <c r="AU108" s="243" t="s">
        <v>81</v>
      </c>
      <c r="AV108" s="11" t="s">
        <v>79</v>
      </c>
      <c r="AW108" s="11" t="s">
        <v>35</v>
      </c>
      <c r="AX108" s="11" t="s">
        <v>71</v>
      </c>
      <c r="AY108" s="243" t="s">
        <v>152</v>
      </c>
    </row>
    <row r="109" s="12" customFormat="1">
      <c r="B109" s="244"/>
      <c r="C109" s="245"/>
      <c r="D109" s="235" t="s">
        <v>159</v>
      </c>
      <c r="E109" s="246" t="s">
        <v>21</v>
      </c>
      <c r="F109" s="247" t="s">
        <v>1738</v>
      </c>
      <c r="G109" s="245"/>
      <c r="H109" s="248">
        <v>2.7000000000000002</v>
      </c>
      <c r="I109" s="249"/>
      <c r="J109" s="245"/>
      <c r="K109" s="245"/>
      <c r="L109" s="250"/>
      <c r="M109" s="251"/>
      <c r="N109" s="252"/>
      <c r="O109" s="252"/>
      <c r="P109" s="252"/>
      <c r="Q109" s="252"/>
      <c r="R109" s="252"/>
      <c r="S109" s="252"/>
      <c r="T109" s="253"/>
      <c r="AT109" s="254" t="s">
        <v>159</v>
      </c>
      <c r="AU109" s="254" t="s">
        <v>81</v>
      </c>
      <c r="AV109" s="12" t="s">
        <v>81</v>
      </c>
      <c r="AW109" s="12" t="s">
        <v>35</v>
      </c>
      <c r="AX109" s="12" t="s">
        <v>79</v>
      </c>
      <c r="AY109" s="254" t="s">
        <v>152</v>
      </c>
    </row>
    <row r="110" s="1" customFormat="1" ht="25.5" customHeight="1">
      <c r="B110" s="46"/>
      <c r="C110" s="221" t="s">
        <v>158</v>
      </c>
      <c r="D110" s="221" t="s">
        <v>154</v>
      </c>
      <c r="E110" s="222" t="s">
        <v>218</v>
      </c>
      <c r="F110" s="223" t="s">
        <v>1742</v>
      </c>
      <c r="G110" s="224" t="s">
        <v>220</v>
      </c>
      <c r="H110" s="225">
        <v>4.8600000000000003</v>
      </c>
      <c r="I110" s="226"/>
      <c r="J110" s="227">
        <f>ROUND(I110*H110,2)</f>
        <v>0</v>
      </c>
      <c r="K110" s="223" t="s">
        <v>242</v>
      </c>
      <c r="L110" s="72"/>
      <c r="M110" s="228" t="s">
        <v>21</v>
      </c>
      <c r="N110" s="229" t="s">
        <v>42</v>
      </c>
      <c r="O110" s="47"/>
      <c r="P110" s="230">
        <f>O110*H110</f>
        <v>0</v>
      </c>
      <c r="Q110" s="230">
        <v>0</v>
      </c>
      <c r="R110" s="230">
        <f>Q110*H110</f>
        <v>0</v>
      </c>
      <c r="S110" s="230">
        <v>0</v>
      </c>
      <c r="T110" s="231">
        <f>S110*H110</f>
        <v>0</v>
      </c>
      <c r="AR110" s="24" t="s">
        <v>158</v>
      </c>
      <c r="AT110" s="24" t="s">
        <v>154</v>
      </c>
      <c r="AU110" s="24" t="s">
        <v>81</v>
      </c>
      <c r="AY110" s="24" t="s">
        <v>152</v>
      </c>
      <c r="BE110" s="232">
        <f>IF(N110="základní",J110,0)</f>
        <v>0</v>
      </c>
      <c r="BF110" s="232">
        <f>IF(N110="snížená",J110,0)</f>
        <v>0</v>
      </c>
      <c r="BG110" s="232">
        <f>IF(N110="zákl. přenesená",J110,0)</f>
        <v>0</v>
      </c>
      <c r="BH110" s="232">
        <f>IF(N110="sníž. přenesená",J110,0)</f>
        <v>0</v>
      </c>
      <c r="BI110" s="232">
        <f>IF(N110="nulová",J110,0)</f>
        <v>0</v>
      </c>
      <c r="BJ110" s="24" t="s">
        <v>79</v>
      </c>
      <c r="BK110" s="232">
        <f>ROUND(I110*H110,2)</f>
        <v>0</v>
      </c>
      <c r="BL110" s="24" t="s">
        <v>158</v>
      </c>
      <c r="BM110" s="24" t="s">
        <v>1743</v>
      </c>
    </row>
    <row r="111" s="1" customFormat="1">
      <c r="B111" s="46"/>
      <c r="C111" s="74"/>
      <c r="D111" s="235" t="s">
        <v>244</v>
      </c>
      <c r="E111" s="74"/>
      <c r="F111" s="266" t="s">
        <v>1744</v>
      </c>
      <c r="G111" s="74"/>
      <c r="H111" s="74"/>
      <c r="I111" s="191"/>
      <c r="J111" s="74"/>
      <c r="K111" s="74"/>
      <c r="L111" s="72"/>
      <c r="M111" s="267"/>
      <c r="N111" s="47"/>
      <c r="O111" s="47"/>
      <c r="P111" s="47"/>
      <c r="Q111" s="47"/>
      <c r="R111" s="47"/>
      <c r="S111" s="47"/>
      <c r="T111" s="95"/>
      <c r="AT111" s="24" t="s">
        <v>244</v>
      </c>
      <c r="AU111" s="24" t="s">
        <v>81</v>
      </c>
    </row>
    <row r="112" s="1" customFormat="1">
      <c r="B112" s="46"/>
      <c r="C112" s="74"/>
      <c r="D112" s="235" t="s">
        <v>246</v>
      </c>
      <c r="E112" s="74"/>
      <c r="F112" s="266" t="s">
        <v>1732</v>
      </c>
      <c r="G112" s="74"/>
      <c r="H112" s="74"/>
      <c r="I112" s="191"/>
      <c r="J112" s="74"/>
      <c r="K112" s="74"/>
      <c r="L112" s="72"/>
      <c r="M112" s="267"/>
      <c r="N112" s="47"/>
      <c r="O112" s="47"/>
      <c r="P112" s="47"/>
      <c r="Q112" s="47"/>
      <c r="R112" s="47"/>
      <c r="S112" s="47"/>
      <c r="T112" s="95"/>
      <c r="AT112" s="24" t="s">
        <v>246</v>
      </c>
      <c r="AU112" s="24" t="s">
        <v>81</v>
      </c>
    </row>
    <row r="113" s="12" customFormat="1">
      <c r="B113" s="244"/>
      <c r="C113" s="245"/>
      <c r="D113" s="235" t="s">
        <v>159</v>
      </c>
      <c r="E113" s="246" t="s">
        <v>21</v>
      </c>
      <c r="F113" s="247" t="s">
        <v>1745</v>
      </c>
      <c r="G113" s="245"/>
      <c r="H113" s="248">
        <v>4.8600000000000003</v>
      </c>
      <c r="I113" s="249"/>
      <c r="J113" s="245"/>
      <c r="K113" s="245"/>
      <c r="L113" s="250"/>
      <c r="M113" s="251"/>
      <c r="N113" s="252"/>
      <c r="O113" s="252"/>
      <c r="P113" s="252"/>
      <c r="Q113" s="252"/>
      <c r="R113" s="252"/>
      <c r="S113" s="252"/>
      <c r="T113" s="253"/>
      <c r="AT113" s="254" t="s">
        <v>159</v>
      </c>
      <c r="AU113" s="254" t="s">
        <v>81</v>
      </c>
      <c r="AV113" s="12" t="s">
        <v>81</v>
      </c>
      <c r="AW113" s="12" t="s">
        <v>35</v>
      </c>
      <c r="AX113" s="12" t="s">
        <v>79</v>
      </c>
      <c r="AY113" s="254" t="s">
        <v>152</v>
      </c>
    </row>
    <row r="114" s="1" customFormat="1" ht="25.5" customHeight="1">
      <c r="B114" s="46"/>
      <c r="C114" s="221" t="s">
        <v>178</v>
      </c>
      <c r="D114" s="221" t="s">
        <v>154</v>
      </c>
      <c r="E114" s="222" t="s">
        <v>223</v>
      </c>
      <c r="F114" s="223" t="s">
        <v>1746</v>
      </c>
      <c r="G114" s="224" t="s">
        <v>157</v>
      </c>
      <c r="H114" s="225">
        <v>7.2000000000000002</v>
      </c>
      <c r="I114" s="226"/>
      <c r="J114" s="227">
        <f>ROUND(I114*H114,2)</f>
        <v>0</v>
      </c>
      <c r="K114" s="223" t="s">
        <v>242</v>
      </c>
      <c r="L114" s="72"/>
      <c r="M114" s="228" t="s">
        <v>21</v>
      </c>
      <c r="N114" s="229" t="s">
        <v>42</v>
      </c>
      <c r="O114" s="47"/>
      <c r="P114" s="230">
        <f>O114*H114</f>
        <v>0</v>
      </c>
      <c r="Q114" s="230">
        <v>0</v>
      </c>
      <c r="R114" s="230">
        <f>Q114*H114</f>
        <v>0</v>
      </c>
      <c r="S114" s="230">
        <v>0</v>
      </c>
      <c r="T114" s="231">
        <f>S114*H114</f>
        <v>0</v>
      </c>
      <c r="AR114" s="24" t="s">
        <v>158</v>
      </c>
      <c r="AT114" s="24" t="s">
        <v>154</v>
      </c>
      <c r="AU114" s="24" t="s">
        <v>81</v>
      </c>
      <c r="AY114" s="24" t="s">
        <v>152</v>
      </c>
      <c r="BE114" s="232">
        <f>IF(N114="základní",J114,0)</f>
        <v>0</v>
      </c>
      <c r="BF114" s="232">
        <f>IF(N114="snížená",J114,0)</f>
        <v>0</v>
      </c>
      <c r="BG114" s="232">
        <f>IF(N114="zákl. přenesená",J114,0)</f>
        <v>0</v>
      </c>
      <c r="BH114" s="232">
        <f>IF(N114="sníž. přenesená",J114,0)</f>
        <v>0</v>
      </c>
      <c r="BI114" s="232">
        <f>IF(N114="nulová",J114,0)</f>
        <v>0</v>
      </c>
      <c r="BJ114" s="24" t="s">
        <v>79</v>
      </c>
      <c r="BK114" s="232">
        <f>ROUND(I114*H114,2)</f>
        <v>0</v>
      </c>
      <c r="BL114" s="24" t="s">
        <v>158</v>
      </c>
      <c r="BM114" s="24" t="s">
        <v>1747</v>
      </c>
    </row>
    <row r="115" s="1" customFormat="1">
      <c r="B115" s="46"/>
      <c r="C115" s="74"/>
      <c r="D115" s="235" t="s">
        <v>244</v>
      </c>
      <c r="E115" s="74"/>
      <c r="F115" s="266" t="s">
        <v>1748</v>
      </c>
      <c r="G115" s="74"/>
      <c r="H115" s="74"/>
      <c r="I115" s="191"/>
      <c r="J115" s="74"/>
      <c r="K115" s="74"/>
      <c r="L115" s="72"/>
      <c r="M115" s="267"/>
      <c r="N115" s="47"/>
      <c r="O115" s="47"/>
      <c r="P115" s="47"/>
      <c r="Q115" s="47"/>
      <c r="R115" s="47"/>
      <c r="S115" s="47"/>
      <c r="T115" s="95"/>
      <c r="AT115" s="24" t="s">
        <v>244</v>
      </c>
      <c r="AU115" s="24" t="s">
        <v>81</v>
      </c>
    </row>
    <row r="116" s="1" customFormat="1">
      <c r="B116" s="46"/>
      <c r="C116" s="74"/>
      <c r="D116" s="235" t="s">
        <v>246</v>
      </c>
      <c r="E116" s="74"/>
      <c r="F116" s="266" t="s">
        <v>1732</v>
      </c>
      <c r="G116" s="74"/>
      <c r="H116" s="74"/>
      <c r="I116" s="191"/>
      <c r="J116" s="74"/>
      <c r="K116" s="74"/>
      <c r="L116" s="72"/>
      <c r="M116" s="267"/>
      <c r="N116" s="47"/>
      <c r="O116" s="47"/>
      <c r="P116" s="47"/>
      <c r="Q116" s="47"/>
      <c r="R116" s="47"/>
      <c r="S116" s="47"/>
      <c r="T116" s="95"/>
      <c r="AT116" s="24" t="s">
        <v>246</v>
      </c>
      <c r="AU116" s="24" t="s">
        <v>81</v>
      </c>
    </row>
    <row r="117" s="11" customFormat="1">
      <c r="B117" s="233"/>
      <c r="C117" s="234"/>
      <c r="D117" s="235" t="s">
        <v>159</v>
      </c>
      <c r="E117" s="236" t="s">
        <v>21</v>
      </c>
      <c r="F117" s="237" t="s">
        <v>1733</v>
      </c>
      <c r="G117" s="234"/>
      <c r="H117" s="236" t="s">
        <v>21</v>
      </c>
      <c r="I117" s="238"/>
      <c r="J117" s="234"/>
      <c r="K117" s="234"/>
      <c r="L117" s="239"/>
      <c r="M117" s="240"/>
      <c r="N117" s="241"/>
      <c r="O117" s="241"/>
      <c r="P117" s="241"/>
      <c r="Q117" s="241"/>
      <c r="R117" s="241"/>
      <c r="S117" s="241"/>
      <c r="T117" s="242"/>
      <c r="AT117" s="243" t="s">
        <v>159</v>
      </c>
      <c r="AU117" s="243" t="s">
        <v>81</v>
      </c>
      <c r="AV117" s="11" t="s">
        <v>79</v>
      </c>
      <c r="AW117" s="11" t="s">
        <v>35</v>
      </c>
      <c r="AX117" s="11" t="s">
        <v>71</v>
      </c>
      <c r="AY117" s="243" t="s">
        <v>152</v>
      </c>
    </row>
    <row r="118" s="12" customFormat="1">
      <c r="B118" s="244"/>
      <c r="C118" s="245"/>
      <c r="D118" s="235" t="s">
        <v>159</v>
      </c>
      <c r="E118" s="246" t="s">
        <v>21</v>
      </c>
      <c r="F118" s="247" t="s">
        <v>1749</v>
      </c>
      <c r="G118" s="245"/>
      <c r="H118" s="248">
        <v>7.2000000000000002</v>
      </c>
      <c r="I118" s="249"/>
      <c r="J118" s="245"/>
      <c r="K118" s="245"/>
      <c r="L118" s="250"/>
      <c r="M118" s="251"/>
      <c r="N118" s="252"/>
      <c r="O118" s="252"/>
      <c r="P118" s="252"/>
      <c r="Q118" s="252"/>
      <c r="R118" s="252"/>
      <c r="S118" s="252"/>
      <c r="T118" s="253"/>
      <c r="AT118" s="254" t="s">
        <v>159</v>
      </c>
      <c r="AU118" s="254" t="s">
        <v>81</v>
      </c>
      <c r="AV118" s="12" t="s">
        <v>81</v>
      </c>
      <c r="AW118" s="12" t="s">
        <v>35</v>
      </c>
      <c r="AX118" s="12" t="s">
        <v>79</v>
      </c>
      <c r="AY118" s="254" t="s">
        <v>152</v>
      </c>
    </row>
    <row r="119" s="1" customFormat="1" ht="38.25" customHeight="1">
      <c r="B119" s="46"/>
      <c r="C119" s="221" t="s">
        <v>172</v>
      </c>
      <c r="D119" s="221" t="s">
        <v>154</v>
      </c>
      <c r="E119" s="222" t="s">
        <v>1750</v>
      </c>
      <c r="F119" s="223" t="s">
        <v>1751</v>
      </c>
      <c r="G119" s="224" t="s">
        <v>157</v>
      </c>
      <c r="H119" s="225">
        <v>1.8</v>
      </c>
      <c r="I119" s="226"/>
      <c r="J119" s="227">
        <f>ROUND(I119*H119,2)</f>
        <v>0</v>
      </c>
      <c r="K119" s="223" t="s">
        <v>242</v>
      </c>
      <c r="L119" s="72"/>
      <c r="M119" s="228" t="s">
        <v>21</v>
      </c>
      <c r="N119" s="229" t="s">
        <v>42</v>
      </c>
      <c r="O119" s="47"/>
      <c r="P119" s="230">
        <f>O119*H119</f>
        <v>0</v>
      </c>
      <c r="Q119" s="230">
        <v>0</v>
      </c>
      <c r="R119" s="230">
        <f>Q119*H119</f>
        <v>0</v>
      </c>
      <c r="S119" s="230">
        <v>0</v>
      </c>
      <c r="T119" s="231">
        <f>S119*H119</f>
        <v>0</v>
      </c>
      <c r="AR119" s="24" t="s">
        <v>158</v>
      </c>
      <c r="AT119" s="24" t="s">
        <v>154</v>
      </c>
      <c r="AU119" s="24" t="s">
        <v>81</v>
      </c>
      <c r="AY119" s="24" t="s">
        <v>152</v>
      </c>
      <c r="BE119" s="232">
        <f>IF(N119="základní",J119,0)</f>
        <v>0</v>
      </c>
      <c r="BF119" s="232">
        <f>IF(N119="snížená",J119,0)</f>
        <v>0</v>
      </c>
      <c r="BG119" s="232">
        <f>IF(N119="zákl. přenesená",J119,0)</f>
        <v>0</v>
      </c>
      <c r="BH119" s="232">
        <f>IF(N119="sníž. přenesená",J119,0)</f>
        <v>0</v>
      </c>
      <c r="BI119" s="232">
        <f>IF(N119="nulová",J119,0)</f>
        <v>0</v>
      </c>
      <c r="BJ119" s="24" t="s">
        <v>79</v>
      </c>
      <c r="BK119" s="232">
        <f>ROUND(I119*H119,2)</f>
        <v>0</v>
      </c>
      <c r="BL119" s="24" t="s">
        <v>158</v>
      </c>
      <c r="BM119" s="24" t="s">
        <v>1752</v>
      </c>
    </row>
    <row r="120" s="1" customFormat="1">
      <c r="B120" s="46"/>
      <c r="C120" s="74"/>
      <c r="D120" s="235" t="s">
        <v>244</v>
      </c>
      <c r="E120" s="74"/>
      <c r="F120" s="266" t="s">
        <v>1753</v>
      </c>
      <c r="G120" s="74"/>
      <c r="H120" s="74"/>
      <c r="I120" s="191"/>
      <c r="J120" s="74"/>
      <c r="K120" s="74"/>
      <c r="L120" s="72"/>
      <c r="M120" s="267"/>
      <c r="N120" s="47"/>
      <c r="O120" s="47"/>
      <c r="P120" s="47"/>
      <c r="Q120" s="47"/>
      <c r="R120" s="47"/>
      <c r="S120" s="47"/>
      <c r="T120" s="95"/>
      <c r="AT120" s="24" t="s">
        <v>244</v>
      </c>
      <c r="AU120" s="24" t="s">
        <v>81</v>
      </c>
    </row>
    <row r="121" s="1" customFormat="1">
      <c r="B121" s="46"/>
      <c r="C121" s="74"/>
      <c r="D121" s="235" t="s">
        <v>246</v>
      </c>
      <c r="E121" s="74"/>
      <c r="F121" s="266" t="s">
        <v>1732</v>
      </c>
      <c r="G121" s="74"/>
      <c r="H121" s="74"/>
      <c r="I121" s="191"/>
      <c r="J121" s="74"/>
      <c r="K121" s="74"/>
      <c r="L121" s="72"/>
      <c r="M121" s="267"/>
      <c r="N121" s="47"/>
      <c r="O121" s="47"/>
      <c r="P121" s="47"/>
      <c r="Q121" s="47"/>
      <c r="R121" s="47"/>
      <c r="S121" s="47"/>
      <c r="T121" s="95"/>
      <c r="AT121" s="24" t="s">
        <v>246</v>
      </c>
      <c r="AU121" s="24" t="s">
        <v>81</v>
      </c>
    </row>
    <row r="122" s="11" customFormat="1">
      <c r="B122" s="233"/>
      <c r="C122" s="234"/>
      <c r="D122" s="235" t="s">
        <v>159</v>
      </c>
      <c r="E122" s="236" t="s">
        <v>21</v>
      </c>
      <c r="F122" s="237" t="s">
        <v>1733</v>
      </c>
      <c r="G122" s="234"/>
      <c r="H122" s="236" t="s">
        <v>21</v>
      </c>
      <c r="I122" s="238"/>
      <c r="J122" s="234"/>
      <c r="K122" s="234"/>
      <c r="L122" s="239"/>
      <c r="M122" s="240"/>
      <c r="N122" s="241"/>
      <c r="O122" s="241"/>
      <c r="P122" s="241"/>
      <c r="Q122" s="241"/>
      <c r="R122" s="241"/>
      <c r="S122" s="241"/>
      <c r="T122" s="242"/>
      <c r="AT122" s="243" t="s">
        <v>159</v>
      </c>
      <c r="AU122" s="243" t="s">
        <v>81</v>
      </c>
      <c r="AV122" s="11" t="s">
        <v>79</v>
      </c>
      <c r="AW122" s="11" t="s">
        <v>35</v>
      </c>
      <c r="AX122" s="11" t="s">
        <v>71</v>
      </c>
      <c r="AY122" s="243" t="s">
        <v>152</v>
      </c>
    </row>
    <row r="123" s="12" customFormat="1">
      <c r="B123" s="244"/>
      <c r="C123" s="245"/>
      <c r="D123" s="235" t="s">
        <v>159</v>
      </c>
      <c r="E123" s="246" t="s">
        <v>21</v>
      </c>
      <c r="F123" s="247" t="s">
        <v>1754</v>
      </c>
      <c r="G123" s="245"/>
      <c r="H123" s="248">
        <v>1.8</v>
      </c>
      <c r="I123" s="249"/>
      <c r="J123" s="245"/>
      <c r="K123" s="245"/>
      <c r="L123" s="250"/>
      <c r="M123" s="251"/>
      <c r="N123" s="252"/>
      <c r="O123" s="252"/>
      <c r="P123" s="252"/>
      <c r="Q123" s="252"/>
      <c r="R123" s="252"/>
      <c r="S123" s="252"/>
      <c r="T123" s="253"/>
      <c r="AT123" s="254" t="s">
        <v>159</v>
      </c>
      <c r="AU123" s="254" t="s">
        <v>81</v>
      </c>
      <c r="AV123" s="12" t="s">
        <v>81</v>
      </c>
      <c r="AW123" s="12" t="s">
        <v>35</v>
      </c>
      <c r="AX123" s="12" t="s">
        <v>79</v>
      </c>
      <c r="AY123" s="254" t="s">
        <v>152</v>
      </c>
    </row>
    <row r="124" s="1" customFormat="1" ht="16.5" customHeight="1">
      <c r="B124" s="46"/>
      <c r="C124" s="268" t="s">
        <v>189</v>
      </c>
      <c r="D124" s="268" t="s">
        <v>331</v>
      </c>
      <c r="E124" s="269" t="s">
        <v>1755</v>
      </c>
      <c r="F124" s="270" t="s">
        <v>1756</v>
      </c>
      <c r="G124" s="271" t="s">
        <v>220</v>
      </c>
      <c r="H124" s="272">
        <v>7.2000000000000002</v>
      </c>
      <c r="I124" s="273"/>
      <c r="J124" s="274">
        <f>ROUND(I124*H124,2)</f>
        <v>0</v>
      </c>
      <c r="K124" s="270" t="s">
        <v>242</v>
      </c>
      <c r="L124" s="275"/>
      <c r="M124" s="276" t="s">
        <v>21</v>
      </c>
      <c r="N124" s="277" t="s">
        <v>42</v>
      </c>
      <c r="O124" s="47"/>
      <c r="P124" s="230">
        <f>O124*H124</f>
        <v>0</v>
      </c>
      <c r="Q124" s="230">
        <v>1</v>
      </c>
      <c r="R124" s="230">
        <f>Q124*H124</f>
        <v>7.2000000000000002</v>
      </c>
      <c r="S124" s="230">
        <v>0</v>
      </c>
      <c r="T124" s="231">
        <f>S124*H124</f>
        <v>0</v>
      </c>
      <c r="AR124" s="24" t="s">
        <v>177</v>
      </c>
      <c r="AT124" s="24" t="s">
        <v>331</v>
      </c>
      <c r="AU124" s="24" t="s">
        <v>81</v>
      </c>
      <c r="AY124" s="24" t="s">
        <v>152</v>
      </c>
      <c r="BE124" s="232">
        <f>IF(N124="základní",J124,0)</f>
        <v>0</v>
      </c>
      <c r="BF124" s="232">
        <f>IF(N124="snížená",J124,0)</f>
        <v>0</v>
      </c>
      <c r="BG124" s="232">
        <f>IF(N124="zákl. přenesená",J124,0)</f>
        <v>0</v>
      </c>
      <c r="BH124" s="232">
        <f>IF(N124="sníž. přenesená",J124,0)</f>
        <v>0</v>
      </c>
      <c r="BI124" s="232">
        <f>IF(N124="nulová",J124,0)</f>
        <v>0</v>
      </c>
      <c r="BJ124" s="24" t="s">
        <v>79</v>
      </c>
      <c r="BK124" s="232">
        <f>ROUND(I124*H124,2)</f>
        <v>0</v>
      </c>
      <c r="BL124" s="24" t="s">
        <v>158</v>
      </c>
      <c r="BM124" s="24" t="s">
        <v>1757</v>
      </c>
    </row>
    <row r="125" s="1" customFormat="1">
      <c r="B125" s="46"/>
      <c r="C125" s="74"/>
      <c r="D125" s="235" t="s">
        <v>246</v>
      </c>
      <c r="E125" s="74"/>
      <c r="F125" s="266" t="s">
        <v>1732</v>
      </c>
      <c r="G125" s="74"/>
      <c r="H125" s="74"/>
      <c r="I125" s="191"/>
      <c r="J125" s="74"/>
      <c r="K125" s="74"/>
      <c r="L125" s="72"/>
      <c r="M125" s="267"/>
      <c r="N125" s="47"/>
      <c r="O125" s="47"/>
      <c r="P125" s="47"/>
      <c r="Q125" s="47"/>
      <c r="R125" s="47"/>
      <c r="S125" s="47"/>
      <c r="T125" s="95"/>
      <c r="AT125" s="24" t="s">
        <v>246</v>
      </c>
      <c r="AU125" s="24" t="s">
        <v>81</v>
      </c>
    </row>
    <row r="126" s="12" customFormat="1">
      <c r="B126" s="244"/>
      <c r="C126" s="245"/>
      <c r="D126" s="235" t="s">
        <v>159</v>
      </c>
      <c r="E126" s="246" t="s">
        <v>21</v>
      </c>
      <c r="F126" s="247" t="s">
        <v>1758</v>
      </c>
      <c r="G126" s="245"/>
      <c r="H126" s="248">
        <v>3.6000000000000001</v>
      </c>
      <c r="I126" s="249"/>
      <c r="J126" s="245"/>
      <c r="K126" s="245"/>
      <c r="L126" s="250"/>
      <c r="M126" s="251"/>
      <c r="N126" s="252"/>
      <c r="O126" s="252"/>
      <c r="P126" s="252"/>
      <c r="Q126" s="252"/>
      <c r="R126" s="252"/>
      <c r="S126" s="252"/>
      <c r="T126" s="253"/>
      <c r="AT126" s="254" t="s">
        <v>159</v>
      </c>
      <c r="AU126" s="254" t="s">
        <v>81</v>
      </c>
      <c r="AV126" s="12" t="s">
        <v>81</v>
      </c>
      <c r="AW126" s="12" t="s">
        <v>35</v>
      </c>
      <c r="AX126" s="12" t="s">
        <v>79</v>
      </c>
      <c r="AY126" s="254" t="s">
        <v>152</v>
      </c>
    </row>
    <row r="127" s="12" customFormat="1">
      <c r="B127" s="244"/>
      <c r="C127" s="245"/>
      <c r="D127" s="235" t="s">
        <v>159</v>
      </c>
      <c r="E127" s="245"/>
      <c r="F127" s="247" t="s">
        <v>1759</v>
      </c>
      <c r="G127" s="245"/>
      <c r="H127" s="248">
        <v>7.2000000000000002</v>
      </c>
      <c r="I127" s="249"/>
      <c r="J127" s="245"/>
      <c r="K127" s="245"/>
      <c r="L127" s="250"/>
      <c r="M127" s="251"/>
      <c r="N127" s="252"/>
      <c r="O127" s="252"/>
      <c r="P127" s="252"/>
      <c r="Q127" s="252"/>
      <c r="R127" s="252"/>
      <c r="S127" s="252"/>
      <c r="T127" s="253"/>
      <c r="AT127" s="254" t="s">
        <v>159</v>
      </c>
      <c r="AU127" s="254" t="s">
        <v>81</v>
      </c>
      <c r="AV127" s="12" t="s">
        <v>81</v>
      </c>
      <c r="AW127" s="12" t="s">
        <v>6</v>
      </c>
      <c r="AX127" s="12" t="s">
        <v>79</v>
      </c>
      <c r="AY127" s="254" t="s">
        <v>152</v>
      </c>
    </row>
    <row r="128" s="10" customFormat="1" ht="29.88" customHeight="1">
      <c r="B128" s="205"/>
      <c r="C128" s="206"/>
      <c r="D128" s="207" t="s">
        <v>70</v>
      </c>
      <c r="E128" s="219" t="s">
        <v>158</v>
      </c>
      <c r="F128" s="219" t="s">
        <v>443</v>
      </c>
      <c r="G128" s="206"/>
      <c r="H128" s="206"/>
      <c r="I128" s="209"/>
      <c r="J128" s="220">
        <f>BK128</f>
        <v>0</v>
      </c>
      <c r="K128" s="206"/>
      <c r="L128" s="211"/>
      <c r="M128" s="212"/>
      <c r="N128" s="213"/>
      <c r="O128" s="213"/>
      <c r="P128" s="214">
        <f>SUM(P129:P133)</f>
        <v>0</v>
      </c>
      <c r="Q128" s="213"/>
      <c r="R128" s="214">
        <f>SUM(R129:R133)</f>
        <v>0</v>
      </c>
      <c r="S128" s="213"/>
      <c r="T128" s="215">
        <f>SUM(T129:T133)</f>
        <v>0</v>
      </c>
      <c r="AR128" s="216" t="s">
        <v>79</v>
      </c>
      <c r="AT128" s="217" t="s">
        <v>70</v>
      </c>
      <c r="AU128" s="217" t="s">
        <v>79</v>
      </c>
      <c r="AY128" s="216" t="s">
        <v>152</v>
      </c>
      <c r="BK128" s="218">
        <f>SUM(BK129:BK133)</f>
        <v>0</v>
      </c>
    </row>
    <row r="129" s="1" customFormat="1" ht="25.5" customHeight="1">
      <c r="B129" s="46"/>
      <c r="C129" s="221" t="s">
        <v>177</v>
      </c>
      <c r="D129" s="221" t="s">
        <v>154</v>
      </c>
      <c r="E129" s="222" t="s">
        <v>1450</v>
      </c>
      <c r="F129" s="223" t="s">
        <v>1760</v>
      </c>
      <c r="G129" s="224" t="s">
        <v>157</v>
      </c>
      <c r="H129" s="225">
        <v>0.90000000000000002</v>
      </c>
      <c r="I129" s="226"/>
      <c r="J129" s="227">
        <f>ROUND(I129*H129,2)</f>
        <v>0</v>
      </c>
      <c r="K129" s="223" t="s">
        <v>242</v>
      </c>
      <c r="L129" s="72"/>
      <c r="M129" s="228" t="s">
        <v>21</v>
      </c>
      <c r="N129" s="229" t="s">
        <v>42</v>
      </c>
      <c r="O129" s="47"/>
      <c r="P129" s="230">
        <f>O129*H129</f>
        <v>0</v>
      </c>
      <c r="Q129" s="230">
        <v>0</v>
      </c>
      <c r="R129" s="230">
        <f>Q129*H129</f>
        <v>0</v>
      </c>
      <c r="S129" s="230">
        <v>0</v>
      </c>
      <c r="T129" s="231">
        <f>S129*H129</f>
        <v>0</v>
      </c>
      <c r="AR129" s="24" t="s">
        <v>158</v>
      </c>
      <c r="AT129" s="24" t="s">
        <v>154</v>
      </c>
      <c r="AU129" s="24" t="s">
        <v>81</v>
      </c>
      <c r="AY129" s="24" t="s">
        <v>152</v>
      </c>
      <c r="BE129" s="232">
        <f>IF(N129="základní",J129,0)</f>
        <v>0</v>
      </c>
      <c r="BF129" s="232">
        <f>IF(N129="snížená",J129,0)</f>
        <v>0</v>
      </c>
      <c r="BG129" s="232">
        <f>IF(N129="zákl. přenesená",J129,0)</f>
        <v>0</v>
      </c>
      <c r="BH129" s="232">
        <f>IF(N129="sníž. přenesená",J129,0)</f>
        <v>0</v>
      </c>
      <c r="BI129" s="232">
        <f>IF(N129="nulová",J129,0)</f>
        <v>0</v>
      </c>
      <c r="BJ129" s="24" t="s">
        <v>79</v>
      </c>
      <c r="BK129" s="232">
        <f>ROUND(I129*H129,2)</f>
        <v>0</v>
      </c>
      <c r="BL129" s="24" t="s">
        <v>158</v>
      </c>
      <c r="BM129" s="24" t="s">
        <v>1761</v>
      </c>
    </row>
    <row r="130" s="1" customFormat="1">
      <c r="B130" s="46"/>
      <c r="C130" s="74"/>
      <c r="D130" s="235" t="s">
        <v>244</v>
      </c>
      <c r="E130" s="74"/>
      <c r="F130" s="266" t="s">
        <v>1762</v>
      </c>
      <c r="G130" s="74"/>
      <c r="H130" s="74"/>
      <c r="I130" s="191"/>
      <c r="J130" s="74"/>
      <c r="K130" s="74"/>
      <c r="L130" s="72"/>
      <c r="M130" s="267"/>
      <c r="N130" s="47"/>
      <c r="O130" s="47"/>
      <c r="P130" s="47"/>
      <c r="Q130" s="47"/>
      <c r="R130" s="47"/>
      <c r="S130" s="47"/>
      <c r="T130" s="95"/>
      <c r="AT130" s="24" t="s">
        <v>244</v>
      </c>
      <c r="AU130" s="24" t="s">
        <v>81</v>
      </c>
    </row>
    <row r="131" s="1" customFormat="1">
      <c r="B131" s="46"/>
      <c r="C131" s="74"/>
      <c r="D131" s="235" t="s">
        <v>246</v>
      </c>
      <c r="E131" s="74"/>
      <c r="F131" s="266" t="s">
        <v>1732</v>
      </c>
      <c r="G131" s="74"/>
      <c r="H131" s="74"/>
      <c r="I131" s="191"/>
      <c r="J131" s="74"/>
      <c r="K131" s="74"/>
      <c r="L131" s="72"/>
      <c r="M131" s="267"/>
      <c r="N131" s="47"/>
      <c r="O131" s="47"/>
      <c r="P131" s="47"/>
      <c r="Q131" s="47"/>
      <c r="R131" s="47"/>
      <c r="S131" s="47"/>
      <c r="T131" s="95"/>
      <c r="AT131" s="24" t="s">
        <v>246</v>
      </c>
      <c r="AU131" s="24" t="s">
        <v>81</v>
      </c>
    </row>
    <row r="132" s="11" customFormat="1">
      <c r="B132" s="233"/>
      <c r="C132" s="234"/>
      <c r="D132" s="235" t="s">
        <v>159</v>
      </c>
      <c r="E132" s="236" t="s">
        <v>21</v>
      </c>
      <c r="F132" s="237" t="s">
        <v>1733</v>
      </c>
      <c r="G132" s="234"/>
      <c r="H132" s="236" t="s">
        <v>21</v>
      </c>
      <c r="I132" s="238"/>
      <c r="J132" s="234"/>
      <c r="K132" s="234"/>
      <c r="L132" s="239"/>
      <c r="M132" s="240"/>
      <c r="N132" s="241"/>
      <c r="O132" s="241"/>
      <c r="P132" s="241"/>
      <c r="Q132" s="241"/>
      <c r="R132" s="241"/>
      <c r="S132" s="241"/>
      <c r="T132" s="242"/>
      <c r="AT132" s="243" t="s">
        <v>159</v>
      </c>
      <c r="AU132" s="243" t="s">
        <v>81</v>
      </c>
      <c r="AV132" s="11" t="s">
        <v>79</v>
      </c>
      <c r="AW132" s="11" t="s">
        <v>35</v>
      </c>
      <c r="AX132" s="11" t="s">
        <v>71</v>
      </c>
      <c r="AY132" s="243" t="s">
        <v>152</v>
      </c>
    </row>
    <row r="133" s="12" customFormat="1">
      <c r="B133" s="244"/>
      <c r="C133" s="245"/>
      <c r="D133" s="235" t="s">
        <v>159</v>
      </c>
      <c r="E133" s="246" t="s">
        <v>21</v>
      </c>
      <c r="F133" s="247" t="s">
        <v>1763</v>
      </c>
      <c r="G133" s="245"/>
      <c r="H133" s="248">
        <v>0.90000000000000002</v>
      </c>
      <c r="I133" s="249"/>
      <c r="J133" s="245"/>
      <c r="K133" s="245"/>
      <c r="L133" s="250"/>
      <c r="M133" s="251"/>
      <c r="N133" s="252"/>
      <c r="O133" s="252"/>
      <c r="P133" s="252"/>
      <c r="Q133" s="252"/>
      <c r="R133" s="252"/>
      <c r="S133" s="252"/>
      <c r="T133" s="253"/>
      <c r="AT133" s="254" t="s">
        <v>159</v>
      </c>
      <c r="AU133" s="254" t="s">
        <v>81</v>
      </c>
      <c r="AV133" s="12" t="s">
        <v>81</v>
      </c>
      <c r="AW133" s="12" t="s">
        <v>35</v>
      </c>
      <c r="AX133" s="12" t="s">
        <v>79</v>
      </c>
      <c r="AY133" s="254" t="s">
        <v>152</v>
      </c>
    </row>
    <row r="134" s="10" customFormat="1" ht="29.88" customHeight="1">
      <c r="B134" s="205"/>
      <c r="C134" s="206"/>
      <c r="D134" s="207" t="s">
        <v>70</v>
      </c>
      <c r="E134" s="219" t="s">
        <v>172</v>
      </c>
      <c r="F134" s="219" t="s">
        <v>533</v>
      </c>
      <c r="G134" s="206"/>
      <c r="H134" s="206"/>
      <c r="I134" s="209"/>
      <c r="J134" s="220">
        <f>BK134</f>
        <v>0</v>
      </c>
      <c r="K134" s="206"/>
      <c r="L134" s="211"/>
      <c r="M134" s="212"/>
      <c r="N134" s="213"/>
      <c r="O134" s="213"/>
      <c r="P134" s="214">
        <f>SUM(P135:P143)</f>
        <v>0</v>
      </c>
      <c r="Q134" s="213"/>
      <c r="R134" s="214">
        <f>SUM(R135:R143)</f>
        <v>0.32496150000000001</v>
      </c>
      <c r="S134" s="213"/>
      <c r="T134" s="215">
        <f>SUM(T135:T143)</f>
        <v>0</v>
      </c>
      <c r="AR134" s="216" t="s">
        <v>79</v>
      </c>
      <c r="AT134" s="217" t="s">
        <v>70</v>
      </c>
      <c r="AU134" s="217" t="s">
        <v>79</v>
      </c>
      <c r="AY134" s="216" t="s">
        <v>152</v>
      </c>
      <c r="BK134" s="218">
        <f>SUM(BK135:BK143)</f>
        <v>0</v>
      </c>
    </row>
    <row r="135" s="1" customFormat="1" ht="16.5" customHeight="1">
      <c r="B135" s="46"/>
      <c r="C135" s="221" t="s">
        <v>201</v>
      </c>
      <c r="D135" s="221" t="s">
        <v>154</v>
      </c>
      <c r="E135" s="222" t="s">
        <v>1460</v>
      </c>
      <c r="F135" s="223" t="s">
        <v>1461</v>
      </c>
      <c r="G135" s="224" t="s">
        <v>235</v>
      </c>
      <c r="H135" s="225">
        <v>2.5499999999999998</v>
      </c>
      <c r="I135" s="226"/>
      <c r="J135" s="227">
        <f>ROUND(I135*H135,2)</f>
        <v>0</v>
      </c>
      <c r="K135" s="223" t="s">
        <v>21</v>
      </c>
      <c r="L135" s="72"/>
      <c r="M135" s="228" t="s">
        <v>21</v>
      </c>
      <c r="N135" s="229" t="s">
        <v>42</v>
      </c>
      <c r="O135" s="47"/>
      <c r="P135" s="230">
        <f>O135*H135</f>
        <v>0</v>
      </c>
      <c r="Q135" s="230">
        <v>0.041529999999999997</v>
      </c>
      <c r="R135" s="230">
        <f>Q135*H135</f>
        <v>0.10590149999999998</v>
      </c>
      <c r="S135" s="230">
        <v>0</v>
      </c>
      <c r="T135" s="231">
        <f>S135*H135</f>
        <v>0</v>
      </c>
      <c r="AR135" s="24" t="s">
        <v>158</v>
      </c>
      <c r="AT135" s="24" t="s">
        <v>154</v>
      </c>
      <c r="AU135" s="24" t="s">
        <v>81</v>
      </c>
      <c r="AY135" s="24" t="s">
        <v>152</v>
      </c>
      <c r="BE135" s="232">
        <f>IF(N135="základní",J135,0)</f>
        <v>0</v>
      </c>
      <c r="BF135" s="232">
        <f>IF(N135="snížená",J135,0)</f>
        <v>0</v>
      </c>
      <c r="BG135" s="232">
        <f>IF(N135="zákl. přenesená",J135,0)</f>
        <v>0</v>
      </c>
      <c r="BH135" s="232">
        <f>IF(N135="sníž. přenesená",J135,0)</f>
        <v>0</v>
      </c>
      <c r="BI135" s="232">
        <f>IF(N135="nulová",J135,0)</f>
        <v>0</v>
      </c>
      <c r="BJ135" s="24" t="s">
        <v>79</v>
      </c>
      <c r="BK135" s="232">
        <f>ROUND(I135*H135,2)</f>
        <v>0</v>
      </c>
      <c r="BL135" s="24" t="s">
        <v>158</v>
      </c>
      <c r="BM135" s="24" t="s">
        <v>81</v>
      </c>
    </row>
    <row r="136" s="1" customFormat="1">
      <c r="B136" s="46"/>
      <c r="C136" s="74"/>
      <c r="D136" s="235" t="s">
        <v>246</v>
      </c>
      <c r="E136" s="74"/>
      <c r="F136" s="266" t="s">
        <v>1732</v>
      </c>
      <c r="G136" s="74"/>
      <c r="H136" s="74"/>
      <c r="I136" s="191"/>
      <c r="J136" s="74"/>
      <c r="K136" s="74"/>
      <c r="L136" s="72"/>
      <c r="M136" s="267"/>
      <c r="N136" s="47"/>
      <c r="O136" s="47"/>
      <c r="P136" s="47"/>
      <c r="Q136" s="47"/>
      <c r="R136" s="47"/>
      <c r="S136" s="47"/>
      <c r="T136" s="95"/>
      <c r="AT136" s="24" t="s">
        <v>246</v>
      </c>
      <c r="AU136" s="24" t="s">
        <v>81</v>
      </c>
    </row>
    <row r="137" s="12" customFormat="1">
      <c r="B137" s="244"/>
      <c r="C137" s="245"/>
      <c r="D137" s="235" t="s">
        <v>159</v>
      </c>
      <c r="E137" s="246" t="s">
        <v>21</v>
      </c>
      <c r="F137" s="247" t="s">
        <v>1764</v>
      </c>
      <c r="G137" s="245"/>
      <c r="H137" s="248">
        <v>2.1000000000000001</v>
      </c>
      <c r="I137" s="249"/>
      <c r="J137" s="245"/>
      <c r="K137" s="245"/>
      <c r="L137" s="250"/>
      <c r="M137" s="251"/>
      <c r="N137" s="252"/>
      <c r="O137" s="252"/>
      <c r="P137" s="252"/>
      <c r="Q137" s="252"/>
      <c r="R137" s="252"/>
      <c r="S137" s="252"/>
      <c r="T137" s="253"/>
      <c r="AT137" s="254" t="s">
        <v>159</v>
      </c>
      <c r="AU137" s="254" t="s">
        <v>81</v>
      </c>
      <c r="AV137" s="12" t="s">
        <v>81</v>
      </c>
      <c r="AW137" s="12" t="s">
        <v>35</v>
      </c>
      <c r="AX137" s="12" t="s">
        <v>71</v>
      </c>
      <c r="AY137" s="254" t="s">
        <v>152</v>
      </c>
    </row>
    <row r="138" s="12" customFormat="1">
      <c r="B138" s="244"/>
      <c r="C138" s="245"/>
      <c r="D138" s="235" t="s">
        <v>159</v>
      </c>
      <c r="E138" s="246" t="s">
        <v>21</v>
      </c>
      <c r="F138" s="247" t="s">
        <v>1765</v>
      </c>
      <c r="G138" s="245"/>
      <c r="H138" s="248">
        <v>0.45000000000000001</v>
      </c>
      <c r="I138" s="249"/>
      <c r="J138" s="245"/>
      <c r="K138" s="245"/>
      <c r="L138" s="250"/>
      <c r="M138" s="251"/>
      <c r="N138" s="252"/>
      <c r="O138" s="252"/>
      <c r="P138" s="252"/>
      <c r="Q138" s="252"/>
      <c r="R138" s="252"/>
      <c r="S138" s="252"/>
      <c r="T138" s="253"/>
      <c r="AT138" s="254" t="s">
        <v>159</v>
      </c>
      <c r="AU138" s="254" t="s">
        <v>81</v>
      </c>
      <c r="AV138" s="12" t="s">
        <v>81</v>
      </c>
      <c r="AW138" s="12" t="s">
        <v>35</v>
      </c>
      <c r="AX138" s="12" t="s">
        <v>71</v>
      </c>
      <c r="AY138" s="254" t="s">
        <v>152</v>
      </c>
    </row>
    <row r="139" s="13" customFormat="1">
      <c r="B139" s="255"/>
      <c r="C139" s="256"/>
      <c r="D139" s="235" t="s">
        <v>159</v>
      </c>
      <c r="E139" s="257" t="s">
        <v>21</v>
      </c>
      <c r="F139" s="258" t="s">
        <v>164</v>
      </c>
      <c r="G139" s="256"/>
      <c r="H139" s="259">
        <v>2.5499999999999998</v>
      </c>
      <c r="I139" s="260"/>
      <c r="J139" s="256"/>
      <c r="K139" s="256"/>
      <c r="L139" s="261"/>
      <c r="M139" s="262"/>
      <c r="N139" s="263"/>
      <c r="O139" s="263"/>
      <c r="P139" s="263"/>
      <c r="Q139" s="263"/>
      <c r="R139" s="263"/>
      <c r="S139" s="263"/>
      <c r="T139" s="264"/>
      <c r="AT139" s="265" t="s">
        <v>159</v>
      </c>
      <c r="AU139" s="265" t="s">
        <v>81</v>
      </c>
      <c r="AV139" s="13" t="s">
        <v>158</v>
      </c>
      <c r="AW139" s="13" t="s">
        <v>35</v>
      </c>
      <c r="AX139" s="13" t="s">
        <v>79</v>
      </c>
      <c r="AY139" s="265" t="s">
        <v>152</v>
      </c>
    </row>
    <row r="140" s="1" customFormat="1" ht="38.25" customHeight="1">
      <c r="B140" s="46"/>
      <c r="C140" s="221" t="s">
        <v>181</v>
      </c>
      <c r="D140" s="221" t="s">
        <v>154</v>
      </c>
      <c r="E140" s="222" t="s">
        <v>1766</v>
      </c>
      <c r="F140" s="223" t="s">
        <v>1767</v>
      </c>
      <c r="G140" s="224" t="s">
        <v>235</v>
      </c>
      <c r="H140" s="225">
        <v>4.5</v>
      </c>
      <c r="I140" s="226"/>
      <c r="J140" s="227">
        <f>ROUND(I140*H140,2)</f>
        <v>0</v>
      </c>
      <c r="K140" s="223" t="s">
        <v>242</v>
      </c>
      <c r="L140" s="72"/>
      <c r="M140" s="228" t="s">
        <v>21</v>
      </c>
      <c r="N140" s="229" t="s">
        <v>42</v>
      </c>
      <c r="O140" s="47"/>
      <c r="P140" s="230">
        <f>O140*H140</f>
        <v>0</v>
      </c>
      <c r="Q140" s="230">
        <v>0.048680000000000001</v>
      </c>
      <c r="R140" s="230">
        <f>Q140*H140</f>
        <v>0.21906000000000001</v>
      </c>
      <c r="S140" s="230">
        <v>0</v>
      </c>
      <c r="T140" s="231">
        <f>S140*H140</f>
        <v>0</v>
      </c>
      <c r="AR140" s="24" t="s">
        <v>158</v>
      </c>
      <c r="AT140" s="24" t="s">
        <v>154</v>
      </c>
      <c r="AU140" s="24" t="s">
        <v>81</v>
      </c>
      <c r="AY140" s="24" t="s">
        <v>152</v>
      </c>
      <c r="BE140" s="232">
        <f>IF(N140="základní",J140,0)</f>
        <v>0</v>
      </c>
      <c r="BF140" s="232">
        <f>IF(N140="snížená",J140,0)</f>
        <v>0</v>
      </c>
      <c r="BG140" s="232">
        <f>IF(N140="zákl. přenesená",J140,0)</f>
        <v>0</v>
      </c>
      <c r="BH140" s="232">
        <f>IF(N140="sníž. přenesená",J140,0)</f>
        <v>0</v>
      </c>
      <c r="BI140" s="232">
        <f>IF(N140="nulová",J140,0)</f>
        <v>0</v>
      </c>
      <c r="BJ140" s="24" t="s">
        <v>79</v>
      </c>
      <c r="BK140" s="232">
        <f>ROUND(I140*H140,2)</f>
        <v>0</v>
      </c>
      <c r="BL140" s="24" t="s">
        <v>158</v>
      </c>
      <c r="BM140" s="24" t="s">
        <v>1768</v>
      </c>
    </row>
    <row r="141" s="1" customFormat="1">
      <c r="B141" s="46"/>
      <c r="C141" s="74"/>
      <c r="D141" s="235" t="s">
        <v>246</v>
      </c>
      <c r="E141" s="74"/>
      <c r="F141" s="266" t="s">
        <v>1732</v>
      </c>
      <c r="G141" s="74"/>
      <c r="H141" s="74"/>
      <c r="I141" s="191"/>
      <c r="J141" s="74"/>
      <c r="K141" s="74"/>
      <c r="L141" s="72"/>
      <c r="M141" s="267"/>
      <c r="N141" s="47"/>
      <c r="O141" s="47"/>
      <c r="P141" s="47"/>
      <c r="Q141" s="47"/>
      <c r="R141" s="47"/>
      <c r="S141" s="47"/>
      <c r="T141" s="95"/>
      <c r="AT141" s="24" t="s">
        <v>246</v>
      </c>
      <c r="AU141" s="24" t="s">
        <v>81</v>
      </c>
    </row>
    <row r="142" s="11" customFormat="1">
      <c r="B142" s="233"/>
      <c r="C142" s="234"/>
      <c r="D142" s="235" t="s">
        <v>159</v>
      </c>
      <c r="E142" s="236" t="s">
        <v>21</v>
      </c>
      <c r="F142" s="237" t="s">
        <v>1769</v>
      </c>
      <c r="G142" s="234"/>
      <c r="H142" s="236" t="s">
        <v>21</v>
      </c>
      <c r="I142" s="238"/>
      <c r="J142" s="234"/>
      <c r="K142" s="234"/>
      <c r="L142" s="239"/>
      <c r="M142" s="240"/>
      <c r="N142" s="241"/>
      <c r="O142" s="241"/>
      <c r="P142" s="241"/>
      <c r="Q142" s="241"/>
      <c r="R142" s="241"/>
      <c r="S142" s="241"/>
      <c r="T142" s="242"/>
      <c r="AT142" s="243" t="s">
        <v>159</v>
      </c>
      <c r="AU142" s="243" t="s">
        <v>81</v>
      </c>
      <c r="AV142" s="11" t="s">
        <v>79</v>
      </c>
      <c r="AW142" s="11" t="s">
        <v>35</v>
      </c>
      <c r="AX142" s="11" t="s">
        <v>71</v>
      </c>
      <c r="AY142" s="243" t="s">
        <v>152</v>
      </c>
    </row>
    <row r="143" s="12" customFormat="1">
      <c r="B143" s="244"/>
      <c r="C143" s="245"/>
      <c r="D143" s="235" t="s">
        <v>159</v>
      </c>
      <c r="E143" s="246" t="s">
        <v>21</v>
      </c>
      <c r="F143" s="247" t="s">
        <v>1770</v>
      </c>
      <c r="G143" s="245"/>
      <c r="H143" s="248">
        <v>4.5</v>
      </c>
      <c r="I143" s="249"/>
      <c r="J143" s="245"/>
      <c r="K143" s="245"/>
      <c r="L143" s="250"/>
      <c r="M143" s="251"/>
      <c r="N143" s="252"/>
      <c r="O143" s="252"/>
      <c r="P143" s="252"/>
      <c r="Q143" s="252"/>
      <c r="R143" s="252"/>
      <c r="S143" s="252"/>
      <c r="T143" s="253"/>
      <c r="AT143" s="254" t="s">
        <v>159</v>
      </c>
      <c r="AU143" s="254" t="s">
        <v>81</v>
      </c>
      <c r="AV143" s="12" t="s">
        <v>81</v>
      </c>
      <c r="AW143" s="12" t="s">
        <v>35</v>
      </c>
      <c r="AX143" s="12" t="s">
        <v>79</v>
      </c>
      <c r="AY143" s="254" t="s">
        <v>152</v>
      </c>
    </row>
    <row r="144" s="10" customFormat="1" ht="29.88" customHeight="1">
      <c r="B144" s="205"/>
      <c r="C144" s="206"/>
      <c r="D144" s="207" t="s">
        <v>70</v>
      </c>
      <c r="E144" s="219" t="s">
        <v>177</v>
      </c>
      <c r="F144" s="219" t="s">
        <v>1463</v>
      </c>
      <c r="G144" s="206"/>
      <c r="H144" s="206"/>
      <c r="I144" s="209"/>
      <c r="J144" s="220">
        <f>BK144</f>
        <v>0</v>
      </c>
      <c r="K144" s="206"/>
      <c r="L144" s="211"/>
      <c r="M144" s="212"/>
      <c r="N144" s="213"/>
      <c r="O144" s="213"/>
      <c r="P144" s="214">
        <f>SUM(P145:P148)</f>
        <v>0</v>
      </c>
      <c r="Q144" s="213"/>
      <c r="R144" s="214">
        <f>SUM(R145:R148)</f>
        <v>0.0019499999999999999</v>
      </c>
      <c r="S144" s="213"/>
      <c r="T144" s="215">
        <f>SUM(T145:T148)</f>
        <v>0</v>
      </c>
      <c r="AR144" s="216" t="s">
        <v>79</v>
      </c>
      <c r="AT144" s="217" t="s">
        <v>70</v>
      </c>
      <c r="AU144" s="217" t="s">
        <v>79</v>
      </c>
      <c r="AY144" s="216" t="s">
        <v>152</v>
      </c>
      <c r="BK144" s="218">
        <f>SUM(BK145:BK148)</f>
        <v>0</v>
      </c>
    </row>
    <row r="145" s="1" customFormat="1" ht="16.5" customHeight="1">
      <c r="B145" s="46"/>
      <c r="C145" s="221" t="s">
        <v>210</v>
      </c>
      <c r="D145" s="221" t="s">
        <v>154</v>
      </c>
      <c r="E145" s="222" t="s">
        <v>1771</v>
      </c>
      <c r="F145" s="223" t="s">
        <v>1772</v>
      </c>
      <c r="G145" s="224" t="s">
        <v>326</v>
      </c>
      <c r="H145" s="225">
        <v>15</v>
      </c>
      <c r="I145" s="226"/>
      <c r="J145" s="227">
        <f>ROUND(I145*H145,2)</f>
        <v>0</v>
      </c>
      <c r="K145" s="223" t="s">
        <v>242</v>
      </c>
      <c r="L145" s="72"/>
      <c r="M145" s="228" t="s">
        <v>21</v>
      </c>
      <c r="N145" s="229" t="s">
        <v>42</v>
      </c>
      <c r="O145" s="47"/>
      <c r="P145" s="230">
        <f>O145*H145</f>
        <v>0</v>
      </c>
      <c r="Q145" s="230">
        <v>0.00012999999999999999</v>
      </c>
      <c r="R145" s="230">
        <f>Q145*H145</f>
        <v>0.0019499999999999999</v>
      </c>
      <c r="S145" s="230">
        <v>0</v>
      </c>
      <c r="T145" s="231">
        <f>S145*H145</f>
        <v>0</v>
      </c>
      <c r="AR145" s="24" t="s">
        <v>158</v>
      </c>
      <c r="AT145" s="24" t="s">
        <v>154</v>
      </c>
      <c r="AU145" s="24" t="s">
        <v>81</v>
      </c>
      <c r="AY145" s="24" t="s">
        <v>152</v>
      </c>
      <c r="BE145" s="232">
        <f>IF(N145="základní",J145,0)</f>
        <v>0</v>
      </c>
      <c r="BF145" s="232">
        <f>IF(N145="snížená",J145,0)</f>
        <v>0</v>
      </c>
      <c r="BG145" s="232">
        <f>IF(N145="zákl. přenesená",J145,0)</f>
        <v>0</v>
      </c>
      <c r="BH145" s="232">
        <f>IF(N145="sníž. přenesená",J145,0)</f>
        <v>0</v>
      </c>
      <c r="BI145" s="232">
        <f>IF(N145="nulová",J145,0)</f>
        <v>0</v>
      </c>
      <c r="BJ145" s="24" t="s">
        <v>79</v>
      </c>
      <c r="BK145" s="232">
        <f>ROUND(I145*H145,2)</f>
        <v>0</v>
      </c>
      <c r="BL145" s="24" t="s">
        <v>158</v>
      </c>
      <c r="BM145" s="24" t="s">
        <v>1773</v>
      </c>
    </row>
    <row r="146" s="1" customFormat="1">
      <c r="B146" s="46"/>
      <c r="C146" s="74"/>
      <c r="D146" s="235" t="s">
        <v>246</v>
      </c>
      <c r="E146" s="74"/>
      <c r="F146" s="266" t="s">
        <v>1732</v>
      </c>
      <c r="G146" s="74"/>
      <c r="H146" s="74"/>
      <c r="I146" s="191"/>
      <c r="J146" s="74"/>
      <c r="K146" s="74"/>
      <c r="L146" s="72"/>
      <c r="M146" s="267"/>
      <c r="N146" s="47"/>
      <c r="O146" s="47"/>
      <c r="P146" s="47"/>
      <c r="Q146" s="47"/>
      <c r="R146" s="47"/>
      <c r="S146" s="47"/>
      <c r="T146" s="95"/>
      <c r="AT146" s="24" t="s">
        <v>246</v>
      </c>
      <c r="AU146" s="24" t="s">
        <v>81</v>
      </c>
    </row>
    <row r="147" s="11" customFormat="1">
      <c r="B147" s="233"/>
      <c r="C147" s="234"/>
      <c r="D147" s="235" t="s">
        <v>159</v>
      </c>
      <c r="E147" s="236" t="s">
        <v>21</v>
      </c>
      <c r="F147" s="237" t="s">
        <v>1733</v>
      </c>
      <c r="G147" s="234"/>
      <c r="H147" s="236" t="s">
        <v>21</v>
      </c>
      <c r="I147" s="238"/>
      <c r="J147" s="234"/>
      <c r="K147" s="234"/>
      <c r="L147" s="239"/>
      <c r="M147" s="240"/>
      <c r="N147" s="241"/>
      <c r="O147" s="241"/>
      <c r="P147" s="241"/>
      <c r="Q147" s="241"/>
      <c r="R147" s="241"/>
      <c r="S147" s="241"/>
      <c r="T147" s="242"/>
      <c r="AT147" s="243" t="s">
        <v>159</v>
      </c>
      <c r="AU147" s="243" t="s">
        <v>81</v>
      </c>
      <c r="AV147" s="11" t="s">
        <v>79</v>
      </c>
      <c r="AW147" s="11" t="s">
        <v>35</v>
      </c>
      <c r="AX147" s="11" t="s">
        <v>71</v>
      </c>
      <c r="AY147" s="243" t="s">
        <v>152</v>
      </c>
    </row>
    <row r="148" s="12" customFormat="1">
      <c r="B148" s="244"/>
      <c r="C148" s="245"/>
      <c r="D148" s="235" t="s">
        <v>159</v>
      </c>
      <c r="E148" s="246" t="s">
        <v>21</v>
      </c>
      <c r="F148" s="247" t="s">
        <v>1774</v>
      </c>
      <c r="G148" s="245"/>
      <c r="H148" s="248">
        <v>15</v>
      </c>
      <c r="I148" s="249"/>
      <c r="J148" s="245"/>
      <c r="K148" s="245"/>
      <c r="L148" s="250"/>
      <c r="M148" s="251"/>
      <c r="N148" s="252"/>
      <c r="O148" s="252"/>
      <c r="P148" s="252"/>
      <c r="Q148" s="252"/>
      <c r="R148" s="252"/>
      <c r="S148" s="252"/>
      <c r="T148" s="253"/>
      <c r="AT148" s="254" t="s">
        <v>159</v>
      </c>
      <c r="AU148" s="254" t="s">
        <v>81</v>
      </c>
      <c r="AV148" s="12" t="s">
        <v>81</v>
      </c>
      <c r="AW148" s="12" t="s">
        <v>35</v>
      </c>
      <c r="AX148" s="12" t="s">
        <v>79</v>
      </c>
      <c r="AY148" s="254" t="s">
        <v>152</v>
      </c>
    </row>
    <row r="149" s="10" customFormat="1" ht="29.88" customHeight="1">
      <c r="B149" s="205"/>
      <c r="C149" s="206"/>
      <c r="D149" s="207" t="s">
        <v>70</v>
      </c>
      <c r="E149" s="219" t="s">
        <v>201</v>
      </c>
      <c r="F149" s="219" t="s">
        <v>673</v>
      </c>
      <c r="G149" s="206"/>
      <c r="H149" s="206"/>
      <c r="I149" s="209"/>
      <c r="J149" s="220">
        <f>BK149</f>
        <v>0</v>
      </c>
      <c r="K149" s="206"/>
      <c r="L149" s="211"/>
      <c r="M149" s="212"/>
      <c r="N149" s="213"/>
      <c r="O149" s="213"/>
      <c r="P149" s="214">
        <f>SUM(P150:P154)</f>
        <v>0</v>
      </c>
      <c r="Q149" s="213"/>
      <c r="R149" s="214">
        <f>SUM(R150:R154)</f>
        <v>0</v>
      </c>
      <c r="S149" s="213"/>
      <c r="T149" s="215">
        <f>SUM(T150:T154)</f>
        <v>0</v>
      </c>
      <c r="AR149" s="216" t="s">
        <v>79</v>
      </c>
      <c r="AT149" s="217" t="s">
        <v>70</v>
      </c>
      <c r="AU149" s="217" t="s">
        <v>79</v>
      </c>
      <c r="AY149" s="216" t="s">
        <v>152</v>
      </c>
      <c r="BK149" s="218">
        <f>SUM(BK150:BK154)</f>
        <v>0</v>
      </c>
    </row>
    <row r="150" s="1" customFormat="1" ht="16.5" customHeight="1">
      <c r="B150" s="46"/>
      <c r="C150" s="221" t="s">
        <v>188</v>
      </c>
      <c r="D150" s="221" t="s">
        <v>154</v>
      </c>
      <c r="E150" s="222" t="s">
        <v>1527</v>
      </c>
      <c r="F150" s="223" t="s">
        <v>1528</v>
      </c>
      <c r="G150" s="224" t="s">
        <v>326</v>
      </c>
      <c r="H150" s="225">
        <v>8.5</v>
      </c>
      <c r="I150" s="226"/>
      <c r="J150" s="227">
        <f>ROUND(I150*H150,2)</f>
        <v>0</v>
      </c>
      <c r="K150" s="223" t="s">
        <v>21</v>
      </c>
      <c r="L150" s="72"/>
      <c r="M150" s="228" t="s">
        <v>21</v>
      </c>
      <c r="N150" s="229" t="s">
        <v>42</v>
      </c>
      <c r="O150" s="47"/>
      <c r="P150" s="230">
        <f>O150*H150</f>
        <v>0</v>
      </c>
      <c r="Q150" s="230">
        <v>0</v>
      </c>
      <c r="R150" s="230">
        <f>Q150*H150</f>
        <v>0</v>
      </c>
      <c r="S150" s="230">
        <v>0</v>
      </c>
      <c r="T150" s="231">
        <f>S150*H150</f>
        <v>0</v>
      </c>
      <c r="AR150" s="24" t="s">
        <v>158</v>
      </c>
      <c r="AT150" s="24" t="s">
        <v>154</v>
      </c>
      <c r="AU150" s="24" t="s">
        <v>81</v>
      </c>
      <c r="AY150" s="24" t="s">
        <v>152</v>
      </c>
      <c r="BE150" s="232">
        <f>IF(N150="základní",J150,0)</f>
        <v>0</v>
      </c>
      <c r="BF150" s="232">
        <f>IF(N150="snížená",J150,0)</f>
        <v>0</v>
      </c>
      <c r="BG150" s="232">
        <f>IF(N150="zákl. přenesená",J150,0)</f>
        <v>0</v>
      </c>
      <c r="BH150" s="232">
        <f>IF(N150="sníž. přenesená",J150,0)</f>
        <v>0</v>
      </c>
      <c r="BI150" s="232">
        <f>IF(N150="nulová",J150,0)</f>
        <v>0</v>
      </c>
      <c r="BJ150" s="24" t="s">
        <v>79</v>
      </c>
      <c r="BK150" s="232">
        <f>ROUND(I150*H150,2)</f>
        <v>0</v>
      </c>
      <c r="BL150" s="24" t="s">
        <v>158</v>
      </c>
      <c r="BM150" s="24" t="s">
        <v>158</v>
      </c>
    </row>
    <row r="151" s="1" customFormat="1">
      <c r="B151" s="46"/>
      <c r="C151" s="74"/>
      <c r="D151" s="235" t="s">
        <v>246</v>
      </c>
      <c r="E151" s="74"/>
      <c r="F151" s="266" t="s">
        <v>1732</v>
      </c>
      <c r="G151" s="74"/>
      <c r="H151" s="74"/>
      <c r="I151" s="191"/>
      <c r="J151" s="74"/>
      <c r="K151" s="74"/>
      <c r="L151" s="72"/>
      <c r="M151" s="267"/>
      <c r="N151" s="47"/>
      <c r="O151" s="47"/>
      <c r="P151" s="47"/>
      <c r="Q151" s="47"/>
      <c r="R151" s="47"/>
      <c r="S151" s="47"/>
      <c r="T151" s="95"/>
      <c r="AT151" s="24" t="s">
        <v>246</v>
      </c>
      <c r="AU151" s="24" t="s">
        <v>81</v>
      </c>
    </row>
    <row r="152" s="12" customFormat="1">
      <c r="B152" s="244"/>
      <c r="C152" s="245"/>
      <c r="D152" s="235" t="s">
        <v>159</v>
      </c>
      <c r="E152" s="246" t="s">
        <v>21</v>
      </c>
      <c r="F152" s="247" t="s">
        <v>1775</v>
      </c>
      <c r="G152" s="245"/>
      <c r="H152" s="248">
        <v>7</v>
      </c>
      <c r="I152" s="249"/>
      <c r="J152" s="245"/>
      <c r="K152" s="245"/>
      <c r="L152" s="250"/>
      <c r="M152" s="251"/>
      <c r="N152" s="252"/>
      <c r="O152" s="252"/>
      <c r="P152" s="252"/>
      <c r="Q152" s="252"/>
      <c r="R152" s="252"/>
      <c r="S152" s="252"/>
      <c r="T152" s="253"/>
      <c r="AT152" s="254" t="s">
        <v>159</v>
      </c>
      <c r="AU152" s="254" t="s">
        <v>81</v>
      </c>
      <c r="AV152" s="12" t="s">
        <v>81</v>
      </c>
      <c r="AW152" s="12" t="s">
        <v>35</v>
      </c>
      <c r="AX152" s="12" t="s">
        <v>71</v>
      </c>
      <c r="AY152" s="254" t="s">
        <v>152</v>
      </c>
    </row>
    <row r="153" s="12" customFormat="1">
      <c r="B153" s="244"/>
      <c r="C153" s="245"/>
      <c r="D153" s="235" t="s">
        <v>159</v>
      </c>
      <c r="E153" s="246" t="s">
        <v>21</v>
      </c>
      <c r="F153" s="247" t="s">
        <v>1776</v>
      </c>
      <c r="G153" s="245"/>
      <c r="H153" s="248">
        <v>1.5</v>
      </c>
      <c r="I153" s="249"/>
      <c r="J153" s="245"/>
      <c r="K153" s="245"/>
      <c r="L153" s="250"/>
      <c r="M153" s="251"/>
      <c r="N153" s="252"/>
      <c r="O153" s="252"/>
      <c r="P153" s="252"/>
      <c r="Q153" s="252"/>
      <c r="R153" s="252"/>
      <c r="S153" s="252"/>
      <c r="T153" s="253"/>
      <c r="AT153" s="254" t="s">
        <v>159</v>
      </c>
      <c r="AU153" s="254" t="s">
        <v>81</v>
      </c>
      <c r="AV153" s="12" t="s">
        <v>81</v>
      </c>
      <c r="AW153" s="12" t="s">
        <v>35</v>
      </c>
      <c r="AX153" s="12" t="s">
        <v>71</v>
      </c>
      <c r="AY153" s="254" t="s">
        <v>152</v>
      </c>
    </row>
    <row r="154" s="13" customFormat="1">
      <c r="B154" s="255"/>
      <c r="C154" s="256"/>
      <c r="D154" s="235" t="s">
        <v>159</v>
      </c>
      <c r="E154" s="257" t="s">
        <v>21</v>
      </c>
      <c r="F154" s="258" t="s">
        <v>164</v>
      </c>
      <c r="G154" s="256"/>
      <c r="H154" s="259">
        <v>8.5</v>
      </c>
      <c r="I154" s="260"/>
      <c r="J154" s="256"/>
      <c r="K154" s="256"/>
      <c r="L154" s="261"/>
      <c r="M154" s="262"/>
      <c r="N154" s="263"/>
      <c r="O154" s="263"/>
      <c r="P154" s="263"/>
      <c r="Q154" s="263"/>
      <c r="R154" s="263"/>
      <c r="S154" s="263"/>
      <c r="T154" s="264"/>
      <c r="AT154" s="265" t="s">
        <v>159</v>
      </c>
      <c r="AU154" s="265" t="s">
        <v>81</v>
      </c>
      <c r="AV154" s="13" t="s">
        <v>158</v>
      </c>
      <c r="AW154" s="13" t="s">
        <v>35</v>
      </c>
      <c r="AX154" s="13" t="s">
        <v>79</v>
      </c>
      <c r="AY154" s="265" t="s">
        <v>152</v>
      </c>
    </row>
    <row r="155" s="10" customFormat="1" ht="29.88" customHeight="1">
      <c r="B155" s="205"/>
      <c r="C155" s="206"/>
      <c r="D155" s="207" t="s">
        <v>70</v>
      </c>
      <c r="E155" s="219" t="s">
        <v>763</v>
      </c>
      <c r="F155" s="219" t="s">
        <v>764</v>
      </c>
      <c r="G155" s="206"/>
      <c r="H155" s="206"/>
      <c r="I155" s="209"/>
      <c r="J155" s="220">
        <f>BK155</f>
        <v>0</v>
      </c>
      <c r="K155" s="206"/>
      <c r="L155" s="211"/>
      <c r="M155" s="212"/>
      <c r="N155" s="213"/>
      <c r="O155" s="213"/>
      <c r="P155" s="214">
        <f>SUM(P156:P161)</f>
        <v>0</v>
      </c>
      <c r="Q155" s="213"/>
      <c r="R155" s="214">
        <f>SUM(R156:R161)</f>
        <v>0</v>
      </c>
      <c r="S155" s="213"/>
      <c r="T155" s="215">
        <f>SUM(T156:T161)</f>
        <v>0</v>
      </c>
      <c r="AR155" s="216" t="s">
        <v>79</v>
      </c>
      <c r="AT155" s="217" t="s">
        <v>70</v>
      </c>
      <c r="AU155" s="217" t="s">
        <v>79</v>
      </c>
      <c r="AY155" s="216" t="s">
        <v>152</v>
      </c>
      <c r="BK155" s="218">
        <f>SUM(BK156:BK161)</f>
        <v>0</v>
      </c>
    </row>
    <row r="156" s="1" customFormat="1" ht="25.5" customHeight="1">
      <c r="B156" s="46"/>
      <c r="C156" s="221" t="s">
        <v>217</v>
      </c>
      <c r="D156" s="221" t="s">
        <v>154</v>
      </c>
      <c r="E156" s="222" t="s">
        <v>766</v>
      </c>
      <c r="F156" s="223" t="s">
        <v>767</v>
      </c>
      <c r="G156" s="224" t="s">
        <v>220</v>
      </c>
      <c r="H156" s="225">
        <v>0.35599999999999998</v>
      </c>
      <c r="I156" s="226"/>
      <c r="J156" s="227">
        <f>ROUND(I156*H156,2)</f>
        <v>0</v>
      </c>
      <c r="K156" s="223" t="s">
        <v>21</v>
      </c>
      <c r="L156" s="72"/>
      <c r="M156" s="228" t="s">
        <v>21</v>
      </c>
      <c r="N156" s="229" t="s">
        <v>42</v>
      </c>
      <c r="O156" s="47"/>
      <c r="P156" s="230">
        <f>O156*H156</f>
        <v>0</v>
      </c>
      <c r="Q156" s="230">
        <v>0</v>
      </c>
      <c r="R156" s="230">
        <f>Q156*H156</f>
        <v>0</v>
      </c>
      <c r="S156" s="230">
        <v>0</v>
      </c>
      <c r="T156" s="231">
        <f>S156*H156</f>
        <v>0</v>
      </c>
      <c r="AR156" s="24" t="s">
        <v>158</v>
      </c>
      <c r="AT156" s="24" t="s">
        <v>154</v>
      </c>
      <c r="AU156" s="24" t="s">
        <v>81</v>
      </c>
      <c r="AY156" s="24" t="s">
        <v>152</v>
      </c>
      <c r="BE156" s="232">
        <f>IF(N156="základní",J156,0)</f>
        <v>0</v>
      </c>
      <c r="BF156" s="232">
        <f>IF(N156="snížená",J156,0)</f>
        <v>0</v>
      </c>
      <c r="BG156" s="232">
        <f>IF(N156="zákl. přenesená",J156,0)</f>
        <v>0</v>
      </c>
      <c r="BH156" s="232">
        <f>IF(N156="sníž. přenesená",J156,0)</f>
        <v>0</v>
      </c>
      <c r="BI156" s="232">
        <f>IF(N156="nulová",J156,0)</f>
        <v>0</v>
      </c>
      <c r="BJ156" s="24" t="s">
        <v>79</v>
      </c>
      <c r="BK156" s="232">
        <f>ROUND(I156*H156,2)</f>
        <v>0</v>
      </c>
      <c r="BL156" s="24" t="s">
        <v>158</v>
      </c>
      <c r="BM156" s="24" t="s">
        <v>1777</v>
      </c>
    </row>
    <row r="157" s="1" customFormat="1" ht="25.5" customHeight="1">
      <c r="B157" s="46"/>
      <c r="C157" s="221" t="s">
        <v>192</v>
      </c>
      <c r="D157" s="221" t="s">
        <v>154</v>
      </c>
      <c r="E157" s="222" t="s">
        <v>769</v>
      </c>
      <c r="F157" s="223" t="s">
        <v>770</v>
      </c>
      <c r="G157" s="224" t="s">
        <v>220</v>
      </c>
      <c r="H157" s="225">
        <v>3.5600000000000001</v>
      </c>
      <c r="I157" s="226"/>
      <c r="J157" s="227">
        <f>ROUND(I157*H157,2)</f>
        <v>0</v>
      </c>
      <c r="K157" s="223" t="s">
        <v>21</v>
      </c>
      <c r="L157" s="72"/>
      <c r="M157" s="228" t="s">
        <v>21</v>
      </c>
      <c r="N157" s="229" t="s">
        <v>42</v>
      </c>
      <c r="O157" s="47"/>
      <c r="P157" s="230">
        <f>O157*H157</f>
        <v>0</v>
      </c>
      <c r="Q157" s="230">
        <v>0</v>
      </c>
      <c r="R157" s="230">
        <f>Q157*H157</f>
        <v>0</v>
      </c>
      <c r="S157" s="230">
        <v>0</v>
      </c>
      <c r="T157" s="231">
        <f>S157*H157</f>
        <v>0</v>
      </c>
      <c r="AR157" s="24" t="s">
        <v>158</v>
      </c>
      <c r="AT157" s="24" t="s">
        <v>154</v>
      </c>
      <c r="AU157" s="24" t="s">
        <v>81</v>
      </c>
      <c r="AY157" s="24" t="s">
        <v>152</v>
      </c>
      <c r="BE157" s="232">
        <f>IF(N157="základní",J157,0)</f>
        <v>0</v>
      </c>
      <c r="BF157" s="232">
        <f>IF(N157="snížená",J157,0)</f>
        <v>0</v>
      </c>
      <c r="BG157" s="232">
        <f>IF(N157="zákl. přenesená",J157,0)</f>
        <v>0</v>
      </c>
      <c r="BH157" s="232">
        <f>IF(N157="sníž. přenesená",J157,0)</f>
        <v>0</v>
      </c>
      <c r="BI157" s="232">
        <f>IF(N157="nulová",J157,0)</f>
        <v>0</v>
      </c>
      <c r="BJ157" s="24" t="s">
        <v>79</v>
      </c>
      <c r="BK157" s="232">
        <f>ROUND(I157*H157,2)</f>
        <v>0</v>
      </c>
      <c r="BL157" s="24" t="s">
        <v>158</v>
      </c>
      <c r="BM157" s="24" t="s">
        <v>1778</v>
      </c>
    </row>
    <row r="158" s="12" customFormat="1">
      <c r="B158" s="244"/>
      <c r="C158" s="245"/>
      <c r="D158" s="235" t="s">
        <v>159</v>
      </c>
      <c r="E158" s="245"/>
      <c r="F158" s="247" t="s">
        <v>1779</v>
      </c>
      <c r="G158" s="245"/>
      <c r="H158" s="248">
        <v>3.5600000000000001</v>
      </c>
      <c r="I158" s="249"/>
      <c r="J158" s="245"/>
      <c r="K158" s="245"/>
      <c r="L158" s="250"/>
      <c r="M158" s="251"/>
      <c r="N158" s="252"/>
      <c r="O158" s="252"/>
      <c r="P158" s="252"/>
      <c r="Q158" s="252"/>
      <c r="R158" s="252"/>
      <c r="S158" s="252"/>
      <c r="T158" s="253"/>
      <c r="AT158" s="254" t="s">
        <v>159</v>
      </c>
      <c r="AU158" s="254" t="s">
        <v>81</v>
      </c>
      <c r="AV158" s="12" t="s">
        <v>81</v>
      </c>
      <c r="AW158" s="12" t="s">
        <v>6</v>
      </c>
      <c r="AX158" s="12" t="s">
        <v>79</v>
      </c>
      <c r="AY158" s="254" t="s">
        <v>152</v>
      </c>
    </row>
    <row r="159" s="1" customFormat="1" ht="25.5" customHeight="1">
      <c r="B159" s="46"/>
      <c r="C159" s="221" t="s">
        <v>10</v>
      </c>
      <c r="D159" s="221" t="s">
        <v>154</v>
      </c>
      <c r="E159" s="222" t="s">
        <v>774</v>
      </c>
      <c r="F159" s="223" t="s">
        <v>775</v>
      </c>
      <c r="G159" s="224" t="s">
        <v>220</v>
      </c>
      <c r="H159" s="225">
        <v>0.35599999999999998</v>
      </c>
      <c r="I159" s="226"/>
      <c r="J159" s="227">
        <f>ROUND(I159*H159,2)</f>
        <v>0</v>
      </c>
      <c r="K159" s="223" t="s">
        <v>21</v>
      </c>
      <c r="L159" s="72"/>
      <c r="M159" s="228" t="s">
        <v>21</v>
      </c>
      <c r="N159" s="229" t="s">
        <v>42</v>
      </c>
      <c r="O159" s="47"/>
      <c r="P159" s="230">
        <f>O159*H159</f>
        <v>0</v>
      </c>
      <c r="Q159" s="230">
        <v>0</v>
      </c>
      <c r="R159" s="230">
        <f>Q159*H159</f>
        <v>0</v>
      </c>
      <c r="S159" s="230">
        <v>0</v>
      </c>
      <c r="T159" s="231">
        <f>S159*H159</f>
        <v>0</v>
      </c>
      <c r="AR159" s="24" t="s">
        <v>158</v>
      </c>
      <c r="AT159" s="24" t="s">
        <v>154</v>
      </c>
      <c r="AU159" s="24" t="s">
        <v>81</v>
      </c>
      <c r="AY159" s="24" t="s">
        <v>152</v>
      </c>
      <c r="BE159" s="232">
        <f>IF(N159="základní",J159,0)</f>
        <v>0</v>
      </c>
      <c r="BF159" s="232">
        <f>IF(N159="snížená",J159,0)</f>
        <v>0</v>
      </c>
      <c r="BG159" s="232">
        <f>IF(N159="zákl. přenesená",J159,0)</f>
        <v>0</v>
      </c>
      <c r="BH159" s="232">
        <f>IF(N159="sníž. přenesená",J159,0)</f>
        <v>0</v>
      </c>
      <c r="BI159" s="232">
        <f>IF(N159="nulová",J159,0)</f>
        <v>0</v>
      </c>
      <c r="BJ159" s="24" t="s">
        <v>79</v>
      </c>
      <c r="BK159" s="232">
        <f>ROUND(I159*H159,2)</f>
        <v>0</v>
      </c>
      <c r="BL159" s="24" t="s">
        <v>158</v>
      </c>
      <c r="BM159" s="24" t="s">
        <v>1780</v>
      </c>
    </row>
    <row r="160" s="1" customFormat="1" ht="25.5" customHeight="1">
      <c r="B160" s="46"/>
      <c r="C160" s="221" t="s">
        <v>200</v>
      </c>
      <c r="D160" s="221" t="s">
        <v>154</v>
      </c>
      <c r="E160" s="222" t="s">
        <v>777</v>
      </c>
      <c r="F160" s="223" t="s">
        <v>778</v>
      </c>
      <c r="G160" s="224" t="s">
        <v>220</v>
      </c>
      <c r="H160" s="225">
        <v>0.35599999999999998</v>
      </c>
      <c r="I160" s="226"/>
      <c r="J160" s="227">
        <f>ROUND(I160*H160,2)</f>
        <v>0</v>
      </c>
      <c r="K160" s="223" t="s">
        <v>21</v>
      </c>
      <c r="L160" s="72"/>
      <c r="M160" s="228" t="s">
        <v>21</v>
      </c>
      <c r="N160" s="229" t="s">
        <v>42</v>
      </c>
      <c r="O160" s="47"/>
      <c r="P160" s="230">
        <f>O160*H160</f>
        <v>0</v>
      </c>
      <c r="Q160" s="230">
        <v>0</v>
      </c>
      <c r="R160" s="230">
        <f>Q160*H160</f>
        <v>0</v>
      </c>
      <c r="S160" s="230">
        <v>0</v>
      </c>
      <c r="T160" s="231">
        <f>S160*H160</f>
        <v>0</v>
      </c>
      <c r="AR160" s="24" t="s">
        <v>158</v>
      </c>
      <c r="AT160" s="24" t="s">
        <v>154</v>
      </c>
      <c r="AU160" s="24" t="s">
        <v>81</v>
      </c>
      <c r="AY160" s="24" t="s">
        <v>152</v>
      </c>
      <c r="BE160" s="232">
        <f>IF(N160="základní",J160,0)</f>
        <v>0</v>
      </c>
      <c r="BF160" s="232">
        <f>IF(N160="snížená",J160,0)</f>
        <v>0</v>
      </c>
      <c r="BG160" s="232">
        <f>IF(N160="zákl. přenesená",J160,0)</f>
        <v>0</v>
      </c>
      <c r="BH160" s="232">
        <f>IF(N160="sníž. přenesená",J160,0)</f>
        <v>0</v>
      </c>
      <c r="BI160" s="232">
        <f>IF(N160="nulová",J160,0)</f>
        <v>0</v>
      </c>
      <c r="BJ160" s="24" t="s">
        <v>79</v>
      </c>
      <c r="BK160" s="232">
        <f>ROUND(I160*H160,2)</f>
        <v>0</v>
      </c>
      <c r="BL160" s="24" t="s">
        <v>158</v>
      </c>
      <c r="BM160" s="24" t="s">
        <v>1781</v>
      </c>
    </row>
    <row r="161" s="12" customFormat="1">
      <c r="B161" s="244"/>
      <c r="C161" s="245"/>
      <c r="D161" s="235" t="s">
        <v>159</v>
      </c>
      <c r="E161" s="246" t="s">
        <v>21</v>
      </c>
      <c r="F161" s="247" t="s">
        <v>1782</v>
      </c>
      <c r="G161" s="245"/>
      <c r="H161" s="248">
        <v>0.35599999999999998</v>
      </c>
      <c r="I161" s="249"/>
      <c r="J161" s="245"/>
      <c r="K161" s="245"/>
      <c r="L161" s="250"/>
      <c r="M161" s="251"/>
      <c r="N161" s="252"/>
      <c r="O161" s="252"/>
      <c r="P161" s="252"/>
      <c r="Q161" s="252"/>
      <c r="R161" s="252"/>
      <c r="S161" s="252"/>
      <c r="T161" s="253"/>
      <c r="AT161" s="254" t="s">
        <v>159</v>
      </c>
      <c r="AU161" s="254" t="s">
        <v>81</v>
      </c>
      <c r="AV161" s="12" t="s">
        <v>81</v>
      </c>
      <c r="AW161" s="12" t="s">
        <v>35</v>
      </c>
      <c r="AX161" s="12" t="s">
        <v>79</v>
      </c>
      <c r="AY161" s="254" t="s">
        <v>152</v>
      </c>
    </row>
    <row r="162" s="10" customFormat="1" ht="29.88" customHeight="1">
      <c r="B162" s="205"/>
      <c r="C162" s="206"/>
      <c r="D162" s="207" t="s">
        <v>70</v>
      </c>
      <c r="E162" s="219" t="s">
        <v>780</v>
      </c>
      <c r="F162" s="219" t="s">
        <v>781</v>
      </c>
      <c r="G162" s="206"/>
      <c r="H162" s="206"/>
      <c r="I162" s="209"/>
      <c r="J162" s="220">
        <f>BK162</f>
        <v>0</v>
      </c>
      <c r="K162" s="206"/>
      <c r="L162" s="211"/>
      <c r="M162" s="212"/>
      <c r="N162" s="213"/>
      <c r="O162" s="213"/>
      <c r="P162" s="214">
        <f>P163</f>
        <v>0</v>
      </c>
      <c r="Q162" s="213"/>
      <c r="R162" s="214">
        <f>R163</f>
        <v>0</v>
      </c>
      <c r="S162" s="213"/>
      <c r="T162" s="215">
        <f>T163</f>
        <v>0</v>
      </c>
      <c r="AR162" s="216" t="s">
        <v>79</v>
      </c>
      <c r="AT162" s="217" t="s">
        <v>70</v>
      </c>
      <c r="AU162" s="217" t="s">
        <v>79</v>
      </c>
      <c r="AY162" s="216" t="s">
        <v>152</v>
      </c>
      <c r="BK162" s="218">
        <f>BK163</f>
        <v>0</v>
      </c>
    </row>
    <row r="163" s="1" customFormat="1" ht="16.5" customHeight="1">
      <c r="B163" s="46"/>
      <c r="C163" s="221" t="s">
        <v>260</v>
      </c>
      <c r="D163" s="221" t="s">
        <v>154</v>
      </c>
      <c r="E163" s="222" t="s">
        <v>783</v>
      </c>
      <c r="F163" s="223" t="s">
        <v>784</v>
      </c>
      <c r="G163" s="224" t="s">
        <v>220</v>
      </c>
      <c r="H163" s="225">
        <v>7.5270000000000001</v>
      </c>
      <c r="I163" s="226"/>
      <c r="J163" s="227">
        <f>ROUND(I163*H163,2)</f>
        <v>0</v>
      </c>
      <c r="K163" s="223" t="s">
        <v>21</v>
      </c>
      <c r="L163" s="72"/>
      <c r="M163" s="228" t="s">
        <v>21</v>
      </c>
      <c r="N163" s="229" t="s">
        <v>42</v>
      </c>
      <c r="O163" s="47"/>
      <c r="P163" s="230">
        <f>O163*H163</f>
        <v>0</v>
      </c>
      <c r="Q163" s="230">
        <v>0</v>
      </c>
      <c r="R163" s="230">
        <f>Q163*H163</f>
        <v>0</v>
      </c>
      <c r="S163" s="230">
        <v>0</v>
      </c>
      <c r="T163" s="231">
        <f>S163*H163</f>
        <v>0</v>
      </c>
      <c r="AR163" s="24" t="s">
        <v>158</v>
      </c>
      <c r="AT163" s="24" t="s">
        <v>154</v>
      </c>
      <c r="AU163" s="24" t="s">
        <v>81</v>
      </c>
      <c r="AY163" s="24" t="s">
        <v>152</v>
      </c>
      <c r="BE163" s="232">
        <f>IF(N163="základní",J163,0)</f>
        <v>0</v>
      </c>
      <c r="BF163" s="232">
        <f>IF(N163="snížená",J163,0)</f>
        <v>0</v>
      </c>
      <c r="BG163" s="232">
        <f>IF(N163="zákl. přenesená",J163,0)</f>
        <v>0</v>
      </c>
      <c r="BH163" s="232">
        <f>IF(N163="sníž. přenesená",J163,0)</f>
        <v>0</v>
      </c>
      <c r="BI163" s="232">
        <f>IF(N163="nulová",J163,0)</f>
        <v>0</v>
      </c>
      <c r="BJ163" s="24" t="s">
        <v>79</v>
      </c>
      <c r="BK163" s="232">
        <f>ROUND(I163*H163,2)</f>
        <v>0</v>
      </c>
      <c r="BL163" s="24" t="s">
        <v>158</v>
      </c>
      <c r="BM163" s="24" t="s">
        <v>1783</v>
      </c>
    </row>
    <row r="164" s="10" customFormat="1" ht="37.44" customHeight="1">
      <c r="B164" s="205"/>
      <c r="C164" s="206"/>
      <c r="D164" s="207" t="s">
        <v>70</v>
      </c>
      <c r="E164" s="208" t="s">
        <v>786</v>
      </c>
      <c r="F164" s="208" t="s">
        <v>787</v>
      </c>
      <c r="G164" s="206"/>
      <c r="H164" s="206"/>
      <c r="I164" s="209"/>
      <c r="J164" s="210">
        <f>BK164</f>
        <v>0</v>
      </c>
      <c r="K164" s="206"/>
      <c r="L164" s="211"/>
      <c r="M164" s="212"/>
      <c r="N164" s="213"/>
      <c r="O164" s="213"/>
      <c r="P164" s="214">
        <f>P165+P171+P174+P185+P194+P253+P396</f>
        <v>0</v>
      </c>
      <c r="Q164" s="213"/>
      <c r="R164" s="214">
        <f>R165+R171+R174+R185+R194+R253+R396</f>
        <v>1.5105111495999999</v>
      </c>
      <c r="S164" s="213"/>
      <c r="T164" s="215">
        <f>T165+T171+T174+T185+T194+T253+T396</f>
        <v>0.35625000000000001</v>
      </c>
      <c r="AR164" s="216" t="s">
        <v>81</v>
      </c>
      <c r="AT164" s="217" t="s">
        <v>70</v>
      </c>
      <c r="AU164" s="217" t="s">
        <v>71</v>
      </c>
      <c r="AY164" s="216" t="s">
        <v>152</v>
      </c>
      <c r="BK164" s="218">
        <f>BK165+BK171+BK174+BK185+BK194+BK253+BK396</f>
        <v>0</v>
      </c>
    </row>
    <row r="165" s="10" customFormat="1" ht="19.92" customHeight="1">
      <c r="B165" s="205"/>
      <c r="C165" s="206"/>
      <c r="D165" s="207" t="s">
        <v>70</v>
      </c>
      <c r="E165" s="219" t="s">
        <v>1624</v>
      </c>
      <c r="F165" s="219" t="s">
        <v>1625</v>
      </c>
      <c r="G165" s="206"/>
      <c r="H165" s="206"/>
      <c r="I165" s="209"/>
      <c r="J165" s="220">
        <f>BK165</f>
        <v>0</v>
      </c>
      <c r="K165" s="206"/>
      <c r="L165" s="211"/>
      <c r="M165" s="212"/>
      <c r="N165" s="213"/>
      <c r="O165" s="213"/>
      <c r="P165" s="214">
        <f>SUM(P166:P170)</f>
        <v>0</v>
      </c>
      <c r="Q165" s="213"/>
      <c r="R165" s="214">
        <f>SUM(R166:R170)</f>
        <v>0.002</v>
      </c>
      <c r="S165" s="213"/>
      <c r="T165" s="215">
        <f>SUM(T166:T170)</f>
        <v>0</v>
      </c>
      <c r="AR165" s="216" t="s">
        <v>81</v>
      </c>
      <c r="AT165" s="217" t="s">
        <v>70</v>
      </c>
      <c r="AU165" s="217" t="s">
        <v>79</v>
      </c>
      <c r="AY165" s="216" t="s">
        <v>152</v>
      </c>
      <c r="BK165" s="218">
        <f>SUM(BK166:BK170)</f>
        <v>0</v>
      </c>
    </row>
    <row r="166" s="1" customFormat="1" ht="16.5" customHeight="1">
      <c r="B166" s="46"/>
      <c r="C166" s="221" t="s">
        <v>204</v>
      </c>
      <c r="D166" s="221" t="s">
        <v>154</v>
      </c>
      <c r="E166" s="222" t="s">
        <v>1664</v>
      </c>
      <c r="F166" s="223" t="s">
        <v>1784</v>
      </c>
      <c r="G166" s="224" t="s">
        <v>1222</v>
      </c>
      <c r="H166" s="225">
        <v>1</v>
      </c>
      <c r="I166" s="226"/>
      <c r="J166" s="227">
        <f>ROUND(I166*H166,2)</f>
        <v>0</v>
      </c>
      <c r="K166" s="223" t="s">
        <v>242</v>
      </c>
      <c r="L166" s="72"/>
      <c r="M166" s="228" t="s">
        <v>21</v>
      </c>
      <c r="N166" s="229" t="s">
        <v>42</v>
      </c>
      <c r="O166" s="47"/>
      <c r="P166" s="230">
        <f>O166*H166</f>
        <v>0</v>
      </c>
      <c r="Q166" s="230">
        <v>0.002</v>
      </c>
      <c r="R166" s="230">
        <f>Q166*H166</f>
        <v>0.002</v>
      </c>
      <c r="S166" s="230">
        <v>0</v>
      </c>
      <c r="T166" s="231">
        <f>S166*H166</f>
        <v>0</v>
      </c>
      <c r="AR166" s="24" t="s">
        <v>200</v>
      </c>
      <c r="AT166" s="24" t="s">
        <v>154</v>
      </c>
      <c r="AU166" s="24" t="s">
        <v>81</v>
      </c>
      <c r="AY166" s="24" t="s">
        <v>152</v>
      </c>
      <c r="BE166" s="232">
        <f>IF(N166="základní",J166,0)</f>
        <v>0</v>
      </c>
      <c r="BF166" s="232">
        <f>IF(N166="snížená",J166,0)</f>
        <v>0</v>
      </c>
      <c r="BG166" s="232">
        <f>IF(N166="zákl. přenesená",J166,0)</f>
        <v>0</v>
      </c>
      <c r="BH166" s="232">
        <f>IF(N166="sníž. přenesená",J166,0)</f>
        <v>0</v>
      </c>
      <c r="BI166" s="232">
        <f>IF(N166="nulová",J166,0)</f>
        <v>0</v>
      </c>
      <c r="BJ166" s="24" t="s">
        <v>79</v>
      </c>
      <c r="BK166" s="232">
        <f>ROUND(I166*H166,2)</f>
        <v>0</v>
      </c>
      <c r="BL166" s="24" t="s">
        <v>200</v>
      </c>
      <c r="BM166" s="24" t="s">
        <v>1785</v>
      </c>
    </row>
    <row r="167" s="1" customFormat="1">
      <c r="B167" s="46"/>
      <c r="C167" s="74"/>
      <c r="D167" s="235" t="s">
        <v>244</v>
      </c>
      <c r="E167" s="74"/>
      <c r="F167" s="266" t="s">
        <v>1786</v>
      </c>
      <c r="G167" s="74"/>
      <c r="H167" s="74"/>
      <c r="I167" s="191"/>
      <c r="J167" s="74"/>
      <c r="K167" s="74"/>
      <c r="L167" s="72"/>
      <c r="M167" s="267"/>
      <c r="N167" s="47"/>
      <c r="O167" s="47"/>
      <c r="P167" s="47"/>
      <c r="Q167" s="47"/>
      <c r="R167" s="47"/>
      <c r="S167" s="47"/>
      <c r="T167" s="95"/>
      <c r="AT167" s="24" t="s">
        <v>244</v>
      </c>
      <c r="AU167" s="24" t="s">
        <v>81</v>
      </c>
    </row>
    <row r="168" s="12" customFormat="1">
      <c r="B168" s="244"/>
      <c r="C168" s="245"/>
      <c r="D168" s="235" t="s">
        <v>159</v>
      </c>
      <c r="E168" s="246" t="s">
        <v>21</v>
      </c>
      <c r="F168" s="247" t="s">
        <v>1787</v>
      </c>
      <c r="G168" s="245"/>
      <c r="H168" s="248">
        <v>1</v>
      </c>
      <c r="I168" s="249"/>
      <c r="J168" s="245"/>
      <c r="K168" s="245"/>
      <c r="L168" s="250"/>
      <c r="M168" s="251"/>
      <c r="N168" s="252"/>
      <c r="O168" s="252"/>
      <c r="P168" s="252"/>
      <c r="Q168" s="252"/>
      <c r="R168" s="252"/>
      <c r="S168" s="252"/>
      <c r="T168" s="253"/>
      <c r="AT168" s="254" t="s">
        <v>159</v>
      </c>
      <c r="AU168" s="254" t="s">
        <v>81</v>
      </c>
      <c r="AV168" s="12" t="s">
        <v>81</v>
      </c>
      <c r="AW168" s="12" t="s">
        <v>35</v>
      </c>
      <c r="AX168" s="12" t="s">
        <v>79</v>
      </c>
      <c r="AY168" s="254" t="s">
        <v>152</v>
      </c>
    </row>
    <row r="169" s="1" customFormat="1" ht="16.5" customHeight="1">
      <c r="B169" s="46"/>
      <c r="C169" s="268" t="s">
        <v>272</v>
      </c>
      <c r="D169" s="268" t="s">
        <v>331</v>
      </c>
      <c r="E169" s="269" t="s">
        <v>1788</v>
      </c>
      <c r="F169" s="270" t="s">
        <v>1789</v>
      </c>
      <c r="G169" s="271" t="s">
        <v>376</v>
      </c>
      <c r="H169" s="272">
        <v>1</v>
      </c>
      <c r="I169" s="273"/>
      <c r="J169" s="274">
        <f>ROUND(I169*H169,2)</f>
        <v>0</v>
      </c>
      <c r="K169" s="270" t="s">
        <v>21</v>
      </c>
      <c r="L169" s="275"/>
      <c r="M169" s="276" t="s">
        <v>21</v>
      </c>
      <c r="N169" s="277" t="s">
        <v>42</v>
      </c>
      <c r="O169" s="47"/>
      <c r="P169" s="230">
        <f>O169*H169</f>
        <v>0</v>
      </c>
      <c r="Q169" s="230">
        <v>0</v>
      </c>
      <c r="R169" s="230">
        <f>Q169*H169</f>
        <v>0</v>
      </c>
      <c r="S169" s="230">
        <v>0</v>
      </c>
      <c r="T169" s="231">
        <f>S169*H169</f>
        <v>0</v>
      </c>
      <c r="AR169" s="24" t="s">
        <v>263</v>
      </c>
      <c r="AT169" s="24" t="s">
        <v>331</v>
      </c>
      <c r="AU169" s="24" t="s">
        <v>81</v>
      </c>
      <c r="AY169" s="24" t="s">
        <v>152</v>
      </c>
      <c r="BE169" s="232">
        <f>IF(N169="základní",J169,0)</f>
        <v>0</v>
      </c>
      <c r="BF169" s="232">
        <f>IF(N169="snížená",J169,0)</f>
        <v>0</v>
      </c>
      <c r="BG169" s="232">
        <f>IF(N169="zákl. přenesená",J169,0)</f>
        <v>0</v>
      </c>
      <c r="BH169" s="232">
        <f>IF(N169="sníž. přenesená",J169,0)</f>
        <v>0</v>
      </c>
      <c r="BI169" s="232">
        <f>IF(N169="nulová",J169,0)</f>
        <v>0</v>
      </c>
      <c r="BJ169" s="24" t="s">
        <v>79</v>
      </c>
      <c r="BK169" s="232">
        <f>ROUND(I169*H169,2)</f>
        <v>0</v>
      </c>
      <c r="BL169" s="24" t="s">
        <v>200</v>
      </c>
      <c r="BM169" s="24" t="s">
        <v>1790</v>
      </c>
    </row>
    <row r="170" s="12" customFormat="1">
      <c r="B170" s="244"/>
      <c r="C170" s="245"/>
      <c r="D170" s="235" t="s">
        <v>159</v>
      </c>
      <c r="E170" s="246" t="s">
        <v>21</v>
      </c>
      <c r="F170" s="247" t="s">
        <v>1791</v>
      </c>
      <c r="G170" s="245"/>
      <c r="H170" s="248">
        <v>1</v>
      </c>
      <c r="I170" s="249"/>
      <c r="J170" s="245"/>
      <c r="K170" s="245"/>
      <c r="L170" s="250"/>
      <c r="M170" s="251"/>
      <c r="N170" s="252"/>
      <c r="O170" s="252"/>
      <c r="P170" s="252"/>
      <c r="Q170" s="252"/>
      <c r="R170" s="252"/>
      <c r="S170" s="252"/>
      <c r="T170" s="253"/>
      <c r="AT170" s="254" t="s">
        <v>159</v>
      </c>
      <c r="AU170" s="254" t="s">
        <v>81</v>
      </c>
      <c r="AV170" s="12" t="s">
        <v>81</v>
      </c>
      <c r="AW170" s="12" t="s">
        <v>35</v>
      </c>
      <c r="AX170" s="12" t="s">
        <v>79</v>
      </c>
      <c r="AY170" s="254" t="s">
        <v>152</v>
      </c>
    </row>
    <row r="171" s="10" customFormat="1" ht="29.88" customHeight="1">
      <c r="B171" s="205"/>
      <c r="C171" s="206"/>
      <c r="D171" s="207" t="s">
        <v>70</v>
      </c>
      <c r="E171" s="219" t="s">
        <v>1716</v>
      </c>
      <c r="F171" s="219" t="s">
        <v>1717</v>
      </c>
      <c r="G171" s="206"/>
      <c r="H171" s="206"/>
      <c r="I171" s="209"/>
      <c r="J171" s="220">
        <f>BK171</f>
        <v>0</v>
      </c>
      <c r="K171" s="206"/>
      <c r="L171" s="211"/>
      <c r="M171" s="212"/>
      <c r="N171" s="213"/>
      <c r="O171" s="213"/>
      <c r="P171" s="214">
        <f>SUM(P172:P173)</f>
        <v>0</v>
      </c>
      <c r="Q171" s="213"/>
      <c r="R171" s="214">
        <f>SUM(R172:R173)</f>
        <v>0.00086994559999999999</v>
      </c>
      <c r="S171" s="213"/>
      <c r="T171" s="215">
        <f>SUM(T172:T173)</f>
        <v>0</v>
      </c>
      <c r="AR171" s="216" t="s">
        <v>81</v>
      </c>
      <c r="AT171" s="217" t="s">
        <v>70</v>
      </c>
      <c r="AU171" s="217" t="s">
        <v>79</v>
      </c>
      <c r="AY171" s="216" t="s">
        <v>152</v>
      </c>
      <c r="BK171" s="218">
        <f>SUM(BK172:BK173)</f>
        <v>0</v>
      </c>
    </row>
    <row r="172" s="1" customFormat="1" ht="25.5" customHeight="1">
      <c r="B172" s="46"/>
      <c r="C172" s="221" t="s">
        <v>208</v>
      </c>
      <c r="D172" s="221" t="s">
        <v>154</v>
      </c>
      <c r="E172" s="222" t="s">
        <v>1792</v>
      </c>
      <c r="F172" s="223" t="s">
        <v>1793</v>
      </c>
      <c r="G172" s="224" t="s">
        <v>376</v>
      </c>
      <c r="H172" s="225">
        <v>2</v>
      </c>
      <c r="I172" s="226"/>
      <c r="J172" s="227">
        <f>ROUND(I172*H172,2)</f>
        <v>0</v>
      </c>
      <c r="K172" s="223" t="s">
        <v>21</v>
      </c>
      <c r="L172" s="72"/>
      <c r="M172" s="228" t="s">
        <v>21</v>
      </c>
      <c r="N172" s="229" t="s">
        <v>42</v>
      </c>
      <c r="O172" s="47"/>
      <c r="P172" s="230">
        <f>O172*H172</f>
        <v>0</v>
      </c>
      <c r="Q172" s="230">
        <v>0.0004349728</v>
      </c>
      <c r="R172" s="230">
        <f>Q172*H172</f>
        <v>0.00086994559999999999</v>
      </c>
      <c r="S172" s="230">
        <v>0</v>
      </c>
      <c r="T172" s="231">
        <f>S172*H172</f>
        <v>0</v>
      </c>
      <c r="AR172" s="24" t="s">
        <v>200</v>
      </c>
      <c r="AT172" s="24" t="s">
        <v>154</v>
      </c>
      <c r="AU172" s="24" t="s">
        <v>81</v>
      </c>
      <c r="AY172" s="24" t="s">
        <v>152</v>
      </c>
      <c r="BE172" s="232">
        <f>IF(N172="základní",J172,0)</f>
        <v>0</v>
      </c>
      <c r="BF172" s="232">
        <f>IF(N172="snížená",J172,0)</f>
        <v>0</v>
      </c>
      <c r="BG172" s="232">
        <f>IF(N172="zákl. přenesená",J172,0)</f>
        <v>0</v>
      </c>
      <c r="BH172" s="232">
        <f>IF(N172="sníž. přenesená",J172,0)</f>
        <v>0</v>
      </c>
      <c r="BI172" s="232">
        <f>IF(N172="nulová",J172,0)</f>
        <v>0</v>
      </c>
      <c r="BJ172" s="24" t="s">
        <v>79</v>
      </c>
      <c r="BK172" s="232">
        <f>ROUND(I172*H172,2)</f>
        <v>0</v>
      </c>
      <c r="BL172" s="24" t="s">
        <v>200</v>
      </c>
      <c r="BM172" s="24" t="s">
        <v>200</v>
      </c>
    </row>
    <row r="173" s="12" customFormat="1">
      <c r="B173" s="244"/>
      <c r="C173" s="245"/>
      <c r="D173" s="235" t="s">
        <v>159</v>
      </c>
      <c r="E173" s="246" t="s">
        <v>21</v>
      </c>
      <c r="F173" s="247" t="s">
        <v>1045</v>
      </c>
      <c r="G173" s="245"/>
      <c r="H173" s="248">
        <v>2</v>
      </c>
      <c r="I173" s="249"/>
      <c r="J173" s="245"/>
      <c r="K173" s="245"/>
      <c r="L173" s="250"/>
      <c r="M173" s="251"/>
      <c r="N173" s="252"/>
      <c r="O173" s="252"/>
      <c r="P173" s="252"/>
      <c r="Q173" s="252"/>
      <c r="R173" s="252"/>
      <c r="S173" s="252"/>
      <c r="T173" s="253"/>
      <c r="AT173" s="254" t="s">
        <v>159</v>
      </c>
      <c r="AU173" s="254" t="s">
        <v>81</v>
      </c>
      <c r="AV173" s="12" t="s">
        <v>81</v>
      </c>
      <c r="AW173" s="12" t="s">
        <v>35</v>
      </c>
      <c r="AX173" s="12" t="s">
        <v>79</v>
      </c>
      <c r="AY173" s="254" t="s">
        <v>152</v>
      </c>
    </row>
    <row r="174" s="10" customFormat="1" ht="29.88" customHeight="1">
      <c r="B174" s="205"/>
      <c r="C174" s="206"/>
      <c r="D174" s="207" t="s">
        <v>70</v>
      </c>
      <c r="E174" s="219" t="s">
        <v>1794</v>
      </c>
      <c r="F174" s="219" t="s">
        <v>1795</v>
      </c>
      <c r="G174" s="206"/>
      <c r="H174" s="206"/>
      <c r="I174" s="209"/>
      <c r="J174" s="220">
        <f>BK174</f>
        <v>0</v>
      </c>
      <c r="K174" s="206"/>
      <c r="L174" s="211"/>
      <c r="M174" s="212"/>
      <c r="N174" s="213"/>
      <c r="O174" s="213"/>
      <c r="P174" s="214">
        <f>SUM(P175:P184)</f>
        <v>0</v>
      </c>
      <c r="Q174" s="213"/>
      <c r="R174" s="214">
        <f>SUM(R175:R184)</f>
        <v>0.41044000000000003</v>
      </c>
      <c r="S174" s="213"/>
      <c r="T174" s="215">
        <f>SUM(T175:T184)</f>
        <v>0.35625000000000001</v>
      </c>
      <c r="AR174" s="216" t="s">
        <v>81</v>
      </c>
      <c r="AT174" s="217" t="s">
        <v>70</v>
      </c>
      <c r="AU174" s="217" t="s">
        <v>79</v>
      </c>
      <c r="AY174" s="216" t="s">
        <v>152</v>
      </c>
      <c r="BK174" s="218">
        <f>SUM(BK175:BK184)</f>
        <v>0</v>
      </c>
    </row>
    <row r="175" s="1" customFormat="1" ht="38.25" customHeight="1">
      <c r="B175" s="46"/>
      <c r="C175" s="221" t="s">
        <v>9</v>
      </c>
      <c r="D175" s="221" t="s">
        <v>154</v>
      </c>
      <c r="E175" s="222" t="s">
        <v>1796</v>
      </c>
      <c r="F175" s="223" t="s">
        <v>1797</v>
      </c>
      <c r="G175" s="224" t="s">
        <v>1222</v>
      </c>
      <c r="H175" s="225">
        <v>1</v>
      </c>
      <c r="I175" s="226"/>
      <c r="J175" s="227">
        <f>ROUND(I175*H175,2)</f>
        <v>0</v>
      </c>
      <c r="K175" s="223" t="s">
        <v>242</v>
      </c>
      <c r="L175" s="72"/>
      <c r="M175" s="228" t="s">
        <v>21</v>
      </c>
      <c r="N175" s="229" t="s">
        <v>42</v>
      </c>
      <c r="O175" s="47"/>
      <c r="P175" s="230">
        <f>O175*H175</f>
        <v>0</v>
      </c>
      <c r="Q175" s="230">
        <v>0.01027</v>
      </c>
      <c r="R175" s="230">
        <f>Q175*H175</f>
        <v>0.01027</v>
      </c>
      <c r="S175" s="230">
        <v>0</v>
      </c>
      <c r="T175" s="231">
        <f>S175*H175</f>
        <v>0</v>
      </c>
      <c r="AR175" s="24" t="s">
        <v>200</v>
      </c>
      <c r="AT175" s="24" t="s">
        <v>154</v>
      </c>
      <c r="AU175" s="24" t="s">
        <v>81</v>
      </c>
      <c r="AY175" s="24" t="s">
        <v>152</v>
      </c>
      <c r="BE175" s="232">
        <f>IF(N175="základní",J175,0)</f>
        <v>0</v>
      </c>
      <c r="BF175" s="232">
        <f>IF(N175="snížená",J175,0)</f>
        <v>0</v>
      </c>
      <c r="BG175" s="232">
        <f>IF(N175="zákl. přenesená",J175,0)</f>
        <v>0</v>
      </c>
      <c r="BH175" s="232">
        <f>IF(N175="sníž. přenesená",J175,0)</f>
        <v>0</v>
      </c>
      <c r="BI175" s="232">
        <f>IF(N175="nulová",J175,0)</f>
        <v>0</v>
      </c>
      <c r="BJ175" s="24" t="s">
        <v>79</v>
      </c>
      <c r="BK175" s="232">
        <f>ROUND(I175*H175,2)</f>
        <v>0</v>
      </c>
      <c r="BL175" s="24" t="s">
        <v>200</v>
      </c>
      <c r="BM175" s="24" t="s">
        <v>1798</v>
      </c>
    </row>
    <row r="176" s="1" customFormat="1">
      <c r="B176" s="46"/>
      <c r="C176" s="74"/>
      <c r="D176" s="235" t="s">
        <v>244</v>
      </c>
      <c r="E176" s="74"/>
      <c r="F176" s="266" t="s">
        <v>1799</v>
      </c>
      <c r="G176" s="74"/>
      <c r="H176" s="74"/>
      <c r="I176" s="191"/>
      <c r="J176" s="74"/>
      <c r="K176" s="74"/>
      <c r="L176" s="72"/>
      <c r="M176" s="267"/>
      <c r="N176" s="47"/>
      <c r="O176" s="47"/>
      <c r="P176" s="47"/>
      <c r="Q176" s="47"/>
      <c r="R176" s="47"/>
      <c r="S176" s="47"/>
      <c r="T176" s="95"/>
      <c r="AT176" s="24" t="s">
        <v>244</v>
      </c>
      <c r="AU176" s="24" t="s">
        <v>81</v>
      </c>
    </row>
    <row r="177" s="1" customFormat="1">
      <c r="B177" s="46"/>
      <c r="C177" s="74"/>
      <c r="D177" s="235" t="s">
        <v>246</v>
      </c>
      <c r="E177" s="74"/>
      <c r="F177" s="266" t="s">
        <v>1800</v>
      </c>
      <c r="G177" s="74"/>
      <c r="H177" s="74"/>
      <c r="I177" s="191"/>
      <c r="J177" s="74"/>
      <c r="K177" s="74"/>
      <c r="L177" s="72"/>
      <c r="M177" s="267"/>
      <c r="N177" s="47"/>
      <c r="O177" s="47"/>
      <c r="P177" s="47"/>
      <c r="Q177" s="47"/>
      <c r="R177" s="47"/>
      <c r="S177" s="47"/>
      <c r="T177" s="95"/>
      <c r="AT177" s="24" t="s">
        <v>246</v>
      </c>
      <c r="AU177" s="24" t="s">
        <v>81</v>
      </c>
    </row>
    <row r="178" s="12" customFormat="1">
      <c r="B178" s="244"/>
      <c r="C178" s="245"/>
      <c r="D178" s="235" t="s">
        <v>159</v>
      </c>
      <c r="E178" s="246" t="s">
        <v>21</v>
      </c>
      <c r="F178" s="247" t="s">
        <v>1801</v>
      </c>
      <c r="G178" s="245"/>
      <c r="H178" s="248">
        <v>1</v>
      </c>
      <c r="I178" s="249"/>
      <c r="J178" s="245"/>
      <c r="K178" s="245"/>
      <c r="L178" s="250"/>
      <c r="M178" s="251"/>
      <c r="N178" s="252"/>
      <c r="O178" s="252"/>
      <c r="P178" s="252"/>
      <c r="Q178" s="252"/>
      <c r="R178" s="252"/>
      <c r="S178" s="252"/>
      <c r="T178" s="253"/>
      <c r="AT178" s="254" t="s">
        <v>159</v>
      </c>
      <c r="AU178" s="254" t="s">
        <v>81</v>
      </c>
      <c r="AV178" s="12" t="s">
        <v>81</v>
      </c>
      <c r="AW178" s="12" t="s">
        <v>35</v>
      </c>
      <c r="AX178" s="12" t="s">
        <v>79</v>
      </c>
      <c r="AY178" s="254" t="s">
        <v>152</v>
      </c>
    </row>
    <row r="179" s="1" customFormat="1" ht="16.5" customHeight="1">
      <c r="B179" s="46"/>
      <c r="C179" s="268" t="s">
        <v>213</v>
      </c>
      <c r="D179" s="268" t="s">
        <v>331</v>
      </c>
      <c r="E179" s="269" t="s">
        <v>1802</v>
      </c>
      <c r="F179" s="270" t="s">
        <v>1803</v>
      </c>
      <c r="G179" s="271" t="s">
        <v>376</v>
      </c>
      <c r="H179" s="272">
        <v>1</v>
      </c>
      <c r="I179" s="273"/>
      <c r="J179" s="274">
        <f>ROUND(I179*H179,2)</f>
        <v>0</v>
      </c>
      <c r="K179" s="270" t="s">
        <v>21</v>
      </c>
      <c r="L179" s="275"/>
      <c r="M179" s="276" t="s">
        <v>21</v>
      </c>
      <c r="N179" s="277" t="s">
        <v>42</v>
      </c>
      <c r="O179" s="47"/>
      <c r="P179" s="230">
        <f>O179*H179</f>
        <v>0</v>
      </c>
      <c r="Q179" s="230">
        <v>0.40000000000000002</v>
      </c>
      <c r="R179" s="230">
        <f>Q179*H179</f>
        <v>0.40000000000000002</v>
      </c>
      <c r="S179" s="230">
        <v>0</v>
      </c>
      <c r="T179" s="231">
        <f>S179*H179</f>
        <v>0</v>
      </c>
      <c r="AR179" s="24" t="s">
        <v>263</v>
      </c>
      <c r="AT179" s="24" t="s">
        <v>331</v>
      </c>
      <c r="AU179" s="24" t="s">
        <v>81</v>
      </c>
      <c r="AY179" s="24" t="s">
        <v>152</v>
      </c>
      <c r="BE179" s="232">
        <f>IF(N179="základní",J179,0)</f>
        <v>0</v>
      </c>
      <c r="BF179" s="232">
        <f>IF(N179="snížená",J179,0)</f>
        <v>0</v>
      </c>
      <c r="BG179" s="232">
        <f>IF(N179="zákl. přenesená",J179,0)</f>
        <v>0</v>
      </c>
      <c r="BH179" s="232">
        <f>IF(N179="sníž. přenesená",J179,0)</f>
        <v>0</v>
      </c>
      <c r="BI179" s="232">
        <f>IF(N179="nulová",J179,0)</f>
        <v>0</v>
      </c>
      <c r="BJ179" s="24" t="s">
        <v>79</v>
      </c>
      <c r="BK179" s="232">
        <f>ROUND(I179*H179,2)</f>
        <v>0</v>
      </c>
      <c r="BL179" s="24" t="s">
        <v>200</v>
      </c>
      <c r="BM179" s="24" t="s">
        <v>1804</v>
      </c>
    </row>
    <row r="180" s="1" customFormat="1">
      <c r="B180" s="46"/>
      <c r="C180" s="74"/>
      <c r="D180" s="235" t="s">
        <v>246</v>
      </c>
      <c r="E180" s="74"/>
      <c r="F180" s="266" t="s">
        <v>1800</v>
      </c>
      <c r="G180" s="74"/>
      <c r="H180" s="74"/>
      <c r="I180" s="191"/>
      <c r="J180" s="74"/>
      <c r="K180" s="74"/>
      <c r="L180" s="72"/>
      <c r="M180" s="267"/>
      <c r="N180" s="47"/>
      <c r="O180" s="47"/>
      <c r="P180" s="47"/>
      <c r="Q180" s="47"/>
      <c r="R180" s="47"/>
      <c r="S180" s="47"/>
      <c r="T180" s="95"/>
      <c r="AT180" s="24" t="s">
        <v>246</v>
      </c>
      <c r="AU180" s="24" t="s">
        <v>81</v>
      </c>
    </row>
    <row r="181" s="12" customFormat="1">
      <c r="B181" s="244"/>
      <c r="C181" s="245"/>
      <c r="D181" s="235" t="s">
        <v>159</v>
      </c>
      <c r="E181" s="246" t="s">
        <v>21</v>
      </c>
      <c r="F181" s="247" t="s">
        <v>79</v>
      </c>
      <c r="G181" s="245"/>
      <c r="H181" s="248">
        <v>1</v>
      </c>
      <c r="I181" s="249"/>
      <c r="J181" s="245"/>
      <c r="K181" s="245"/>
      <c r="L181" s="250"/>
      <c r="M181" s="251"/>
      <c r="N181" s="252"/>
      <c r="O181" s="252"/>
      <c r="P181" s="252"/>
      <c r="Q181" s="252"/>
      <c r="R181" s="252"/>
      <c r="S181" s="252"/>
      <c r="T181" s="253"/>
      <c r="AT181" s="254" t="s">
        <v>159</v>
      </c>
      <c r="AU181" s="254" t="s">
        <v>81</v>
      </c>
      <c r="AV181" s="12" t="s">
        <v>81</v>
      </c>
      <c r="AW181" s="12" t="s">
        <v>35</v>
      </c>
      <c r="AX181" s="12" t="s">
        <v>79</v>
      </c>
      <c r="AY181" s="254" t="s">
        <v>152</v>
      </c>
    </row>
    <row r="182" s="1" customFormat="1" ht="16.5" customHeight="1">
      <c r="B182" s="46"/>
      <c r="C182" s="221" t="s">
        <v>309</v>
      </c>
      <c r="D182" s="221" t="s">
        <v>154</v>
      </c>
      <c r="E182" s="222" t="s">
        <v>1805</v>
      </c>
      <c r="F182" s="223" t="s">
        <v>1806</v>
      </c>
      <c r="G182" s="224" t="s">
        <v>376</v>
      </c>
      <c r="H182" s="225">
        <v>1</v>
      </c>
      <c r="I182" s="226"/>
      <c r="J182" s="227">
        <f>ROUND(I182*H182,2)</f>
        <v>0</v>
      </c>
      <c r="K182" s="223" t="s">
        <v>242</v>
      </c>
      <c r="L182" s="72"/>
      <c r="M182" s="228" t="s">
        <v>21</v>
      </c>
      <c r="N182" s="229" t="s">
        <v>42</v>
      </c>
      <c r="O182" s="47"/>
      <c r="P182" s="230">
        <f>O182*H182</f>
        <v>0</v>
      </c>
      <c r="Q182" s="230">
        <v>0.00017000000000000001</v>
      </c>
      <c r="R182" s="230">
        <f>Q182*H182</f>
        <v>0.00017000000000000001</v>
      </c>
      <c r="S182" s="230">
        <v>0.35625000000000001</v>
      </c>
      <c r="T182" s="231">
        <f>S182*H182</f>
        <v>0.35625000000000001</v>
      </c>
      <c r="AR182" s="24" t="s">
        <v>200</v>
      </c>
      <c r="AT182" s="24" t="s">
        <v>154</v>
      </c>
      <c r="AU182" s="24" t="s">
        <v>81</v>
      </c>
      <c r="AY182" s="24" t="s">
        <v>152</v>
      </c>
      <c r="BE182" s="232">
        <f>IF(N182="základní",J182,0)</f>
        <v>0</v>
      </c>
      <c r="BF182" s="232">
        <f>IF(N182="snížená",J182,0)</f>
        <v>0</v>
      </c>
      <c r="BG182" s="232">
        <f>IF(N182="zákl. přenesená",J182,0)</f>
        <v>0</v>
      </c>
      <c r="BH182" s="232">
        <f>IF(N182="sníž. přenesená",J182,0)</f>
        <v>0</v>
      </c>
      <c r="BI182" s="232">
        <f>IF(N182="nulová",J182,0)</f>
        <v>0</v>
      </c>
      <c r="BJ182" s="24" t="s">
        <v>79</v>
      </c>
      <c r="BK182" s="232">
        <f>ROUND(I182*H182,2)</f>
        <v>0</v>
      </c>
      <c r="BL182" s="24" t="s">
        <v>200</v>
      </c>
      <c r="BM182" s="24" t="s">
        <v>1807</v>
      </c>
    </row>
    <row r="183" s="1" customFormat="1">
      <c r="B183" s="46"/>
      <c r="C183" s="74"/>
      <c r="D183" s="235" t="s">
        <v>246</v>
      </c>
      <c r="E183" s="74"/>
      <c r="F183" s="266" t="s">
        <v>1800</v>
      </c>
      <c r="G183" s="74"/>
      <c r="H183" s="74"/>
      <c r="I183" s="191"/>
      <c r="J183" s="74"/>
      <c r="K183" s="74"/>
      <c r="L183" s="72"/>
      <c r="M183" s="267"/>
      <c r="N183" s="47"/>
      <c r="O183" s="47"/>
      <c r="P183" s="47"/>
      <c r="Q183" s="47"/>
      <c r="R183" s="47"/>
      <c r="S183" s="47"/>
      <c r="T183" s="95"/>
      <c r="AT183" s="24" t="s">
        <v>246</v>
      </c>
      <c r="AU183" s="24" t="s">
        <v>81</v>
      </c>
    </row>
    <row r="184" s="12" customFormat="1">
      <c r="B184" s="244"/>
      <c r="C184" s="245"/>
      <c r="D184" s="235" t="s">
        <v>159</v>
      </c>
      <c r="E184" s="246" t="s">
        <v>21</v>
      </c>
      <c r="F184" s="247" t="s">
        <v>1808</v>
      </c>
      <c r="G184" s="245"/>
      <c r="H184" s="248">
        <v>1</v>
      </c>
      <c r="I184" s="249"/>
      <c r="J184" s="245"/>
      <c r="K184" s="245"/>
      <c r="L184" s="250"/>
      <c r="M184" s="251"/>
      <c r="N184" s="252"/>
      <c r="O184" s="252"/>
      <c r="P184" s="252"/>
      <c r="Q184" s="252"/>
      <c r="R184" s="252"/>
      <c r="S184" s="252"/>
      <c r="T184" s="253"/>
      <c r="AT184" s="254" t="s">
        <v>159</v>
      </c>
      <c r="AU184" s="254" t="s">
        <v>81</v>
      </c>
      <c r="AV184" s="12" t="s">
        <v>81</v>
      </c>
      <c r="AW184" s="12" t="s">
        <v>35</v>
      </c>
      <c r="AX184" s="12" t="s">
        <v>79</v>
      </c>
      <c r="AY184" s="254" t="s">
        <v>152</v>
      </c>
    </row>
    <row r="185" s="10" customFormat="1" ht="29.88" customHeight="1">
      <c r="B185" s="205"/>
      <c r="C185" s="206"/>
      <c r="D185" s="207" t="s">
        <v>70</v>
      </c>
      <c r="E185" s="219" t="s">
        <v>1809</v>
      </c>
      <c r="F185" s="219" t="s">
        <v>1810</v>
      </c>
      <c r="G185" s="206"/>
      <c r="H185" s="206"/>
      <c r="I185" s="209"/>
      <c r="J185" s="220">
        <f>BK185</f>
        <v>0</v>
      </c>
      <c r="K185" s="206"/>
      <c r="L185" s="211"/>
      <c r="M185" s="212"/>
      <c r="N185" s="213"/>
      <c r="O185" s="213"/>
      <c r="P185" s="214">
        <f>SUM(P186:P193)</f>
        <v>0</v>
      </c>
      <c r="Q185" s="213"/>
      <c r="R185" s="214">
        <f>SUM(R186:R193)</f>
        <v>0.024050000000000002</v>
      </c>
      <c r="S185" s="213"/>
      <c r="T185" s="215">
        <f>SUM(T186:T193)</f>
        <v>0</v>
      </c>
      <c r="AR185" s="216" t="s">
        <v>81</v>
      </c>
      <c r="AT185" s="217" t="s">
        <v>70</v>
      </c>
      <c r="AU185" s="217" t="s">
        <v>79</v>
      </c>
      <c r="AY185" s="216" t="s">
        <v>152</v>
      </c>
      <c r="BK185" s="218">
        <f>SUM(BK186:BK193)</f>
        <v>0</v>
      </c>
    </row>
    <row r="186" s="1" customFormat="1" ht="25.5" customHeight="1">
      <c r="B186" s="46"/>
      <c r="C186" s="221" t="s">
        <v>216</v>
      </c>
      <c r="D186" s="221" t="s">
        <v>154</v>
      </c>
      <c r="E186" s="222" t="s">
        <v>1811</v>
      </c>
      <c r="F186" s="223" t="s">
        <v>1812</v>
      </c>
      <c r="G186" s="224" t="s">
        <v>1222</v>
      </c>
      <c r="H186" s="225">
        <v>1</v>
      </c>
      <c r="I186" s="226"/>
      <c r="J186" s="227">
        <f>ROUND(I186*H186,2)</f>
        <v>0</v>
      </c>
      <c r="K186" s="223" t="s">
        <v>242</v>
      </c>
      <c r="L186" s="72"/>
      <c r="M186" s="228" t="s">
        <v>21</v>
      </c>
      <c r="N186" s="229" t="s">
        <v>42</v>
      </c>
      <c r="O186" s="47"/>
      <c r="P186" s="230">
        <f>O186*H186</f>
        <v>0</v>
      </c>
      <c r="Q186" s="230">
        <v>0.01087</v>
      </c>
      <c r="R186" s="230">
        <f>Q186*H186</f>
        <v>0.01087</v>
      </c>
      <c r="S186" s="230">
        <v>0</v>
      </c>
      <c r="T186" s="231">
        <f>S186*H186</f>
        <v>0</v>
      </c>
      <c r="AR186" s="24" t="s">
        <v>200</v>
      </c>
      <c r="AT186" s="24" t="s">
        <v>154</v>
      </c>
      <c r="AU186" s="24" t="s">
        <v>81</v>
      </c>
      <c r="AY186" s="24" t="s">
        <v>152</v>
      </c>
      <c r="BE186" s="232">
        <f>IF(N186="základní",J186,0)</f>
        <v>0</v>
      </c>
      <c r="BF186" s="232">
        <f>IF(N186="snížená",J186,0)</f>
        <v>0</v>
      </c>
      <c r="BG186" s="232">
        <f>IF(N186="zákl. přenesená",J186,0)</f>
        <v>0</v>
      </c>
      <c r="BH186" s="232">
        <f>IF(N186="sníž. přenesená",J186,0)</f>
        <v>0</v>
      </c>
      <c r="BI186" s="232">
        <f>IF(N186="nulová",J186,0)</f>
        <v>0</v>
      </c>
      <c r="BJ186" s="24" t="s">
        <v>79</v>
      </c>
      <c r="BK186" s="232">
        <f>ROUND(I186*H186,2)</f>
        <v>0</v>
      </c>
      <c r="BL186" s="24" t="s">
        <v>200</v>
      </c>
      <c r="BM186" s="24" t="s">
        <v>1813</v>
      </c>
    </row>
    <row r="187" s="1" customFormat="1">
      <c r="B187" s="46"/>
      <c r="C187" s="74"/>
      <c r="D187" s="235" t="s">
        <v>246</v>
      </c>
      <c r="E187" s="74"/>
      <c r="F187" s="266" t="s">
        <v>1814</v>
      </c>
      <c r="G187" s="74"/>
      <c r="H187" s="74"/>
      <c r="I187" s="191"/>
      <c r="J187" s="74"/>
      <c r="K187" s="74"/>
      <c r="L187" s="72"/>
      <c r="M187" s="267"/>
      <c r="N187" s="47"/>
      <c r="O187" s="47"/>
      <c r="P187" s="47"/>
      <c r="Q187" s="47"/>
      <c r="R187" s="47"/>
      <c r="S187" s="47"/>
      <c r="T187" s="95"/>
      <c r="AT187" s="24" t="s">
        <v>246</v>
      </c>
      <c r="AU187" s="24" t="s">
        <v>81</v>
      </c>
    </row>
    <row r="188" s="12" customFormat="1">
      <c r="B188" s="244"/>
      <c r="C188" s="245"/>
      <c r="D188" s="235" t="s">
        <v>159</v>
      </c>
      <c r="E188" s="246" t="s">
        <v>21</v>
      </c>
      <c r="F188" s="247" t="s">
        <v>1815</v>
      </c>
      <c r="G188" s="245"/>
      <c r="H188" s="248">
        <v>1</v>
      </c>
      <c r="I188" s="249"/>
      <c r="J188" s="245"/>
      <c r="K188" s="245"/>
      <c r="L188" s="250"/>
      <c r="M188" s="251"/>
      <c r="N188" s="252"/>
      <c r="O188" s="252"/>
      <c r="P188" s="252"/>
      <c r="Q188" s="252"/>
      <c r="R188" s="252"/>
      <c r="S188" s="252"/>
      <c r="T188" s="253"/>
      <c r="AT188" s="254" t="s">
        <v>159</v>
      </c>
      <c r="AU188" s="254" t="s">
        <v>81</v>
      </c>
      <c r="AV188" s="12" t="s">
        <v>81</v>
      </c>
      <c r="AW188" s="12" t="s">
        <v>35</v>
      </c>
      <c r="AX188" s="12" t="s">
        <v>79</v>
      </c>
      <c r="AY188" s="254" t="s">
        <v>152</v>
      </c>
    </row>
    <row r="189" s="1" customFormat="1" ht="25.5" customHeight="1">
      <c r="B189" s="46"/>
      <c r="C189" s="221" t="s">
        <v>318</v>
      </c>
      <c r="D189" s="221" t="s">
        <v>154</v>
      </c>
      <c r="E189" s="222" t="s">
        <v>1816</v>
      </c>
      <c r="F189" s="223" t="s">
        <v>1817</v>
      </c>
      <c r="G189" s="224" t="s">
        <v>1222</v>
      </c>
      <c r="H189" s="225">
        <v>2</v>
      </c>
      <c r="I189" s="226"/>
      <c r="J189" s="227">
        <f>ROUND(I189*H189,2)</f>
        <v>0</v>
      </c>
      <c r="K189" s="223" t="s">
        <v>21</v>
      </c>
      <c r="L189" s="72"/>
      <c r="M189" s="228" t="s">
        <v>21</v>
      </c>
      <c r="N189" s="229" t="s">
        <v>42</v>
      </c>
      <c r="O189" s="47"/>
      <c r="P189" s="230">
        <f>O189*H189</f>
        <v>0</v>
      </c>
      <c r="Q189" s="230">
        <v>0.0065900000000000004</v>
      </c>
      <c r="R189" s="230">
        <f>Q189*H189</f>
        <v>0.013180000000000001</v>
      </c>
      <c r="S189" s="230">
        <v>0</v>
      </c>
      <c r="T189" s="231">
        <f>S189*H189</f>
        <v>0</v>
      </c>
      <c r="AR189" s="24" t="s">
        <v>200</v>
      </c>
      <c r="AT189" s="24" t="s">
        <v>154</v>
      </c>
      <c r="AU189" s="24" t="s">
        <v>81</v>
      </c>
      <c r="AY189" s="24" t="s">
        <v>152</v>
      </c>
      <c r="BE189" s="232">
        <f>IF(N189="základní",J189,0)</f>
        <v>0</v>
      </c>
      <c r="BF189" s="232">
        <f>IF(N189="snížená",J189,0)</f>
        <v>0</v>
      </c>
      <c r="BG189" s="232">
        <f>IF(N189="zákl. přenesená",J189,0)</f>
        <v>0</v>
      </c>
      <c r="BH189" s="232">
        <f>IF(N189="sníž. přenesená",J189,0)</f>
        <v>0</v>
      </c>
      <c r="BI189" s="232">
        <f>IF(N189="nulová",J189,0)</f>
        <v>0</v>
      </c>
      <c r="BJ189" s="24" t="s">
        <v>79</v>
      </c>
      <c r="BK189" s="232">
        <f>ROUND(I189*H189,2)</f>
        <v>0</v>
      </c>
      <c r="BL189" s="24" t="s">
        <v>200</v>
      </c>
      <c r="BM189" s="24" t="s">
        <v>1818</v>
      </c>
    </row>
    <row r="190" s="1" customFormat="1">
      <c r="B190" s="46"/>
      <c r="C190" s="74"/>
      <c r="D190" s="235" t="s">
        <v>246</v>
      </c>
      <c r="E190" s="74"/>
      <c r="F190" s="266" t="s">
        <v>1800</v>
      </c>
      <c r="G190" s="74"/>
      <c r="H190" s="74"/>
      <c r="I190" s="191"/>
      <c r="J190" s="74"/>
      <c r="K190" s="74"/>
      <c r="L190" s="72"/>
      <c r="M190" s="267"/>
      <c r="N190" s="47"/>
      <c r="O190" s="47"/>
      <c r="P190" s="47"/>
      <c r="Q190" s="47"/>
      <c r="R190" s="47"/>
      <c r="S190" s="47"/>
      <c r="T190" s="95"/>
      <c r="AT190" s="24" t="s">
        <v>246</v>
      </c>
      <c r="AU190" s="24" t="s">
        <v>81</v>
      </c>
    </row>
    <row r="191" s="12" customFormat="1">
      <c r="B191" s="244"/>
      <c r="C191" s="245"/>
      <c r="D191" s="235" t="s">
        <v>159</v>
      </c>
      <c r="E191" s="246" t="s">
        <v>21</v>
      </c>
      <c r="F191" s="247" t="s">
        <v>1819</v>
      </c>
      <c r="G191" s="245"/>
      <c r="H191" s="248">
        <v>1</v>
      </c>
      <c r="I191" s="249"/>
      <c r="J191" s="245"/>
      <c r="K191" s="245"/>
      <c r="L191" s="250"/>
      <c r="M191" s="251"/>
      <c r="N191" s="252"/>
      <c r="O191" s="252"/>
      <c r="P191" s="252"/>
      <c r="Q191" s="252"/>
      <c r="R191" s="252"/>
      <c r="S191" s="252"/>
      <c r="T191" s="253"/>
      <c r="AT191" s="254" t="s">
        <v>159</v>
      </c>
      <c r="AU191" s="254" t="s">
        <v>81</v>
      </c>
      <c r="AV191" s="12" t="s">
        <v>81</v>
      </c>
      <c r="AW191" s="12" t="s">
        <v>35</v>
      </c>
      <c r="AX191" s="12" t="s">
        <v>71</v>
      </c>
      <c r="AY191" s="254" t="s">
        <v>152</v>
      </c>
    </row>
    <row r="192" s="12" customFormat="1">
      <c r="B192" s="244"/>
      <c r="C192" s="245"/>
      <c r="D192" s="235" t="s">
        <v>159</v>
      </c>
      <c r="E192" s="246" t="s">
        <v>21</v>
      </c>
      <c r="F192" s="247" t="s">
        <v>1820</v>
      </c>
      <c r="G192" s="245"/>
      <c r="H192" s="248">
        <v>1</v>
      </c>
      <c r="I192" s="249"/>
      <c r="J192" s="245"/>
      <c r="K192" s="245"/>
      <c r="L192" s="250"/>
      <c r="M192" s="251"/>
      <c r="N192" s="252"/>
      <c r="O192" s="252"/>
      <c r="P192" s="252"/>
      <c r="Q192" s="252"/>
      <c r="R192" s="252"/>
      <c r="S192" s="252"/>
      <c r="T192" s="253"/>
      <c r="AT192" s="254" t="s">
        <v>159</v>
      </c>
      <c r="AU192" s="254" t="s">
        <v>81</v>
      </c>
      <c r="AV192" s="12" t="s">
        <v>81</v>
      </c>
      <c r="AW192" s="12" t="s">
        <v>35</v>
      </c>
      <c r="AX192" s="12" t="s">
        <v>71</v>
      </c>
      <c r="AY192" s="254" t="s">
        <v>152</v>
      </c>
    </row>
    <row r="193" s="13" customFormat="1">
      <c r="B193" s="255"/>
      <c r="C193" s="256"/>
      <c r="D193" s="235" t="s">
        <v>159</v>
      </c>
      <c r="E193" s="257" t="s">
        <v>21</v>
      </c>
      <c r="F193" s="258" t="s">
        <v>164</v>
      </c>
      <c r="G193" s="256"/>
      <c r="H193" s="259">
        <v>2</v>
      </c>
      <c r="I193" s="260"/>
      <c r="J193" s="256"/>
      <c r="K193" s="256"/>
      <c r="L193" s="261"/>
      <c r="M193" s="262"/>
      <c r="N193" s="263"/>
      <c r="O193" s="263"/>
      <c r="P193" s="263"/>
      <c r="Q193" s="263"/>
      <c r="R193" s="263"/>
      <c r="S193" s="263"/>
      <c r="T193" s="264"/>
      <c r="AT193" s="265" t="s">
        <v>159</v>
      </c>
      <c r="AU193" s="265" t="s">
        <v>81</v>
      </c>
      <c r="AV193" s="13" t="s">
        <v>158</v>
      </c>
      <c r="AW193" s="13" t="s">
        <v>35</v>
      </c>
      <c r="AX193" s="13" t="s">
        <v>79</v>
      </c>
      <c r="AY193" s="265" t="s">
        <v>152</v>
      </c>
    </row>
    <row r="194" s="10" customFormat="1" ht="29.88" customHeight="1">
      <c r="B194" s="205"/>
      <c r="C194" s="206"/>
      <c r="D194" s="207" t="s">
        <v>70</v>
      </c>
      <c r="E194" s="219" t="s">
        <v>1821</v>
      </c>
      <c r="F194" s="219" t="s">
        <v>1822</v>
      </c>
      <c r="G194" s="206"/>
      <c r="H194" s="206"/>
      <c r="I194" s="209"/>
      <c r="J194" s="220">
        <f>BK194</f>
        <v>0</v>
      </c>
      <c r="K194" s="206"/>
      <c r="L194" s="211"/>
      <c r="M194" s="212"/>
      <c r="N194" s="213"/>
      <c r="O194" s="213"/>
      <c r="P194" s="214">
        <f>SUM(P195:P252)</f>
        <v>0</v>
      </c>
      <c r="Q194" s="213"/>
      <c r="R194" s="214">
        <f>SUM(R195:R252)</f>
        <v>0.43387120400000007</v>
      </c>
      <c r="S194" s="213"/>
      <c r="T194" s="215">
        <f>SUM(T195:T252)</f>
        <v>0</v>
      </c>
      <c r="AR194" s="216" t="s">
        <v>81</v>
      </c>
      <c r="AT194" s="217" t="s">
        <v>70</v>
      </c>
      <c r="AU194" s="217" t="s">
        <v>79</v>
      </c>
      <c r="AY194" s="216" t="s">
        <v>152</v>
      </c>
      <c r="BK194" s="218">
        <f>SUM(BK195:BK252)</f>
        <v>0</v>
      </c>
    </row>
    <row r="195" s="1" customFormat="1" ht="25.5" customHeight="1">
      <c r="B195" s="46"/>
      <c r="C195" s="221" t="s">
        <v>221</v>
      </c>
      <c r="D195" s="221" t="s">
        <v>154</v>
      </c>
      <c r="E195" s="222" t="s">
        <v>1823</v>
      </c>
      <c r="F195" s="223" t="s">
        <v>1824</v>
      </c>
      <c r="G195" s="224" t="s">
        <v>326</v>
      </c>
      <c r="H195" s="225">
        <v>3.5</v>
      </c>
      <c r="I195" s="226"/>
      <c r="J195" s="227">
        <f>ROUND(I195*H195,2)</f>
        <v>0</v>
      </c>
      <c r="K195" s="223" t="s">
        <v>242</v>
      </c>
      <c r="L195" s="72"/>
      <c r="M195" s="228" t="s">
        <v>21</v>
      </c>
      <c r="N195" s="229" t="s">
        <v>42</v>
      </c>
      <c r="O195" s="47"/>
      <c r="P195" s="230">
        <f>O195*H195</f>
        <v>0</v>
      </c>
      <c r="Q195" s="230">
        <v>0.00158</v>
      </c>
      <c r="R195" s="230">
        <f>Q195*H195</f>
        <v>0.0055300000000000002</v>
      </c>
      <c r="S195" s="230">
        <v>0</v>
      </c>
      <c r="T195" s="231">
        <f>S195*H195</f>
        <v>0</v>
      </c>
      <c r="AR195" s="24" t="s">
        <v>200</v>
      </c>
      <c r="AT195" s="24" t="s">
        <v>154</v>
      </c>
      <c r="AU195" s="24" t="s">
        <v>81</v>
      </c>
      <c r="AY195" s="24" t="s">
        <v>152</v>
      </c>
      <c r="BE195" s="232">
        <f>IF(N195="základní",J195,0)</f>
        <v>0</v>
      </c>
      <c r="BF195" s="232">
        <f>IF(N195="snížená",J195,0)</f>
        <v>0</v>
      </c>
      <c r="BG195" s="232">
        <f>IF(N195="zákl. přenesená",J195,0)</f>
        <v>0</v>
      </c>
      <c r="BH195" s="232">
        <f>IF(N195="sníž. přenesená",J195,0)</f>
        <v>0</v>
      </c>
      <c r="BI195" s="232">
        <f>IF(N195="nulová",J195,0)</f>
        <v>0</v>
      </c>
      <c r="BJ195" s="24" t="s">
        <v>79</v>
      </c>
      <c r="BK195" s="232">
        <f>ROUND(I195*H195,2)</f>
        <v>0</v>
      </c>
      <c r="BL195" s="24" t="s">
        <v>200</v>
      </c>
      <c r="BM195" s="24" t="s">
        <v>1825</v>
      </c>
    </row>
    <row r="196" s="1" customFormat="1">
      <c r="B196" s="46"/>
      <c r="C196" s="74"/>
      <c r="D196" s="235" t="s">
        <v>246</v>
      </c>
      <c r="E196" s="74"/>
      <c r="F196" s="266" t="s">
        <v>1732</v>
      </c>
      <c r="G196" s="74"/>
      <c r="H196" s="74"/>
      <c r="I196" s="191"/>
      <c r="J196" s="74"/>
      <c r="K196" s="74"/>
      <c r="L196" s="72"/>
      <c r="M196" s="267"/>
      <c r="N196" s="47"/>
      <c r="O196" s="47"/>
      <c r="P196" s="47"/>
      <c r="Q196" s="47"/>
      <c r="R196" s="47"/>
      <c r="S196" s="47"/>
      <c r="T196" s="95"/>
      <c r="AT196" s="24" t="s">
        <v>246</v>
      </c>
      <c r="AU196" s="24" t="s">
        <v>81</v>
      </c>
    </row>
    <row r="197" s="11" customFormat="1">
      <c r="B197" s="233"/>
      <c r="C197" s="234"/>
      <c r="D197" s="235" t="s">
        <v>159</v>
      </c>
      <c r="E197" s="236" t="s">
        <v>21</v>
      </c>
      <c r="F197" s="237" t="s">
        <v>1826</v>
      </c>
      <c r="G197" s="234"/>
      <c r="H197" s="236" t="s">
        <v>21</v>
      </c>
      <c r="I197" s="238"/>
      <c r="J197" s="234"/>
      <c r="K197" s="234"/>
      <c r="L197" s="239"/>
      <c r="M197" s="240"/>
      <c r="N197" s="241"/>
      <c r="O197" s="241"/>
      <c r="P197" s="241"/>
      <c r="Q197" s="241"/>
      <c r="R197" s="241"/>
      <c r="S197" s="241"/>
      <c r="T197" s="242"/>
      <c r="AT197" s="243" t="s">
        <v>159</v>
      </c>
      <c r="AU197" s="243" t="s">
        <v>81</v>
      </c>
      <c r="AV197" s="11" t="s">
        <v>79</v>
      </c>
      <c r="AW197" s="11" t="s">
        <v>35</v>
      </c>
      <c r="AX197" s="11" t="s">
        <v>71</v>
      </c>
      <c r="AY197" s="243" t="s">
        <v>152</v>
      </c>
    </row>
    <row r="198" s="12" customFormat="1">
      <c r="B198" s="244"/>
      <c r="C198" s="245"/>
      <c r="D198" s="235" t="s">
        <v>159</v>
      </c>
      <c r="E198" s="246" t="s">
        <v>21</v>
      </c>
      <c r="F198" s="247" t="s">
        <v>1827</v>
      </c>
      <c r="G198" s="245"/>
      <c r="H198" s="248">
        <v>3.5</v>
      </c>
      <c r="I198" s="249"/>
      <c r="J198" s="245"/>
      <c r="K198" s="245"/>
      <c r="L198" s="250"/>
      <c r="M198" s="251"/>
      <c r="N198" s="252"/>
      <c r="O198" s="252"/>
      <c r="P198" s="252"/>
      <c r="Q198" s="252"/>
      <c r="R198" s="252"/>
      <c r="S198" s="252"/>
      <c r="T198" s="253"/>
      <c r="AT198" s="254" t="s">
        <v>159</v>
      </c>
      <c r="AU198" s="254" t="s">
        <v>81</v>
      </c>
      <c r="AV198" s="12" t="s">
        <v>81</v>
      </c>
      <c r="AW198" s="12" t="s">
        <v>35</v>
      </c>
      <c r="AX198" s="12" t="s">
        <v>79</v>
      </c>
      <c r="AY198" s="254" t="s">
        <v>152</v>
      </c>
    </row>
    <row r="199" s="1" customFormat="1" ht="25.5" customHeight="1">
      <c r="B199" s="46"/>
      <c r="C199" s="221" t="s">
        <v>330</v>
      </c>
      <c r="D199" s="221" t="s">
        <v>154</v>
      </c>
      <c r="E199" s="222" t="s">
        <v>1828</v>
      </c>
      <c r="F199" s="223" t="s">
        <v>1829</v>
      </c>
      <c r="G199" s="224" t="s">
        <v>326</v>
      </c>
      <c r="H199" s="225">
        <v>3.5</v>
      </c>
      <c r="I199" s="226"/>
      <c r="J199" s="227">
        <f>ROUND(I199*H199,2)</f>
        <v>0</v>
      </c>
      <c r="K199" s="223" t="s">
        <v>242</v>
      </c>
      <c r="L199" s="72"/>
      <c r="M199" s="228" t="s">
        <v>21</v>
      </c>
      <c r="N199" s="229" t="s">
        <v>42</v>
      </c>
      <c r="O199" s="47"/>
      <c r="P199" s="230">
        <f>O199*H199</f>
        <v>0</v>
      </c>
      <c r="Q199" s="230">
        <v>0.00296</v>
      </c>
      <c r="R199" s="230">
        <f>Q199*H199</f>
        <v>0.010359999999999999</v>
      </c>
      <c r="S199" s="230">
        <v>0</v>
      </c>
      <c r="T199" s="231">
        <f>S199*H199</f>
        <v>0</v>
      </c>
      <c r="AR199" s="24" t="s">
        <v>200</v>
      </c>
      <c r="AT199" s="24" t="s">
        <v>154</v>
      </c>
      <c r="AU199" s="24" t="s">
        <v>81</v>
      </c>
      <c r="AY199" s="24" t="s">
        <v>152</v>
      </c>
      <c r="BE199" s="232">
        <f>IF(N199="základní",J199,0)</f>
        <v>0</v>
      </c>
      <c r="BF199" s="232">
        <f>IF(N199="snížená",J199,0)</f>
        <v>0</v>
      </c>
      <c r="BG199" s="232">
        <f>IF(N199="zákl. přenesená",J199,0)</f>
        <v>0</v>
      </c>
      <c r="BH199" s="232">
        <f>IF(N199="sníž. přenesená",J199,0)</f>
        <v>0</v>
      </c>
      <c r="BI199" s="232">
        <f>IF(N199="nulová",J199,0)</f>
        <v>0</v>
      </c>
      <c r="BJ199" s="24" t="s">
        <v>79</v>
      </c>
      <c r="BK199" s="232">
        <f>ROUND(I199*H199,2)</f>
        <v>0</v>
      </c>
      <c r="BL199" s="24" t="s">
        <v>200</v>
      </c>
      <c r="BM199" s="24" t="s">
        <v>1830</v>
      </c>
    </row>
    <row r="200" s="1" customFormat="1">
      <c r="B200" s="46"/>
      <c r="C200" s="74"/>
      <c r="D200" s="235" t="s">
        <v>246</v>
      </c>
      <c r="E200" s="74"/>
      <c r="F200" s="266" t="s">
        <v>1732</v>
      </c>
      <c r="G200" s="74"/>
      <c r="H200" s="74"/>
      <c r="I200" s="191"/>
      <c r="J200" s="74"/>
      <c r="K200" s="74"/>
      <c r="L200" s="72"/>
      <c r="M200" s="267"/>
      <c r="N200" s="47"/>
      <c r="O200" s="47"/>
      <c r="P200" s="47"/>
      <c r="Q200" s="47"/>
      <c r="R200" s="47"/>
      <c r="S200" s="47"/>
      <c r="T200" s="95"/>
      <c r="AT200" s="24" t="s">
        <v>246</v>
      </c>
      <c r="AU200" s="24" t="s">
        <v>81</v>
      </c>
    </row>
    <row r="201" s="11" customFormat="1">
      <c r="B201" s="233"/>
      <c r="C201" s="234"/>
      <c r="D201" s="235" t="s">
        <v>159</v>
      </c>
      <c r="E201" s="236" t="s">
        <v>21</v>
      </c>
      <c r="F201" s="237" t="s">
        <v>1826</v>
      </c>
      <c r="G201" s="234"/>
      <c r="H201" s="236" t="s">
        <v>21</v>
      </c>
      <c r="I201" s="238"/>
      <c r="J201" s="234"/>
      <c r="K201" s="234"/>
      <c r="L201" s="239"/>
      <c r="M201" s="240"/>
      <c r="N201" s="241"/>
      <c r="O201" s="241"/>
      <c r="P201" s="241"/>
      <c r="Q201" s="241"/>
      <c r="R201" s="241"/>
      <c r="S201" s="241"/>
      <c r="T201" s="242"/>
      <c r="AT201" s="243" t="s">
        <v>159</v>
      </c>
      <c r="AU201" s="243" t="s">
        <v>81</v>
      </c>
      <c r="AV201" s="11" t="s">
        <v>79</v>
      </c>
      <c r="AW201" s="11" t="s">
        <v>35</v>
      </c>
      <c r="AX201" s="11" t="s">
        <v>71</v>
      </c>
      <c r="AY201" s="243" t="s">
        <v>152</v>
      </c>
    </row>
    <row r="202" s="12" customFormat="1">
      <c r="B202" s="244"/>
      <c r="C202" s="245"/>
      <c r="D202" s="235" t="s">
        <v>159</v>
      </c>
      <c r="E202" s="246" t="s">
        <v>21</v>
      </c>
      <c r="F202" s="247" t="s">
        <v>1831</v>
      </c>
      <c r="G202" s="245"/>
      <c r="H202" s="248">
        <v>3.5</v>
      </c>
      <c r="I202" s="249"/>
      <c r="J202" s="245"/>
      <c r="K202" s="245"/>
      <c r="L202" s="250"/>
      <c r="M202" s="251"/>
      <c r="N202" s="252"/>
      <c r="O202" s="252"/>
      <c r="P202" s="252"/>
      <c r="Q202" s="252"/>
      <c r="R202" s="252"/>
      <c r="S202" s="252"/>
      <c r="T202" s="253"/>
      <c r="AT202" s="254" t="s">
        <v>159</v>
      </c>
      <c r="AU202" s="254" t="s">
        <v>81</v>
      </c>
      <c r="AV202" s="12" t="s">
        <v>81</v>
      </c>
      <c r="AW202" s="12" t="s">
        <v>35</v>
      </c>
      <c r="AX202" s="12" t="s">
        <v>79</v>
      </c>
      <c r="AY202" s="254" t="s">
        <v>152</v>
      </c>
    </row>
    <row r="203" s="1" customFormat="1" ht="25.5" customHeight="1">
      <c r="B203" s="46"/>
      <c r="C203" s="221" t="s">
        <v>225</v>
      </c>
      <c r="D203" s="221" t="s">
        <v>154</v>
      </c>
      <c r="E203" s="222" t="s">
        <v>1832</v>
      </c>
      <c r="F203" s="223" t="s">
        <v>1833</v>
      </c>
      <c r="G203" s="224" t="s">
        <v>326</v>
      </c>
      <c r="H203" s="225">
        <v>19</v>
      </c>
      <c r="I203" s="226"/>
      <c r="J203" s="227">
        <f>ROUND(I203*H203,2)</f>
        <v>0</v>
      </c>
      <c r="K203" s="223" t="s">
        <v>242</v>
      </c>
      <c r="L203" s="72"/>
      <c r="M203" s="228" t="s">
        <v>21</v>
      </c>
      <c r="N203" s="229" t="s">
        <v>42</v>
      </c>
      <c r="O203" s="47"/>
      <c r="P203" s="230">
        <f>O203*H203</f>
        <v>0</v>
      </c>
      <c r="Q203" s="230">
        <v>0.0037599999999999999</v>
      </c>
      <c r="R203" s="230">
        <f>Q203*H203</f>
        <v>0.071440000000000004</v>
      </c>
      <c r="S203" s="230">
        <v>0</v>
      </c>
      <c r="T203" s="231">
        <f>S203*H203</f>
        <v>0</v>
      </c>
      <c r="AR203" s="24" t="s">
        <v>200</v>
      </c>
      <c r="AT203" s="24" t="s">
        <v>154</v>
      </c>
      <c r="AU203" s="24" t="s">
        <v>81</v>
      </c>
      <c r="AY203" s="24" t="s">
        <v>152</v>
      </c>
      <c r="BE203" s="232">
        <f>IF(N203="základní",J203,0)</f>
        <v>0</v>
      </c>
      <c r="BF203" s="232">
        <f>IF(N203="snížená",J203,0)</f>
        <v>0</v>
      </c>
      <c r="BG203" s="232">
        <f>IF(N203="zákl. přenesená",J203,0)</f>
        <v>0</v>
      </c>
      <c r="BH203" s="232">
        <f>IF(N203="sníž. přenesená",J203,0)</f>
        <v>0</v>
      </c>
      <c r="BI203" s="232">
        <f>IF(N203="nulová",J203,0)</f>
        <v>0</v>
      </c>
      <c r="BJ203" s="24" t="s">
        <v>79</v>
      </c>
      <c r="BK203" s="232">
        <f>ROUND(I203*H203,2)</f>
        <v>0</v>
      </c>
      <c r="BL203" s="24" t="s">
        <v>200</v>
      </c>
      <c r="BM203" s="24" t="s">
        <v>1834</v>
      </c>
    </row>
    <row r="204" s="1" customFormat="1">
      <c r="B204" s="46"/>
      <c r="C204" s="74"/>
      <c r="D204" s="235" t="s">
        <v>246</v>
      </c>
      <c r="E204" s="74"/>
      <c r="F204" s="266" t="s">
        <v>1835</v>
      </c>
      <c r="G204" s="74"/>
      <c r="H204" s="74"/>
      <c r="I204" s="191"/>
      <c r="J204" s="74"/>
      <c r="K204" s="74"/>
      <c r="L204" s="72"/>
      <c r="M204" s="267"/>
      <c r="N204" s="47"/>
      <c r="O204" s="47"/>
      <c r="P204" s="47"/>
      <c r="Q204" s="47"/>
      <c r="R204" s="47"/>
      <c r="S204" s="47"/>
      <c r="T204" s="95"/>
      <c r="AT204" s="24" t="s">
        <v>246</v>
      </c>
      <c r="AU204" s="24" t="s">
        <v>81</v>
      </c>
    </row>
    <row r="205" s="11" customFormat="1">
      <c r="B205" s="233"/>
      <c r="C205" s="234"/>
      <c r="D205" s="235" t="s">
        <v>159</v>
      </c>
      <c r="E205" s="236" t="s">
        <v>21</v>
      </c>
      <c r="F205" s="237" t="s">
        <v>1836</v>
      </c>
      <c r="G205" s="234"/>
      <c r="H205" s="236" t="s">
        <v>21</v>
      </c>
      <c r="I205" s="238"/>
      <c r="J205" s="234"/>
      <c r="K205" s="234"/>
      <c r="L205" s="239"/>
      <c r="M205" s="240"/>
      <c r="N205" s="241"/>
      <c r="O205" s="241"/>
      <c r="P205" s="241"/>
      <c r="Q205" s="241"/>
      <c r="R205" s="241"/>
      <c r="S205" s="241"/>
      <c r="T205" s="242"/>
      <c r="AT205" s="243" t="s">
        <v>159</v>
      </c>
      <c r="AU205" s="243" t="s">
        <v>81</v>
      </c>
      <c r="AV205" s="11" t="s">
        <v>79</v>
      </c>
      <c r="AW205" s="11" t="s">
        <v>35</v>
      </c>
      <c r="AX205" s="11" t="s">
        <v>71</v>
      </c>
      <c r="AY205" s="243" t="s">
        <v>152</v>
      </c>
    </row>
    <row r="206" s="12" customFormat="1">
      <c r="B206" s="244"/>
      <c r="C206" s="245"/>
      <c r="D206" s="235" t="s">
        <v>159</v>
      </c>
      <c r="E206" s="246" t="s">
        <v>21</v>
      </c>
      <c r="F206" s="247" t="s">
        <v>1837</v>
      </c>
      <c r="G206" s="245"/>
      <c r="H206" s="248">
        <v>19</v>
      </c>
      <c r="I206" s="249"/>
      <c r="J206" s="245"/>
      <c r="K206" s="245"/>
      <c r="L206" s="250"/>
      <c r="M206" s="251"/>
      <c r="N206" s="252"/>
      <c r="O206" s="252"/>
      <c r="P206" s="252"/>
      <c r="Q206" s="252"/>
      <c r="R206" s="252"/>
      <c r="S206" s="252"/>
      <c r="T206" s="253"/>
      <c r="AT206" s="254" t="s">
        <v>159</v>
      </c>
      <c r="AU206" s="254" t="s">
        <v>81</v>
      </c>
      <c r="AV206" s="12" t="s">
        <v>81</v>
      </c>
      <c r="AW206" s="12" t="s">
        <v>35</v>
      </c>
      <c r="AX206" s="12" t="s">
        <v>79</v>
      </c>
      <c r="AY206" s="254" t="s">
        <v>152</v>
      </c>
    </row>
    <row r="207" s="1" customFormat="1" ht="25.5" customHeight="1">
      <c r="B207" s="46"/>
      <c r="C207" s="221" t="s">
        <v>340</v>
      </c>
      <c r="D207" s="221" t="s">
        <v>154</v>
      </c>
      <c r="E207" s="222" t="s">
        <v>1838</v>
      </c>
      <c r="F207" s="223" t="s">
        <v>1839</v>
      </c>
      <c r="G207" s="224" t="s">
        <v>326</v>
      </c>
      <c r="H207" s="225">
        <v>9.5</v>
      </c>
      <c r="I207" s="226"/>
      <c r="J207" s="227">
        <f>ROUND(I207*H207,2)</f>
        <v>0</v>
      </c>
      <c r="K207" s="223" t="s">
        <v>242</v>
      </c>
      <c r="L207" s="72"/>
      <c r="M207" s="228" t="s">
        <v>21</v>
      </c>
      <c r="N207" s="229" t="s">
        <v>42</v>
      </c>
      <c r="O207" s="47"/>
      <c r="P207" s="230">
        <f>O207*H207</f>
        <v>0</v>
      </c>
      <c r="Q207" s="230">
        <v>0.0044000000000000003</v>
      </c>
      <c r="R207" s="230">
        <f>Q207*H207</f>
        <v>0.041800000000000004</v>
      </c>
      <c r="S207" s="230">
        <v>0</v>
      </c>
      <c r="T207" s="231">
        <f>S207*H207</f>
        <v>0</v>
      </c>
      <c r="AR207" s="24" t="s">
        <v>200</v>
      </c>
      <c r="AT207" s="24" t="s">
        <v>154</v>
      </c>
      <c r="AU207" s="24" t="s">
        <v>81</v>
      </c>
      <c r="AY207" s="24" t="s">
        <v>152</v>
      </c>
      <c r="BE207" s="232">
        <f>IF(N207="základní",J207,0)</f>
        <v>0</v>
      </c>
      <c r="BF207" s="232">
        <f>IF(N207="snížená",J207,0)</f>
        <v>0</v>
      </c>
      <c r="BG207" s="232">
        <f>IF(N207="zákl. přenesená",J207,0)</f>
        <v>0</v>
      </c>
      <c r="BH207" s="232">
        <f>IF(N207="sníž. přenesená",J207,0)</f>
        <v>0</v>
      </c>
      <c r="BI207" s="232">
        <f>IF(N207="nulová",J207,0)</f>
        <v>0</v>
      </c>
      <c r="BJ207" s="24" t="s">
        <v>79</v>
      </c>
      <c r="BK207" s="232">
        <f>ROUND(I207*H207,2)</f>
        <v>0</v>
      </c>
      <c r="BL207" s="24" t="s">
        <v>200</v>
      </c>
      <c r="BM207" s="24" t="s">
        <v>1840</v>
      </c>
    </row>
    <row r="208" s="1" customFormat="1">
      <c r="B208" s="46"/>
      <c r="C208" s="74"/>
      <c r="D208" s="235" t="s">
        <v>246</v>
      </c>
      <c r="E208" s="74"/>
      <c r="F208" s="266" t="s">
        <v>1732</v>
      </c>
      <c r="G208" s="74"/>
      <c r="H208" s="74"/>
      <c r="I208" s="191"/>
      <c r="J208" s="74"/>
      <c r="K208" s="74"/>
      <c r="L208" s="72"/>
      <c r="M208" s="267"/>
      <c r="N208" s="47"/>
      <c r="O208" s="47"/>
      <c r="P208" s="47"/>
      <c r="Q208" s="47"/>
      <c r="R208" s="47"/>
      <c r="S208" s="47"/>
      <c r="T208" s="95"/>
      <c r="AT208" s="24" t="s">
        <v>246</v>
      </c>
      <c r="AU208" s="24" t="s">
        <v>81</v>
      </c>
    </row>
    <row r="209" s="11" customFormat="1">
      <c r="B209" s="233"/>
      <c r="C209" s="234"/>
      <c r="D209" s="235" t="s">
        <v>159</v>
      </c>
      <c r="E209" s="236" t="s">
        <v>21</v>
      </c>
      <c r="F209" s="237" t="s">
        <v>1826</v>
      </c>
      <c r="G209" s="234"/>
      <c r="H209" s="236" t="s">
        <v>21</v>
      </c>
      <c r="I209" s="238"/>
      <c r="J209" s="234"/>
      <c r="K209" s="234"/>
      <c r="L209" s="239"/>
      <c r="M209" s="240"/>
      <c r="N209" s="241"/>
      <c r="O209" s="241"/>
      <c r="P209" s="241"/>
      <c r="Q209" s="241"/>
      <c r="R209" s="241"/>
      <c r="S209" s="241"/>
      <c r="T209" s="242"/>
      <c r="AT209" s="243" t="s">
        <v>159</v>
      </c>
      <c r="AU209" s="243" t="s">
        <v>81</v>
      </c>
      <c r="AV209" s="11" t="s">
        <v>79</v>
      </c>
      <c r="AW209" s="11" t="s">
        <v>35</v>
      </c>
      <c r="AX209" s="11" t="s">
        <v>71</v>
      </c>
      <c r="AY209" s="243" t="s">
        <v>152</v>
      </c>
    </row>
    <row r="210" s="12" customFormat="1">
      <c r="B210" s="244"/>
      <c r="C210" s="245"/>
      <c r="D210" s="235" t="s">
        <v>159</v>
      </c>
      <c r="E210" s="246" t="s">
        <v>21</v>
      </c>
      <c r="F210" s="247" t="s">
        <v>1841</v>
      </c>
      <c r="G210" s="245"/>
      <c r="H210" s="248">
        <v>9.5</v>
      </c>
      <c r="I210" s="249"/>
      <c r="J210" s="245"/>
      <c r="K210" s="245"/>
      <c r="L210" s="250"/>
      <c r="M210" s="251"/>
      <c r="N210" s="252"/>
      <c r="O210" s="252"/>
      <c r="P210" s="252"/>
      <c r="Q210" s="252"/>
      <c r="R210" s="252"/>
      <c r="S210" s="252"/>
      <c r="T210" s="253"/>
      <c r="AT210" s="254" t="s">
        <v>159</v>
      </c>
      <c r="AU210" s="254" t="s">
        <v>81</v>
      </c>
      <c r="AV210" s="12" t="s">
        <v>81</v>
      </c>
      <c r="AW210" s="12" t="s">
        <v>35</v>
      </c>
      <c r="AX210" s="12" t="s">
        <v>79</v>
      </c>
      <c r="AY210" s="254" t="s">
        <v>152</v>
      </c>
    </row>
    <row r="211" s="1" customFormat="1" ht="16.5" customHeight="1">
      <c r="B211" s="46"/>
      <c r="C211" s="221" t="s">
        <v>236</v>
      </c>
      <c r="D211" s="221" t="s">
        <v>154</v>
      </c>
      <c r="E211" s="222" t="s">
        <v>1842</v>
      </c>
      <c r="F211" s="223" t="s">
        <v>1843</v>
      </c>
      <c r="G211" s="224" t="s">
        <v>326</v>
      </c>
      <c r="H211" s="225">
        <v>39</v>
      </c>
      <c r="I211" s="226"/>
      <c r="J211" s="227">
        <f>ROUND(I211*H211,2)</f>
        <v>0</v>
      </c>
      <c r="K211" s="223" t="s">
        <v>242</v>
      </c>
      <c r="L211" s="72"/>
      <c r="M211" s="228" t="s">
        <v>21</v>
      </c>
      <c r="N211" s="229" t="s">
        <v>42</v>
      </c>
      <c r="O211" s="47"/>
      <c r="P211" s="230">
        <f>O211*H211</f>
        <v>0</v>
      </c>
      <c r="Q211" s="230">
        <v>0.00046999999999999999</v>
      </c>
      <c r="R211" s="230">
        <f>Q211*H211</f>
        <v>0.018329999999999999</v>
      </c>
      <c r="S211" s="230">
        <v>0</v>
      </c>
      <c r="T211" s="231">
        <f>S211*H211</f>
        <v>0</v>
      </c>
      <c r="AR211" s="24" t="s">
        <v>200</v>
      </c>
      <c r="AT211" s="24" t="s">
        <v>154</v>
      </c>
      <c r="AU211" s="24" t="s">
        <v>81</v>
      </c>
      <c r="AY211" s="24" t="s">
        <v>152</v>
      </c>
      <c r="BE211" s="232">
        <f>IF(N211="základní",J211,0)</f>
        <v>0</v>
      </c>
      <c r="BF211" s="232">
        <f>IF(N211="snížená",J211,0)</f>
        <v>0</v>
      </c>
      <c r="BG211" s="232">
        <f>IF(N211="zákl. přenesená",J211,0)</f>
        <v>0</v>
      </c>
      <c r="BH211" s="232">
        <f>IF(N211="sníž. přenesená",J211,0)</f>
        <v>0</v>
      </c>
      <c r="BI211" s="232">
        <f>IF(N211="nulová",J211,0)</f>
        <v>0</v>
      </c>
      <c r="BJ211" s="24" t="s">
        <v>79</v>
      </c>
      <c r="BK211" s="232">
        <f>ROUND(I211*H211,2)</f>
        <v>0</v>
      </c>
      <c r="BL211" s="24" t="s">
        <v>200</v>
      </c>
      <c r="BM211" s="24" t="s">
        <v>1844</v>
      </c>
    </row>
    <row r="212" s="1" customFormat="1">
      <c r="B212" s="46"/>
      <c r="C212" s="74"/>
      <c r="D212" s="235" t="s">
        <v>246</v>
      </c>
      <c r="E212" s="74"/>
      <c r="F212" s="266" t="s">
        <v>1732</v>
      </c>
      <c r="G212" s="74"/>
      <c r="H212" s="74"/>
      <c r="I212" s="191"/>
      <c r="J212" s="74"/>
      <c r="K212" s="74"/>
      <c r="L212" s="72"/>
      <c r="M212" s="267"/>
      <c r="N212" s="47"/>
      <c r="O212" s="47"/>
      <c r="P212" s="47"/>
      <c r="Q212" s="47"/>
      <c r="R212" s="47"/>
      <c r="S212" s="47"/>
      <c r="T212" s="95"/>
      <c r="AT212" s="24" t="s">
        <v>246</v>
      </c>
      <c r="AU212" s="24" t="s">
        <v>81</v>
      </c>
    </row>
    <row r="213" s="12" customFormat="1">
      <c r="B213" s="244"/>
      <c r="C213" s="245"/>
      <c r="D213" s="235" t="s">
        <v>159</v>
      </c>
      <c r="E213" s="246" t="s">
        <v>21</v>
      </c>
      <c r="F213" s="247" t="s">
        <v>1845</v>
      </c>
      <c r="G213" s="245"/>
      <c r="H213" s="248">
        <v>15</v>
      </c>
      <c r="I213" s="249"/>
      <c r="J213" s="245"/>
      <c r="K213" s="245"/>
      <c r="L213" s="250"/>
      <c r="M213" s="251"/>
      <c r="N213" s="252"/>
      <c r="O213" s="252"/>
      <c r="P213" s="252"/>
      <c r="Q213" s="252"/>
      <c r="R213" s="252"/>
      <c r="S213" s="252"/>
      <c r="T213" s="253"/>
      <c r="AT213" s="254" t="s">
        <v>159</v>
      </c>
      <c r="AU213" s="254" t="s">
        <v>81</v>
      </c>
      <c r="AV213" s="12" t="s">
        <v>81</v>
      </c>
      <c r="AW213" s="12" t="s">
        <v>35</v>
      </c>
      <c r="AX213" s="12" t="s">
        <v>71</v>
      </c>
      <c r="AY213" s="254" t="s">
        <v>152</v>
      </c>
    </row>
    <row r="214" s="12" customFormat="1">
      <c r="B214" s="244"/>
      <c r="C214" s="245"/>
      <c r="D214" s="235" t="s">
        <v>159</v>
      </c>
      <c r="E214" s="246" t="s">
        <v>21</v>
      </c>
      <c r="F214" s="247" t="s">
        <v>1846</v>
      </c>
      <c r="G214" s="245"/>
      <c r="H214" s="248">
        <v>15</v>
      </c>
      <c r="I214" s="249"/>
      <c r="J214" s="245"/>
      <c r="K214" s="245"/>
      <c r="L214" s="250"/>
      <c r="M214" s="251"/>
      <c r="N214" s="252"/>
      <c r="O214" s="252"/>
      <c r="P214" s="252"/>
      <c r="Q214" s="252"/>
      <c r="R214" s="252"/>
      <c r="S214" s="252"/>
      <c r="T214" s="253"/>
      <c r="AT214" s="254" t="s">
        <v>159</v>
      </c>
      <c r="AU214" s="254" t="s">
        <v>81</v>
      </c>
      <c r="AV214" s="12" t="s">
        <v>81</v>
      </c>
      <c r="AW214" s="12" t="s">
        <v>35</v>
      </c>
      <c r="AX214" s="12" t="s">
        <v>71</v>
      </c>
      <c r="AY214" s="254" t="s">
        <v>152</v>
      </c>
    </row>
    <row r="215" s="12" customFormat="1">
      <c r="B215" s="244"/>
      <c r="C215" s="245"/>
      <c r="D215" s="235" t="s">
        <v>159</v>
      </c>
      <c r="E215" s="246" t="s">
        <v>21</v>
      </c>
      <c r="F215" s="247" t="s">
        <v>1847</v>
      </c>
      <c r="G215" s="245"/>
      <c r="H215" s="248">
        <v>9</v>
      </c>
      <c r="I215" s="249"/>
      <c r="J215" s="245"/>
      <c r="K215" s="245"/>
      <c r="L215" s="250"/>
      <c r="M215" s="251"/>
      <c r="N215" s="252"/>
      <c r="O215" s="252"/>
      <c r="P215" s="252"/>
      <c r="Q215" s="252"/>
      <c r="R215" s="252"/>
      <c r="S215" s="252"/>
      <c r="T215" s="253"/>
      <c r="AT215" s="254" t="s">
        <v>159</v>
      </c>
      <c r="AU215" s="254" t="s">
        <v>81</v>
      </c>
      <c r="AV215" s="12" t="s">
        <v>81</v>
      </c>
      <c r="AW215" s="12" t="s">
        <v>35</v>
      </c>
      <c r="AX215" s="12" t="s">
        <v>71</v>
      </c>
      <c r="AY215" s="254" t="s">
        <v>152</v>
      </c>
    </row>
    <row r="216" s="13" customFormat="1">
      <c r="B216" s="255"/>
      <c r="C216" s="256"/>
      <c r="D216" s="235" t="s">
        <v>159</v>
      </c>
      <c r="E216" s="257" t="s">
        <v>21</v>
      </c>
      <c r="F216" s="258" t="s">
        <v>164</v>
      </c>
      <c r="G216" s="256"/>
      <c r="H216" s="259">
        <v>39</v>
      </c>
      <c r="I216" s="260"/>
      <c r="J216" s="256"/>
      <c r="K216" s="256"/>
      <c r="L216" s="261"/>
      <c r="M216" s="262"/>
      <c r="N216" s="263"/>
      <c r="O216" s="263"/>
      <c r="P216" s="263"/>
      <c r="Q216" s="263"/>
      <c r="R216" s="263"/>
      <c r="S216" s="263"/>
      <c r="T216" s="264"/>
      <c r="AT216" s="265" t="s">
        <v>159</v>
      </c>
      <c r="AU216" s="265" t="s">
        <v>81</v>
      </c>
      <c r="AV216" s="13" t="s">
        <v>158</v>
      </c>
      <c r="AW216" s="13" t="s">
        <v>35</v>
      </c>
      <c r="AX216" s="13" t="s">
        <v>79</v>
      </c>
      <c r="AY216" s="265" t="s">
        <v>152</v>
      </c>
    </row>
    <row r="217" s="1" customFormat="1" ht="16.5" customHeight="1">
      <c r="B217" s="46"/>
      <c r="C217" s="221" t="s">
        <v>355</v>
      </c>
      <c r="D217" s="221" t="s">
        <v>154</v>
      </c>
      <c r="E217" s="222" t="s">
        <v>1848</v>
      </c>
      <c r="F217" s="223" t="s">
        <v>1849</v>
      </c>
      <c r="G217" s="224" t="s">
        <v>326</v>
      </c>
      <c r="H217" s="225">
        <v>34.399999999999999</v>
      </c>
      <c r="I217" s="226"/>
      <c r="J217" s="227">
        <f>ROUND(I217*H217,2)</f>
        <v>0</v>
      </c>
      <c r="K217" s="223" t="s">
        <v>242</v>
      </c>
      <c r="L217" s="72"/>
      <c r="M217" s="228" t="s">
        <v>21</v>
      </c>
      <c r="N217" s="229" t="s">
        <v>42</v>
      </c>
      <c r="O217" s="47"/>
      <c r="P217" s="230">
        <f>O217*H217</f>
        <v>0</v>
      </c>
      <c r="Q217" s="230">
        <v>0.00058</v>
      </c>
      <c r="R217" s="230">
        <f>Q217*H217</f>
        <v>0.019952000000000001</v>
      </c>
      <c r="S217" s="230">
        <v>0</v>
      </c>
      <c r="T217" s="231">
        <f>S217*H217</f>
        <v>0</v>
      </c>
      <c r="AR217" s="24" t="s">
        <v>200</v>
      </c>
      <c r="AT217" s="24" t="s">
        <v>154</v>
      </c>
      <c r="AU217" s="24" t="s">
        <v>81</v>
      </c>
      <c r="AY217" s="24" t="s">
        <v>152</v>
      </c>
      <c r="BE217" s="232">
        <f>IF(N217="základní",J217,0)</f>
        <v>0</v>
      </c>
      <c r="BF217" s="232">
        <f>IF(N217="snížená",J217,0)</f>
        <v>0</v>
      </c>
      <c r="BG217" s="232">
        <f>IF(N217="zákl. přenesená",J217,0)</f>
        <v>0</v>
      </c>
      <c r="BH217" s="232">
        <f>IF(N217="sníž. přenesená",J217,0)</f>
        <v>0</v>
      </c>
      <c r="BI217" s="232">
        <f>IF(N217="nulová",J217,0)</f>
        <v>0</v>
      </c>
      <c r="BJ217" s="24" t="s">
        <v>79</v>
      </c>
      <c r="BK217" s="232">
        <f>ROUND(I217*H217,2)</f>
        <v>0</v>
      </c>
      <c r="BL217" s="24" t="s">
        <v>200</v>
      </c>
      <c r="BM217" s="24" t="s">
        <v>1850</v>
      </c>
    </row>
    <row r="218" s="1" customFormat="1">
      <c r="B218" s="46"/>
      <c r="C218" s="74"/>
      <c r="D218" s="235" t="s">
        <v>246</v>
      </c>
      <c r="E218" s="74"/>
      <c r="F218" s="266" t="s">
        <v>1732</v>
      </c>
      <c r="G218" s="74"/>
      <c r="H218" s="74"/>
      <c r="I218" s="191"/>
      <c r="J218" s="74"/>
      <c r="K218" s="74"/>
      <c r="L218" s="72"/>
      <c r="M218" s="267"/>
      <c r="N218" s="47"/>
      <c r="O218" s="47"/>
      <c r="P218" s="47"/>
      <c r="Q218" s="47"/>
      <c r="R218" s="47"/>
      <c r="S218" s="47"/>
      <c r="T218" s="95"/>
      <c r="AT218" s="24" t="s">
        <v>246</v>
      </c>
      <c r="AU218" s="24" t="s">
        <v>81</v>
      </c>
    </row>
    <row r="219" s="12" customFormat="1">
      <c r="B219" s="244"/>
      <c r="C219" s="245"/>
      <c r="D219" s="235" t="s">
        <v>159</v>
      </c>
      <c r="E219" s="246" t="s">
        <v>21</v>
      </c>
      <c r="F219" s="247" t="s">
        <v>1851</v>
      </c>
      <c r="G219" s="245"/>
      <c r="H219" s="248">
        <v>13</v>
      </c>
      <c r="I219" s="249"/>
      <c r="J219" s="245"/>
      <c r="K219" s="245"/>
      <c r="L219" s="250"/>
      <c r="M219" s="251"/>
      <c r="N219" s="252"/>
      <c r="O219" s="252"/>
      <c r="P219" s="252"/>
      <c r="Q219" s="252"/>
      <c r="R219" s="252"/>
      <c r="S219" s="252"/>
      <c r="T219" s="253"/>
      <c r="AT219" s="254" t="s">
        <v>159</v>
      </c>
      <c r="AU219" s="254" t="s">
        <v>81</v>
      </c>
      <c r="AV219" s="12" t="s">
        <v>81</v>
      </c>
      <c r="AW219" s="12" t="s">
        <v>35</v>
      </c>
      <c r="AX219" s="12" t="s">
        <v>71</v>
      </c>
      <c r="AY219" s="254" t="s">
        <v>152</v>
      </c>
    </row>
    <row r="220" s="12" customFormat="1">
      <c r="B220" s="244"/>
      <c r="C220" s="245"/>
      <c r="D220" s="235" t="s">
        <v>159</v>
      </c>
      <c r="E220" s="246" t="s">
        <v>21</v>
      </c>
      <c r="F220" s="247" t="s">
        <v>1852</v>
      </c>
      <c r="G220" s="245"/>
      <c r="H220" s="248">
        <v>6</v>
      </c>
      <c r="I220" s="249"/>
      <c r="J220" s="245"/>
      <c r="K220" s="245"/>
      <c r="L220" s="250"/>
      <c r="M220" s="251"/>
      <c r="N220" s="252"/>
      <c r="O220" s="252"/>
      <c r="P220" s="252"/>
      <c r="Q220" s="252"/>
      <c r="R220" s="252"/>
      <c r="S220" s="252"/>
      <c r="T220" s="253"/>
      <c r="AT220" s="254" t="s">
        <v>159</v>
      </c>
      <c r="AU220" s="254" t="s">
        <v>81</v>
      </c>
      <c r="AV220" s="12" t="s">
        <v>81</v>
      </c>
      <c r="AW220" s="12" t="s">
        <v>35</v>
      </c>
      <c r="AX220" s="12" t="s">
        <v>71</v>
      </c>
      <c r="AY220" s="254" t="s">
        <v>152</v>
      </c>
    </row>
    <row r="221" s="12" customFormat="1">
      <c r="B221" s="244"/>
      <c r="C221" s="245"/>
      <c r="D221" s="235" t="s">
        <v>159</v>
      </c>
      <c r="E221" s="246" t="s">
        <v>21</v>
      </c>
      <c r="F221" s="247" t="s">
        <v>1853</v>
      </c>
      <c r="G221" s="245"/>
      <c r="H221" s="248">
        <v>15.4</v>
      </c>
      <c r="I221" s="249"/>
      <c r="J221" s="245"/>
      <c r="K221" s="245"/>
      <c r="L221" s="250"/>
      <c r="M221" s="251"/>
      <c r="N221" s="252"/>
      <c r="O221" s="252"/>
      <c r="P221" s="252"/>
      <c r="Q221" s="252"/>
      <c r="R221" s="252"/>
      <c r="S221" s="252"/>
      <c r="T221" s="253"/>
      <c r="AT221" s="254" t="s">
        <v>159</v>
      </c>
      <c r="AU221" s="254" t="s">
        <v>81</v>
      </c>
      <c r="AV221" s="12" t="s">
        <v>81</v>
      </c>
      <c r="AW221" s="12" t="s">
        <v>35</v>
      </c>
      <c r="AX221" s="12" t="s">
        <v>71</v>
      </c>
      <c r="AY221" s="254" t="s">
        <v>152</v>
      </c>
    </row>
    <row r="222" s="13" customFormat="1">
      <c r="B222" s="255"/>
      <c r="C222" s="256"/>
      <c r="D222" s="235" t="s">
        <v>159</v>
      </c>
      <c r="E222" s="257" t="s">
        <v>21</v>
      </c>
      <c r="F222" s="258" t="s">
        <v>164</v>
      </c>
      <c r="G222" s="256"/>
      <c r="H222" s="259">
        <v>34.399999999999999</v>
      </c>
      <c r="I222" s="260"/>
      <c r="J222" s="256"/>
      <c r="K222" s="256"/>
      <c r="L222" s="261"/>
      <c r="M222" s="262"/>
      <c r="N222" s="263"/>
      <c r="O222" s="263"/>
      <c r="P222" s="263"/>
      <c r="Q222" s="263"/>
      <c r="R222" s="263"/>
      <c r="S222" s="263"/>
      <c r="T222" s="264"/>
      <c r="AT222" s="265" t="s">
        <v>159</v>
      </c>
      <c r="AU222" s="265" t="s">
        <v>81</v>
      </c>
      <c r="AV222" s="13" t="s">
        <v>158</v>
      </c>
      <c r="AW222" s="13" t="s">
        <v>35</v>
      </c>
      <c r="AX222" s="13" t="s">
        <v>79</v>
      </c>
      <c r="AY222" s="265" t="s">
        <v>152</v>
      </c>
    </row>
    <row r="223" s="1" customFormat="1" ht="16.5" customHeight="1">
      <c r="B223" s="46"/>
      <c r="C223" s="221" t="s">
        <v>263</v>
      </c>
      <c r="D223" s="221" t="s">
        <v>154</v>
      </c>
      <c r="E223" s="222" t="s">
        <v>1854</v>
      </c>
      <c r="F223" s="223" t="s">
        <v>1855</v>
      </c>
      <c r="G223" s="224" t="s">
        <v>326</v>
      </c>
      <c r="H223" s="225">
        <v>54</v>
      </c>
      <c r="I223" s="226"/>
      <c r="J223" s="227">
        <f>ROUND(I223*H223,2)</f>
        <v>0</v>
      </c>
      <c r="K223" s="223" t="s">
        <v>242</v>
      </c>
      <c r="L223" s="72"/>
      <c r="M223" s="228" t="s">
        <v>21</v>
      </c>
      <c r="N223" s="229" t="s">
        <v>42</v>
      </c>
      <c r="O223" s="47"/>
      <c r="P223" s="230">
        <f>O223*H223</f>
        <v>0</v>
      </c>
      <c r="Q223" s="230">
        <v>0.00071000000000000002</v>
      </c>
      <c r="R223" s="230">
        <f>Q223*H223</f>
        <v>0.038339999999999999</v>
      </c>
      <c r="S223" s="230">
        <v>0</v>
      </c>
      <c r="T223" s="231">
        <f>S223*H223</f>
        <v>0</v>
      </c>
      <c r="AR223" s="24" t="s">
        <v>200</v>
      </c>
      <c r="AT223" s="24" t="s">
        <v>154</v>
      </c>
      <c r="AU223" s="24" t="s">
        <v>81</v>
      </c>
      <c r="AY223" s="24" t="s">
        <v>152</v>
      </c>
      <c r="BE223" s="232">
        <f>IF(N223="základní",J223,0)</f>
        <v>0</v>
      </c>
      <c r="BF223" s="232">
        <f>IF(N223="snížená",J223,0)</f>
        <v>0</v>
      </c>
      <c r="BG223" s="232">
        <f>IF(N223="zákl. přenesená",J223,0)</f>
        <v>0</v>
      </c>
      <c r="BH223" s="232">
        <f>IF(N223="sníž. přenesená",J223,0)</f>
        <v>0</v>
      </c>
      <c r="BI223" s="232">
        <f>IF(N223="nulová",J223,0)</f>
        <v>0</v>
      </c>
      <c r="BJ223" s="24" t="s">
        <v>79</v>
      </c>
      <c r="BK223" s="232">
        <f>ROUND(I223*H223,2)</f>
        <v>0</v>
      </c>
      <c r="BL223" s="24" t="s">
        <v>200</v>
      </c>
      <c r="BM223" s="24" t="s">
        <v>1856</v>
      </c>
    </row>
    <row r="224" s="1" customFormat="1">
      <c r="B224" s="46"/>
      <c r="C224" s="74"/>
      <c r="D224" s="235" t="s">
        <v>246</v>
      </c>
      <c r="E224" s="74"/>
      <c r="F224" s="266" t="s">
        <v>1732</v>
      </c>
      <c r="G224" s="74"/>
      <c r="H224" s="74"/>
      <c r="I224" s="191"/>
      <c r="J224" s="74"/>
      <c r="K224" s="74"/>
      <c r="L224" s="72"/>
      <c r="M224" s="267"/>
      <c r="N224" s="47"/>
      <c r="O224" s="47"/>
      <c r="P224" s="47"/>
      <c r="Q224" s="47"/>
      <c r="R224" s="47"/>
      <c r="S224" s="47"/>
      <c r="T224" s="95"/>
      <c r="AT224" s="24" t="s">
        <v>246</v>
      </c>
      <c r="AU224" s="24" t="s">
        <v>81</v>
      </c>
    </row>
    <row r="225" s="12" customFormat="1">
      <c r="B225" s="244"/>
      <c r="C225" s="245"/>
      <c r="D225" s="235" t="s">
        <v>159</v>
      </c>
      <c r="E225" s="246" t="s">
        <v>21</v>
      </c>
      <c r="F225" s="247" t="s">
        <v>1857</v>
      </c>
      <c r="G225" s="245"/>
      <c r="H225" s="248">
        <v>14</v>
      </c>
      <c r="I225" s="249"/>
      <c r="J225" s="245"/>
      <c r="K225" s="245"/>
      <c r="L225" s="250"/>
      <c r="M225" s="251"/>
      <c r="N225" s="252"/>
      <c r="O225" s="252"/>
      <c r="P225" s="252"/>
      <c r="Q225" s="252"/>
      <c r="R225" s="252"/>
      <c r="S225" s="252"/>
      <c r="T225" s="253"/>
      <c r="AT225" s="254" t="s">
        <v>159</v>
      </c>
      <c r="AU225" s="254" t="s">
        <v>81</v>
      </c>
      <c r="AV225" s="12" t="s">
        <v>81</v>
      </c>
      <c r="AW225" s="12" t="s">
        <v>35</v>
      </c>
      <c r="AX225" s="12" t="s">
        <v>71</v>
      </c>
      <c r="AY225" s="254" t="s">
        <v>152</v>
      </c>
    </row>
    <row r="226" s="12" customFormat="1">
      <c r="B226" s="244"/>
      <c r="C226" s="245"/>
      <c r="D226" s="235" t="s">
        <v>159</v>
      </c>
      <c r="E226" s="246" t="s">
        <v>21</v>
      </c>
      <c r="F226" s="247" t="s">
        <v>1858</v>
      </c>
      <c r="G226" s="245"/>
      <c r="H226" s="248">
        <v>19</v>
      </c>
      <c r="I226" s="249"/>
      <c r="J226" s="245"/>
      <c r="K226" s="245"/>
      <c r="L226" s="250"/>
      <c r="M226" s="251"/>
      <c r="N226" s="252"/>
      <c r="O226" s="252"/>
      <c r="P226" s="252"/>
      <c r="Q226" s="252"/>
      <c r="R226" s="252"/>
      <c r="S226" s="252"/>
      <c r="T226" s="253"/>
      <c r="AT226" s="254" t="s">
        <v>159</v>
      </c>
      <c r="AU226" s="254" t="s">
        <v>81</v>
      </c>
      <c r="AV226" s="12" t="s">
        <v>81</v>
      </c>
      <c r="AW226" s="12" t="s">
        <v>35</v>
      </c>
      <c r="AX226" s="12" t="s">
        <v>71</v>
      </c>
      <c r="AY226" s="254" t="s">
        <v>152</v>
      </c>
    </row>
    <row r="227" s="12" customFormat="1">
      <c r="B227" s="244"/>
      <c r="C227" s="245"/>
      <c r="D227" s="235" t="s">
        <v>159</v>
      </c>
      <c r="E227" s="246" t="s">
        <v>21</v>
      </c>
      <c r="F227" s="247" t="s">
        <v>1859</v>
      </c>
      <c r="G227" s="245"/>
      <c r="H227" s="248">
        <v>21</v>
      </c>
      <c r="I227" s="249"/>
      <c r="J227" s="245"/>
      <c r="K227" s="245"/>
      <c r="L227" s="250"/>
      <c r="M227" s="251"/>
      <c r="N227" s="252"/>
      <c r="O227" s="252"/>
      <c r="P227" s="252"/>
      <c r="Q227" s="252"/>
      <c r="R227" s="252"/>
      <c r="S227" s="252"/>
      <c r="T227" s="253"/>
      <c r="AT227" s="254" t="s">
        <v>159</v>
      </c>
      <c r="AU227" s="254" t="s">
        <v>81</v>
      </c>
      <c r="AV227" s="12" t="s">
        <v>81</v>
      </c>
      <c r="AW227" s="12" t="s">
        <v>35</v>
      </c>
      <c r="AX227" s="12" t="s">
        <v>71</v>
      </c>
      <c r="AY227" s="254" t="s">
        <v>152</v>
      </c>
    </row>
    <row r="228" s="13" customFormat="1">
      <c r="B228" s="255"/>
      <c r="C228" s="256"/>
      <c r="D228" s="235" t="s">
        <v>159</v>
      </c>
      <c r="E228" s="257" t="s">
        <v>21</v>
      </c>
      <c r="F228" s="258" t="s">
        <v>164</v>
      </c>
      <c r="G228" s="256"/>
      <c r="H228" s="259">
        <v>54</v>
      </c>
      <c r="I228" s="260"/>
      <c r="J228" s="256"/>
      <c r="K228" s="256"/>
      <c r="L228" s="261"/>
      <c r="M228" s="262"/>
      <c r="N228" s="263"/>
      <c r="O228" s="263"/>
      <c r="P228" s="263"/>
      <c r="Q228" s="263"/>
      <c r="R228" s="263"/>
      <c r="S228" s="263"/>
      <c r="T228" s="264"/>
      <c r="AT228" s="265" t="s">
        <v>159</v>
      </c>
      <c r="AU228" s="265" t="s">
        <v>81</v>
      </c>
      <c r="AV228" s="13" t="s">
        <v>158</v>
      </c>
      <c r="AW228" s="13" t="s">
        <v>35</v>
      </c>
      <c r="AX228" s="13" t="s">
        <v>79</v>
      </c>
      <c r="AY228" s="265" t="s">
        <v>152</v>
      </c>
    </row>
    <row r="229" s="1" customFormat="1" ht="16.5" customHeight="1">
      <c r="B229" s="46"/>
      <c r="C229" s="221" t="s">
        <v>373</v>
      </c>
      <c r="D229" s="221" t="s">
        <v>154</v>
      </c>
      <c r="E229" s="222" t="s">
        <v>1860</v>
      </c>
      <c r="F229" s="223" t="s">
        <v>1861</v>
      </c>
      <c r="G229" s="224" t="s">
        <v>326</v>
      </c>
      <c r="H229" s="225">
        <v>75</v>
      </c>
      <c r="I229" s="226"/>
      <c r="J229" s="227">
        <f>ROUND(I229*H229,2)</f>
        <v>0</v>
      </c>
      <c r="K229" s="223" t="s">
        <v>242</v>
      </c>
      <c r="L229" s="72"/>
      <c r="M229" s="228" t="s">
        <v>21</v>
      </c>
      <c r="N229" s="229" t="s">
        <v>42</v>
      </c>
      <c r="O229" s="47"/>
      <c r="P229" s="230">
        <f>O229*H229</f>
        <v>0</v>
      </c>
      <c r="Q229" s="230">
        <v>0.00106</v>
      </c>
      <c r="R229" s="230">
        <f>Q229*H229</f>
        <v>0.079500000000000001</v>
      </c>
      <c r="S229" s="230">
        <v>0</v>
      </c>
      <c r="T229" s="231">
        <f>S229*H229</f>
        <v>0</v>
      </c>
      <c r="AR229" s="24" t="s">
        <v>200</v>
      </c>
      <c r="AT229" s="24" t="s">
        <v>154</v>
      </c>
      <c r="AU229" s="24" t="s">
        <v>81</v>
      </c>
      <c r="AY229" s="24" t="s">
        <v>152</v>
      </c>
      <c r="BE229" s="232">
        <f>IF(N229="základní",J229,0)</f>
        <v>0</v>
      </c>
      <c r="BF229" s="232">
        <f>IF(N229="snížená",J229,0)</f>
        <v>0</v>
      </c>
      <c r="BG229" s="232">
        <f>IF(N229="zákl. přenesená",J229,0)</f>
        <v>0</v>
      </c>
      <c r="BH229" s="232">
        <f>IF(N229="sníž. přenesená",J229,0)</f>
        <v>0</v>
      </c>
      <c r="BI229" s="232">
        <f>IF(N229="nulová",J229,0)</f>
        <v>0</v>
      </c>
      <c r="BJ229" s="24" t="s">
        <v>79</v>
      </c>
      <c r="BK229" s="232">
        <f>ROUND(I229*H229,2)</f>
        <v>0</v>
      </c>
      <c r="BL229" s="24" t="s">
        <v>200</v>
      </c>
      <c r="BM229" s="24" t="s">
        <v>1862</v>
      </c>
    </row>
    <row r="230" s="1" customFormat="1">
      <c r="B230" s="46"/>
      <c r="C230" s="74"/>
      <c r="D230" s="235" t="s">
        <v>246</v>
      </c>
      <c r="E230" s="74"/>
      <c r="F230" s="266" t="s">
        <v>1732</v>
      </c>
      <c r="G230" s="74"/>
      <c r="H230" s="74"/>
      <c r="I230" s="191"/>
      <c r="J230" s="74"/>
      <c r="K230" s="74"/>
      <c r="L230" s="72"/>
      <c r="M230" s="267"/>
      <c r="N230" s="47"/>
      <c r="O230" s="47"/>
      <c r="P230" s="47"/>
      <c r="Q230" s="47"/>
      <c r="R230" s="47"/>
      <c r="S230" s="47"/>
      <c r="T230" s="95"/>
      <c r="AT230" s="24" t="s">
        <v>246</v>
      </c>
      <c r="AU230" s="24" t="s">
        <v>81</v>
      </c>
    </row>
    <row r="231" s="12" customFormat="1">
      <c r="B231" s="244"/>
      <c r="C231" s="245"/>
      <c r="D231" s="235" t="s">
        <v>159</v>
      </c>
      <c r="E231" s="246" t="s">
        <v>21</v>
      </c>
      <c r="F231" s="247" t="s">
        <v>1863</v>
      </c>
      <c r="G231" s="245"/>
      <c r="H231" s="248">
        <v>30</v>
      </c>
      <c r="I231" s="249"/>
      <c r="J231" s="245"/>
      <c r="K231" s="245"/>
      <c r="L231" s="250"/>
      <c r="M231" s="251"/>
      <c r="N231" s="252"/>
      <c r="O231" s="252"/>
      <c r="P231" s="252"/>
      <c r="Q231" s="252"/>
      <c r="R231" s="252"/>
      <c r="S231" s="252"/>
      <c r="T231" s="253"/>
      <c r="AT231" s="254" t="s">
        <v>159</v>
      </c>
      <c r="AU231" s="254" t="s">
        <v>81</v>
      </c>
      <c r="AV231" s="12" t="s">
        <v>81</v>
      </c>
      <c r="AW231" s="12" t="s">
        <v>35</v>
      </c>
      <c r="AX231" s="12" t="s">
        <v>71</v>
      </c>
      <c r="AY231" s="254" t="s">
        <v>152</v>
      </c>
    </row>
    <row r="232" s="12" customFormat="1">
      <c r="B232" s="244"/>
      <c r="C232" s="245"/>
      <c r="D232" s="235" t="s">
        <v>159</v>
      </c>
      <c r="E232" s="246" t="s">
        <v>21</v>
      </c>
      <c r="F232" s="247" t="s">
        <v>1864</v>
      </c>
      <c r="G232" s="245"/>
      <c r="H232" s="248">
        <v>45</v>
      </c>
      <c r="I232" s="249"/>
      <c r="J232" s="245"/>
      <c r="K232" s="245"/>
      <c r="L232" s="250"/>
      <c r="M232" s="251"/>
      <c r="N232" s="252"/>
      <c r="O232" s="252"/>
      <c r="P232" s="252"/>
      <c r="Q232" s="252"/>
      <c r="R232" s="252"/>
      <c r="S232" s="252"/>
      <c r="T232" s="253"/>
      <c r="AT232" s="254" t="s">
        <v>159</v>
      </c>
      <c r="AU232" s="254" t="s">
        <v>81</v>
      </c>
      <c r="AV232" s="12" t="s">
        <v>81</v>
      </c>
      <c r="AW232" s="12" t="s">
        <v>35</v>
      </c>
      <c r="AX232" s="12" t="s">
        <v>71</v>
      </c>
      <c r="AY232" s="254" t="s">
        <v>152</v>
      </c>
    </row>
    <row r="233" s="13" customFormat="1">
      <c r="B233" s="255"/>
      <c r="C233" s="256"/>
      <c r="D233" s="235" t="s">
        <v>159</v>
      </c>
      <c r="E233" s="257" t="s">
        <v>21</v>
      </c>
      <c r="F233" s="258" t="s">
        <v>164</v>
      </c>
      <c r="G233" s="256"/>
      <c r="H233" s="259">
        <v>75</v>
      </c>
      <c r="I233" s="260"/>
      <c r="J233" s="256"/>
      <c r="K233" s="256"/>
      <c r="L233" s="261"/>
      <c r="M233" s="262"/>
      <c r="N233" s="263"/>
      <c r="O233" s="263"/>
      <c r="P233" s="263"/>
      <c r="Q233" s="263"/>
      <c r="R233" s="263"/>
      <c r="S233" s="263"/>
      <c r="T233" s="264"/>
      <c r="AT233" s="265" t="s">
        <v>159</v>
      </c>
      <c r="AU233" s="265" t="s">
        <v>81</v>
      </c>
      <c r="AV233" s="13" t="s">
        <v>158</v>
      </c>
      <c r="AW233" s="13" t="s">
        <v>35</v>
      </c>
      <c r="AX233" s="13" t="s">
        <v>79</v>
      </c>
      <c r="AY233" s="265" t="s">
        <v>152</v>
      </c>
    </row>
    <row r="234" s="1" customFormat="1" ht="16.5" customHeight="1">
      <c r="B234" s="46"/>
      <c r="C234" s="221" t="s">
        <v>380</v>
      </c>
      <c r="D234" s="221" t="s">
        <v>154</v>
      </c>
      <c r="E234" s="222" t="s">
        <v>1865</v>
      </c>
      <c r="F234" s="223" t="s">
        <v>1866</v>
      </c>
      <c r="G234" s="224" t="s">
        <v>326</v>
      </c>
      <c r="H234" s="225">
        <v>71</v>
      </c>
      <c r="I234" s="226"/>
      <c r="J234" s="227">
        <f>ROUND(I234*H234,2)</f>
        <v>0</v>
      </c>
      <c r="K234" s="223" t="s">
        <v>242</v>
      </c>
      <c r="L234" s="72"/>
      <c r="M234" s="228" t="s">
        <v>21</v>
      </c>
      <c r="N234" s="229" t="s">
        <v>42</v>
      </c>
      <c r="O234" s="47"/>
      <c r="P234" s="230">
        <f>O234*H234</f>
        <v>0</v>
      </c>
      <c r="Q234" s="230">
        <v>0.0016000000000000001</v>
      </c>
      <c r="R234" s="230">
        <f>Q234*H234</f>
        <v>0.11360000000000001</v>
      </c>
      <c r="S234" s="230">
        <v>0</v>
      </c>
      <c r="T234" s="231">
        <f>S234*H234</f>
        <v>0</v>
      </c>
      <c r="AR234" s="24" t="s">
        <v>200</v>
      </c>
      <c r="AT234" s="24" t="s">
        <v>154</v>
      </c>
      <c r="AU234" s="24" t="s">
        <v>81</v>
      </c>
      <c r="AY234" s="24" t="s">
        <v>152</v>
      </c>
      <c r="BE234" s="232">
        <f>IF(N234="základní",J234,0)</f>
        <v>0</v>
      </c>
      <c r="BF234" s="232">
        <f>IF(N234="snížená",J234,0)</f>
        <v>0</v>
      </c>
      <c r="BG234" s="232">
        <f>IF(N234="zákl. přenesená",J234,0)</f>
        <v>0</v>
      </c>
      <c r="BH234" s="232">
        <f>IF(N234="sníž. přenesená",J234,0)</f>
        <v>0</v>
      </c>
      <c r="BI234" s="232">
        <f>IF(N234="nulová",J234,0)</f>
        <v>0</v>
      </c>
      <c r="BJ234" s="24" t="s">
        <v>79</v>
      </c>
      <c r="BK234" s="232">
        <f>ROUND(I234*H234,2)</f>
        <v>0</v>
      </c>
      <c r="BL234" s="24" t="s">
        <v>200</v>
      </c>
      <c r="BM234" s="24" t="s">
        <v>1867</v>
      </c>
    </row>
    <row r="235" s="1" customFormat="1">
      <c r="B235" s="46"/>
      <c r="C235" s="74"/>
      <c r="D235" s="235" t="s">
        <v>246</v>
      </c>
      <c r="E235" s="74"/>
      <c r="F235" s="266" t="s">
        <v>1732</v>
      </c>
      <c r="G235" s="74"/>
      <c r="H235" s="74"/>
      <c r="I235" s="191"/>
      <c r="J235" s="74"/>
      <c r="K235" s="74"/>
      <c r="L235" s="72"/>
      <c r="M235" s="267"/>
      <c r="N235" s="47"/>
      <c r="O235" s="47"/>
      <c r="P235" s="47"/>
      <c r="Q235" s="47"/>
      <c r="R235" s="47"/>
      <c r="S235" s="47"/>
      <c r="T235" s="95"/>
      <c r="AT235" s="24" t="s">
        <v>246</v>
      </c>
      <c r="AU235" s="24" t="s">
        <v>81</v>
      </c>
    </row>
    <row r="236" s="12" customFormat="1">
      <c r="B236" s="244"/>
      <c r="C236" s="245"/>
      <c r="D236" s="235" t="s">
        <v>159</v>
      </c>
      <c r="E236" s="246" t="s">
        <v>21</v>
      </c>
      <c r="F236" s="247" t="s">
        <v>1868</v>
      </c>
      <c r="G236" s="245"/>
      <c r="H236" s="248">
        <v>71</v>
      </c>
      <c r="I236" s="249"/>
      <c r="J236" s="245"/>
      <c r="K236" s="245"/>
      <c r="L236" s="250"/>
      <c r="M236" s="251"/>
      <c r="N236" s="252"/>
      <c r="O236" s="252"/>
      <c r="P236" s="252"/>
      <c r="Q236" s="252"/>
      <c r="R236" s="252"/>
      <c r="S236" s="252"/>
      <c r="T236" s="253"/>
      <c r="AT236" s="254" t="s">
        <v>159</v>
      </c>
      <c r="AU236" s="254" t="s">
        <v>81</v>
      </c>
      <c r="AV236" s="12" t="s">
        <v>81</v>
      </c>
      <c r="AW236" s="12" t="s">
        <v>35</v>
      </c>
      <c r="AX236" s="12" t="s">
        <v>79</v>
      </c>
      <c r="AY236" s="254" t="s">
        <v>152</v>
      </c>
    </row>
    <row r="237" s="1" customFormat="1" ht="25.5" customHeight="1">
      <c r="B237" s="46"/>
      <c r="C237" s="221" t="s">
        <v>385</v>
      </c>
      <c r="D237" s="221" t="s">
        <v>154</v>
      </c>
      <c r="E237" s="222" t="s">
        <v>1869</v>
      </c>
      <c r="F237" s="223" t="s">
        <v>1870</v>
      </c>
      <c r="G237" s="224" t="s">
        <v>376</v>
      </c>
      <c r="H237" s="225">
        <v>2</v>
      </c>
      <c r="I237" s="226"/>
      <c r="J237" s="227">
        <f>ROUND(I237*H237,2)</f>
        <v>0</v>
      </c>
      <c r="K237" s="223" t="s">
        <v>242</v>
      </c>
      <c r="L237" s="72"/>
      <c r="M237" s="228" t="s">
        <v>21</v>
      </c>
      <c r="N237" s="229" t="s">
        <v>42</v>
      </c>
      <c r="O237" s="47"/>
      <c r="P237" s="230">
        <f>O237*H237</f>
        <v>0</v>
      </c>
      <c r="Q237" s="230">
        <v>0.00036000000000000002</v>
      </c>
      <c r="R237" s="230">
        <f>Q237*H237</f>
        <v>0.00072000000000000005</v>
      </c>
      <c r="S237" s="230">
        <v>0</v>
      </c>
      <c r="T237" s="231">
        <f>S237*H237</f>
        <v>0</v>
      </c>
      <c r="AR237" s="24" t="s">
        <v>200</v>
      </c>
      <c r="AT237" s="24" t="s">
        <v>154</v>
      </c>
      <c r="AU237" s="24" t="s">
        <v>81</v>
      </c>
      <c r="AY237" s="24" t="s">
        <v>152</v>
      </c>
      <c r="BE237" s="232">
        <f>IF(N237="základní",J237,0)</f>
        <v>0</v>
      </c>
      <c r="BF237" s="232">
        <f>IF(N237="snížená",J237,0)</f>
        <v>0</v>
      </c>
      <c r="BG237" s="232">
        <f>IF(N237="zákl. přenesená",J237,0)</f>
        <v>0</v>
      </c>
      <c r="BH237" s="232">
        <f>IF(N237="sníž. přenesená",J237,0)</f>
        <v>0</v>
      </c>
      <c r="BI237" s="232">
        <f>IF(N237="nulová",J237,0)</f>
        <v>0</v>
      </c>
      <c r="BJ237" s="24" t="s">
        <v>79</v>
      </c>
      <c r="BK237" s="232">
        <f>ROUND(I237*H237,2)</f>
        <v>0</v>
      </c>
      <c r="BL237" s="24" t="s">
        <v>200</v>
      </c>
      <c r="BM237" s="24" t="s">
        <v>1871</v>
      </c>
    </row>
    <row r="238" s="12" customFormat="1">
      <c r="B238" s="244"/>
      <c r="C238" s="245"/>
      <c r="D238" s="235" t="s">
        <v>159</v>
      </c>
      <c r="E238" s="246" t="s">
        <v>21</v>
      </c>
      <c r="F238" s="247" t="s">
        <v>1872</v>
      </c>
      <c r="G238" s="245"/>
      <c r="H238" s="248">
        <v>2</v>
      </c>
      <c r="I238" s="249"/>
      <c r="J238" s="245"/>
      <c r="K238" s="245"/>
      <c r="L238" s="250"/>
      <c r="M238" s="251"/>
      <c r="N238" s="252"/>
      <c r="O238" s="252"/>
      <c r="P238" s="252"/>
      <c r="Q238" s="252"/>
      <c r="R238" s="252"/>
      <c r="S238" s="252"/>
      <c r="T238" s="253"/>
      <c r="AT238" s="254" t="s">
        <v>159</v>
      </c>
      <c r="AU238" s="254" t="s">
        <v>81</v>
      </c>
      <c r="AV238" s="12" t="s">
        <v>81</v>
      </c>
      <c r="AW238" s="12" t="s">
        <v>35</v>
      </c>
      <c r="AX238" s="12" t="s">
        <v>79</v>
      </c>
      <c r="AY238" s="254" t="s">
        <v>152</v>
      </c>
    </row>
    <row r="239" s="1" customFormat="1" ht="16.5" customHeight="1">
      <c r="B239" s="46"/>
      <c r="C239" s="221" t="s">
        <v>390</v>
      </c>
      <c r="D239" s="221" t="s">
        <v>154</v>
      </c>
      <c r="E239" s="222" t="s">
        <v>1873</v>
      </c>
      <c r="F239" s="223" t="s">
        <v>1874</v>
      </c>
      <c r="G239" s="224" t="s">
        <v>326</v>
      </c>
      <c r="H239" s="225">
        <v>273.39999999999998</v>
      </c>
      <c r="I239" s="226"/>
      <c r="J239" s="227">
        <f>ROUND(I239*H239,2)</f>
        <v>0</v>
      </c>
      <c r="K239" s="223" t="s">
        <v>21</v>
      </c>
      <c r="L239" s="72"/>
      <c r="M239" s="228" t="s">
        <v>21</v>
      </c>
      <c r="N239" s="229" t="s">
        <v>42</v>
      </c>
      <c r="O239" s="47"/>
      <c r="P239" s="230">
        <f>O239*H239</f>
        <v>0</v>
      </c>
      <c r="Q239" s="230">
        <v>0</v>
      </c>
      <c r="R239" s="230">
        <f>Q239*H239</f>
        <v>0</v>
      </c>
      <c r="S239" s="230">
        <v>0</v>
      </c>
      <c r="T239" s="231">
        <f>S239*H239</f>
        <v>0</v>
      </c>
      <c r="AR239" s="24" t="s">
        <v>200</v>
      </c>
      <c r="AT239" s="24" t="s">
        <v>154</v>
      </c>
      <c r="AU239" s="24" t="s">
        <v>81</v>
      </c>
      <c r="AY239" s="24" t="s">
        <v>152</v>
      </c>
      <c r="BE239" s="232">
        <f>IF(N239="základní",J239,0)</f>
        <v>0</v>
      </c>
      <c r="BF239" s="232">
        <f>IF(N239="snížená",J239,0)</f>
        <v>0</v>
      </c>
      <c r="BG239" s="232">
        <f>IF(N239="zákl. přenesená",J239,0)</f>
        <v>0</v>
      </c>
      <c r="BH239" s="232">
        <f>IF(N239="sníž. přenesená",J239,0)</f>
        <v>0</v>
      </c>
      <c r="BI239" s="232">
        <f>IF(N239="nulová",J239,0)</f>
        <v>0</v>
      </c>
      <c r="BJ239" s="24" t="s">
        <v>79</v>
      </c>
      <c r="BK239" s="232">
        <f>ROUND(I239*H239,2)</f>
        <v>0</v>
      </c>
      <c r="BL239" s="24" t="s">
        <v>200</v>
      </c>
      <c r="BM239" s="24" t="s">
        <v>1875</v>
      </c>
    </row>
    <row r="240" s="12" customFormat="1">
      <c r="B240" s="244"/>
      <c r="C240" s="245"/>
      <c r="D240" s="235" t="s">
        <v>159</v>
      </c>
      <c r="E240" s="246" t="s">
        <v>21</v>
      </c>
      <c r="F240" s="247" t="s">
        <v>1876</v>
      </c>
      <c r="G240" s="245"/>
      <c r="H240" s="248">
        <v>273.39999999999998</v>
      </c>
      <c r="I240" s="249"/>
      <c r="J240" s="245"/>
      <c r="K240" s="245"/>
      <c r="L240" s="250"/>
      <c r="M240" s="251"/>
      <c r="N240" s="252"/>
      <c r="O240" s="252"/>
      <c r="P240" s="252"/>
      <c r="Q240" s="252"/>
      <c r="R240" s="252"/>
      <c r="S240" s="252"/>
      <c r="T240" s="253"/>
      <c r="AT240" s="254" t="s">
        <v>159</v>
      </c>
      <c r="AU240" s="254" t="s">
        <v>81</v>
      </c>
      <c r="AV240" s="12" t="s">
        <v>81</v>
      </c>
      <c r="AW240" s="12" t="s">
        <v>35</v>
      </c>
      <c r="AX240" s="12" t="s">
        <v>79</v>
      </c>
      <c r="AY240" s="254" t="s">
        <v>152</v>
      </c>
    </row>
    <row r="241" s="1" customFormat="1" ht="25.5" customHeight="1">
      <c r="B241" s="46"/>
      <c r="C241" s="221" t="s">
        <v>396</v>
      </c>
      <c r="D241" s="221" t="s">
        <v>154</v>
      </c>
      <c r="E241" s="222" t="s">
        <v>1877</v>
      </c>
      <c r="F241" s="223" t="s">
        <v>1878</v>
      </c>
      <c r="G241" s="224" t="s">
        <v>326</v>
      </c>
      <c r="H241" s="225">
        <v>40</v>
      </c>
      <c r="I241" s="226"/>
      <c r="J241" s="227">
        <f>ROUND(I241*H241,2)</f>
        <v>0</v>
      </c>
      <c r="K241" s="223" t="s">
        <v>242</v>
      </c>
      <c r="L241" s="72"/>
      <c r="M241" s="228" t="s">
        <v>21</v>
      </c>
      <c r="N241" s="229" t="s">
        <v>42</v>
      </c>
      <c r="O241" s="47"/>
      <c r="P241" s="230">
        <f>O241*H241</f>
        <v>0</v>
      </c>
      <c r="Q241" s="230">
        <v>0.00056999999999999998</v>
      </c>
      <c r="R241" s="230">
        <f>Q241*H241</f>
        <v>0.022800000000000001</v>
      </c>
      <c r="S241" s="230">
        <v>0</v>
      </c>
      <c r="T241" s="231">
        <f>S241*H241</f>
        <v>0</v>
      </c>
      <c r="AR241" s="24" t="s">
        <v>200</v>
      </c>
      <c r="AT241" s="24" t="s">
        <v>154</v>
      </c>
      <c r="AU241" s="24" t="s">
        <v>81</v>
      </c>
      <c r="AY241" s="24" t="s">
        <v>152</v>
      </c>
      <c r="BE241" s="232">
        <f>IF(N241="základní",J241,0)</f>
        <v>0</v>
      </c>
      <c r="BF241" s="232">
        <f>IF(N241="snížená",J241,0)</f>
        <v>0</v>
      </c>
      <c r="BG241" s="232">
        <f>IF(N241="zákl. přenesená",J241,0)</f>
        <v>0</v>
      </c>
      <c r="BH241" s="232">
        <f>IF(N241="sníž. přenesená",J241,0)</f>
        <v>0</v>
      </c>
      <c r="BI241" s="232">
        <f>IF(N241="nulová",J241,0)</f>
        <v>0</v>
      </c>
      <c r="BJ241" s="24" t="s">
        <v>79</v>
      </c>
      <c r="BK241" s="232">
        <f>ROUND(I241*H241,2)</f>
        <v>0</v>
      </c>
      <c r="BL241" s="24" t="s">
        <v>200</v>
      </c>
      <c r="BM241" s="24" t="s">
        <v>1879</v>
      </c>
    </row>
    <row r="242" s="1" customFormat="1">
      <c r="B242" s="46"/>
      <c r="C242" s="74"/>
      <c r="D242" s="235" t="s">
        <v>244</v>
      </c>
      <c r="E242" s="74"/>
      <c r="F242" s="266" t="s">
        <v>1880</v>
      </c>
      <c r="G242" s="74"/>
      <c r="H242" s="74"/>
      <c r="I242" s="191"/>
      <c r="J242" s="74"/>
      <c r="K242" s="74"/>
      <c r="L242" s="72"/>
      <c r="M242" s="267"/>
      <c r="N242" s="47"/>
      <c r="O242" s="47"/>
      <c r="P242" s="47"/>
      <c r="Q242" s="47"/>
      <c r="R242" s="47"/>
      <c r="S242" s="47"/>
      <c r="T242" s="95"/>
      <c r="AT242" s="24" t="s">
        <v>244</v>
      </c>
      <c r="AU242" s="24" t="s">
        <v>81</v>
      </c>
    </row>
    <row r="243" s="1" customFormat="1">
      <c r="B243" s="46"/>
      <c r="C243" s="74"/>
      <c r="D243" s="235" t="s">
        <v>246</v>
      </c>
      <c r="E243" s="74"/>
      <c r="F243" s="266" t="s">
        <v>1732</v>
      </c>
      <c r="G243" s="74"/>
      <c r="H243" s="74"/>
      <c r="I243" s="191"/>
      <c r="J243" s="74"/>
      <c r="K243" s="74"/>
      <c r="L243" s="72"/>
      <c r="M243" s="267"/>
      <c r="N243" s="47"/>
      <c r="O243" s="47"/>
      <c r="P243" s="47"/>
      <c r="Q243" s="47"/>
      <c r="R243" s="47"/>
      <c r="S243" s="47"/>
      <c r="T243" s="95"/>
      <c r="AT243" s="24" t="s">
        <v>246</v>
      </c>
      <c r="AU243" s="24" t="s">
        <v>81</v>
      </c>
    </row>
    <row r="244" s="11" customFormat="1">
      <c r="B244" s="233"/>
      <c r="C244" s="234"/>
      <c r="D244" s="235" t="s">
        <v>159</v>
      </c>
      <c r="E244" s="236" t="s">
        <v>21</v>
      </c>
      <c r="F244" s="237" t="s">
        <v>1881</v>
      </c>
      <c r="G244" s="234"/>
      <c r="H244" s="236" t="s">
        <v>21</v>
      </c>
      <c r="I244" s="238"/>
      <c r="J244" s="234"/>
      <c r="K244" s="234"/>
      <c r="L244" s="239"/>
      <c r="M244" s="240"/>
      <c r="N244" s="241"/>
      <c r="O244" s="241"/>
      <c r="P244" s="241"/>
      <c r="Q244" s="241"/>
      <c r="R244" s="241"/>
      <c r="S244" s="241"/>
      <c r="T244" s="242"/>
      <c r="AT244" s="243" t="s">
        <v>159</v>
      </c>
      <c r="AU244" s="243" t="s">
        <v>81</v>
      </c>
      <c r="AV244" s="11" t="s">
        <v>79</v>
      </c>
      <c r="AW244" s="11" t="s">
        <v>35</v>
      </c>
      <c r="AX244" s="11" t="s">
        <v>71</v>
      </c>
      <c r="AY244" s="243" t="s">
        <v>152</v>
      </c>
    </row>
    <row r="245" s="12" customFormat="1">
      <c r="B245" s="244"/>
      <c r="C245" s="245"/>
      <c r="D245" s="235" t="s">
        <v>159</v>
      </c>
      <c r="E245" s="246" t="s">
        <v>21</v>
      </c>
      <c r="F245" s="247" t="s">
        <v>1882</v>
      </c>
      <c r="G245" s="245"/>
      <c r="H245" s="248">
        <v>40</v>
      </c>
      <c r="I245" s="249"/>
      <c r="J245" s="245"/>
      <c r="K245" s="245"/>
      <c r="L245" s="250"/>
      <c r="M245" s="251"/>
      <c r="N245" s="252"/>
      <c r="O245" s="252"/>
      <c r="P245" s="252"/>
      <c r="Q245" s="252"/>
      <c r="R245" s="252"/>
      <c r="S245" s="252"/>
      <c r="T245" s="253"/>
      <c r="AT245" s="254" t="s">
        <v>159</v>
      </c>
      <c r="AU245" s="254" t="s">
        <v>81</v>
      </c>
      <c r="AV245" s="12" t="s">
        <v>81</v>
      </c>
      <c r="AW245" s="12" t="s">
        <v>35</v>
      </c>
      <c r="AX245" s="12" t="s">
        <v>79</v>
      </c>
      <c r="AY245" s="254" t="s">
        <v>152</v>
      </c>
    </row>
    <row r="246" s="1" customFormat="1" ht="16.5" customHeight="1">
      <c r="B246" s="46"/>
      <c r="C246" s="268" t="s">
        <v>278</v>
      </c>
      <c r="D246" s="268" t="s">
        <v>331</v>
      </c>
      <c r="E246" s="269" t="s">
        <v>1883</v>
      </c>
      <c r="F246" s="270" t="s">
        <v>1884</v>
      </c>
      <c r="G246" s="271" t="s">
        <v>331</v>
      </c>
      <c r="H246" s="272">
        <v>40</v>
      </c>
      <c r="I246" s="273"/>
      <c r="J246" s="274">
        <f>ROUND(I246*H246,2)</f>
        <v>0</v>
      </c>
      <c r="K246" s="270" t="s">
        <v>21</v>
      </c>
      <c r="L246" s="275"/>
      <c r="M246" s="276" t="s">
        <v>21</v>
      </c>
      <c r="N246" s="277" t="s">
        <v>42</v>
      </c>
      <c r="O246" s="47"/>
      <c r="P246" s="230">
        <f>O246*H246</f>
        <v>0</v>
      </c>
      <c r="Q246" s="230">
        <v>0</v>
      </c>
      <c r="R246" s="230">
        <f>Q246*H246</f>
        <v>0</v>
      </c>
      <c r="S246" s="230">
        <v>0</v>
      </c>
      <c r="T246" s="231">
        <f>S246*H246</f>
        <v>0</v>
      </c>
      <c r="AR246" s="24" t="s">
        <v>263</v>
      </c>
      <c r="AT246" s="24" t="s">
        <v>331</v>
      </c>
      <c r="AU246" s="24" t="s">
        <v>81</v>
      </c>
      <c r="AY246" s="24" t="s">
        <v>152</v>
      </c>
      <c r="BE246" s="232">
        <f>IF(N246="základní",J246,0)</f>
        <v>0</v>
      </c>
      <c r="BF246" s="232">
        <f>IF(N246="snížená",J246,0)</f>
        <v>0</v>
      </c>
      <c r="BG246" s="232">
        <f>IF(N246="zákl. přenesená",J246,0)</f>
        <v>0</v>
      </c>
      <c r="BH246" s="232">
        <f>IF(N246="sníž. přenesená",J246,0)</f>
        <v>0</v>
      </c>
      <c r="BI246" s="232">
        <f>IF(N246="nulová",J246,0)</f>
        <v>0</v>
      </c>
      <c r="BJ246" s="24" t="s">
        <v>79</v>
      </c>
      <c r="BK246" s="232">
        <f>ROUND(I246*H246,2)</f>
        <v>0</v>
      </c>
      <c r="BL246" s="24" t="s">
        <v>200</v>
      </c>
      <c r="BM246" s="24" t="s">
        <v>1885</v>
      </c>
    </row>
    <row r="247" s="1" customFormat="1">
      <c r="B247" s="46"/>
      <c r="C247" s="74"/>
      <c r="D247" s="235" t="s">
        <v>246</v>
      </c>
      <c r="E247" s="74"/>
      <c r="F247" s="266" t="s">
        <v>1732</v>
      </c>
      <c r="G247" s="74"/>
      <c r="H247" s="74"/>
      <c r="I247" s="191"/>
      <c r="J247" s="74"/>
      <c r="K247" s="74"/>
      <c r="L247" s="72"/>
      <c r="M247" s="267"/>
      <c r="N247" s="47"/>
      <c r="O247" s="47"/>
      <c r="P247" s="47"/>
      <c r="Q247" s="47"/>
      <c r="R247" s="47"/>
      <c r="S247" s="47"/>
      <c r="T247" s="95"/>
      <c r="AT247" s="24" t="s">
        <v>246</v>
      </c>
      <c r="AU247" s="24" t="s">
        <v>81</v>
      </c>
    </row>
    <row r="248" s="11" customFormat="1">
      <c r="B248" s="233"/>
      <c r="C248" s="234"/>
      <c r="D248" s="235" t="s">
        <v>159</v>
      </c>
      <c r="E248" s="236" t="s">
        <v>21</v>
      </c>
      <c r="F248" s="237" t="s">
        <v>1881</v>
      </c>
      <c r="G248" s="234"/>
      <c r="H248" s="236" t="s">
        <v>21</v>
      </c>
      <c r="I248" s="238"/>
      <c r="J248" s="234"/>
      <c r="K248" s="234"/>
      <c r="L248" s="239"/>
      <c r="M248" s="240"/>
      <c r="N248" s="241"/>
      <c r="O248" s="241"/>
      <c r="P248" s="241"/>
      <c r="Q248" s="241"/>
      <c r="R248" s="241"/>
      <c r="S248" s="241"/>
      <c r="T248" s="242"/>
      <c r="AT248" s="243" t="s">
        <v>159</v>
      </c>
      <c r="AU248" s="243" t="s">
        <v>81</v>
      </c>
      <c r="AV248" s="11" t="s">
        <v>79</v>
      </c>
      <c r="AW248" s="11" t="s">
        <v>35</v>
      </c>
      <c r="AX248" s="11" t="s">
        <v>71</v>
      </c>
      <c r="AY248" s="243" t="s">
        <v>152</v>
      </c>
    </row>
    <row r="249" s="12" customFormat="1">
      <c r="B249" s="244"/>
      <c r="C249" s="245"/>
      <c r="D249" s="235" t="s">
        <v>159</v>
      </c>
      <c r="E249" s="246" t="s">
        <v>21</v>
      </c>
      <c r="F249" s="247" t="s">
        <v>1882</v>
      </c>
      <c r="G249" s="245"/>
      <c r="H249" s="248">
        <v>40</v>
      </c>
      <c r="I249" s="249"/>
      <c r="J249" s="245"/>
      <c r="K249" s="245"/>
      <c r="L249" s="250"/>
      <c r="M249" s="251"/>
      <c r="N249" s="252"/>
      <c r="O249" s="252"/>
      <c r="P249" s="252"/>
      <c r="Q249" s="252"/>
      <c r="R249" s="252"/>
      <c r="S249" s="252"/>
      <c r="T249" s="253"/>
      <c r="AT249" s="254" t="s">
        <v>159</v>
      </c>
      <c r="AU249" s="254" t="s">
        <v>81</v>
      </c>
      <c r="AV249" s="12" t="s">
        <v>81</v>
      </c>
      <c r="AW249" s="12" t="s">
        <v>35</v>
      </c>
      <c r="AX249" s="12" t="s">
        <v>79</v>
      </c>
      <c r="AY249" s="254" t="s">
        <v>152</v>
      </c>
    </row>
    <row r="250" s="1" customFormat="1" ht="25.5" customHeight="1">
      <c r="B250" s="46"/>
      <c r="C250" s="221" t="s">
        <v>407</v>
      </c>
      <c r="D250" s="221" t="s">
        <v>154</v>
      </c>
      <c r="E250" s="222" t="s">
        <v>1886</v>
      </c>
      <c r="F250" s="223" t="s">
        <v>1646</v>
      </c>
      <c r="G250" s="224" t="s">
        <v>326</v>
      </c>
      <c r="H250" s="225">
        <v>273.39999999999998</v>
      </c>
      <c r="I250" s="226"/>
      <c r="J250" s="227">
        <f>ROUND(I250*H250,2)</f>
        <v>0</v>
      </c>
      <c r="K250" s="223" t="s">
        <v>21</v>
      </c>
      <c r="L250" s="72"/>
      <c r="M250" s="228" t="s">
        <v>21</v>
      </c>
      <c r="N250" s="229" t="s">
        <v>42</v>
      </c>
      <c r="O250" s="47"/>
      <c r="P250" s="230">
        <f>O250*H250</f>
        <v>0</v>
      </c>
      <c r="Q250" s="230">
        <v>4.206E-05</v>
      </c>
      <c r="R250" s="230">
        <f>Q250*H250</f>
        <v>0.011499203999999999</v>
      </c>
      <c r="S250" s="230">
        <v>0</v>
      </c>
      <c r="T250" s="231">
        <f>S250*H250</f>
        <v>0</v>
      </c>
      <c r="AR250" s="24" t="s">
        <v>200</v>
      </c>
      <c r="AT250" s="24" t="s">
        <v>154</v>
      </c>
      <c r="AU250" s="24" t="s">
        <v>81</v>
      </c>
      <c r="AY250" s="24" t="s">
        <v>152</v>
      </c>
      <c r="BE250" s="232">
        <f>IF(N250="základní",J250,0)</f>
        <v>0</v>
      </c>
      <c r="BF250" s="232">
        <f>IF(N250="snížená",J250,0)</f>
        <v>0</v>
      </c>
      <c r="BG250" s="232">
        <f>IF(N250="zákl. přenesená",J250,0)</f>
        <v>0</v>
      </c>
      <c r="BH250" s="232">
        <f>IF(N250="sníž. přenesená",J250,0)</f>
        <v>0</v>
      </c>
      <c r="BI250" s="232">
        <f>IF(N250="nulová",J250,0)</f>
        <v>0</v>
      </c>
      <c r="BJ250" s="24" t="s">
        <v>79</v>
      </c>
      <c r="BK250" s="232">
        <f>ROUND(I250*H250,2)</f>
        <v>0</v>
      </c>
      <c r="BL250" s="24" t="s">
        <v>200</v>
      </c>
      <c r="BM250" s="24" t="s">
        <v>216</v>
      </c>
    </row>
    <row r="251" s="12" customFormat="1">
      <c r="B251" s="244"/>
      <c r="C251" s="245"/>
      <c r="D251" s="235" t="s">
        <v>159</v>
      </c>
      <c r="E251" s="246" t="s">
        <v>21</v>
      </c>
      <c r="F251" s="247" t="s">
        <v>1876</v>
      </c>
      <c r="G251" s="245"/>
      <c r="H251" s="248">
        <v>273.39999999999998</v>
      </c>
      <c r="I251" s="249"/>
      <c r="J251" s="245"/>
      <c r="K251" s="245"/>
      <c r="L251" s="250"/>
      <c r="M251" s="251"/>
      <c r="N251" s="252"/>
      <c r="O251" s="252"/>
      <c r="P251" s="252"/>
      <c r="Q251" s="252"/>
      <c r="R251" s="252"/>
      <c r="S251" s="252"/>
      <c r="T251" s="253"/>
      <c r="AT251" s="254" t="s">
        <v>159</v>
      </c>
      <c r="AU251" s="254" t="s">
        <v>81</v>
      </c>
      <c r="AV251" s="12" t="s">
        <v>81</v>
      </c>
      <c r="AW251" s="12" t="s">
        <v>35</v>
      </c>
      <c r="AX251" s="12" t="s">
        <v>79</v>
      </c>
      <c r="AY251" s="254" t="s">
        <v>152</v>
      </c>
    </row>
    <row r="252" s="1" customFormat="1" ht="16.5" customHeight="1">
      <c r="B252" s="46"/>
      <c r="C252" s="221" t="s">
        <v>282</v>
      </c>
      <c r="D252" s="221" t="s">
        <v>154</v>
      </c>
      <c r="E252" s="222" t="s">
        <v>1887</v>
      </c>
      <c r="F252" s="223" t="s">
        <v>1888</v>
      </c>
      <c r="G252" s="224" t="s">
        <v>220</v>
      </c>
      <c r="H252" s="225">
        <v>0.434</v>
      </c>
      <c r="I252" s="226"/>
      <c r="J252" s="227">
        <f>ROUND(I252*H252,2)</f>
        <v>0</v>
      </c>
      <c r="K252" s="223" t="s">
        <v>21</v>
      </c>
      <c r="L252" s="72"/>
      <c r="M252" s="228" t="s">
        <v>21</v>
      </c>
      <c r="N252" s="229" t="s">
        <v>42</v>
      </c>
      <c r="O252" s="47"/>
      <c r="P252" s="230">
        <f>O252*H252</f>
        <v>0</v>
      </c>
      <c r="Q252" s="230">
        <v>0</v>
      </c>
      <c r="R252" s="230">
        <f>Q252*H252</f>
        <v>0</v>
      </c>
      <c r="S252" s="230">
        <v>0</v>
      </c>
      <c r="T252" s="231">
        <f>S252*H252</f>
        <v>0</v>
      </c>
      <c r="AR252" s="24" t="s">
        <v>200</v>
      </c>
      <c r="AT252" s="24" t="s">
        <v>154</v>
      </c>
      <c r="AU252" s="24" t="s">
        <v>81</v>
      </c>
      <c r="AY252" s="24" t="s">
        <v>152</v>
      </c>
      <c r="BE252" s="232">
        <f>IF(N252="základní",J252,0)</f>
        <v>0</v>
      </c>
      <c r="BF252" s="232">
        <f>IF(N252="snížená",J252,0)</f>
        <v>0</v>
      </c>
      <c r="BG252" s="232">
        <f>IF(N252="zákl. přenesená",J252,0)</f>
        <v>0</v>
      </c>
      <c r="BH252" s="232">
        <f>IF(N252="sníž. přenesená",J252,0)</f>
        <v>0</v>
      </c>
      <c r="BI252" s="232">
        <f>IF(N252="nulová",J252,0)</f>
        <v>0</v>
      </c>
      <c r="BJ252" s="24" t="s">
        <v>79</v>
      </c>
      <c r="BK252" s="232">
        <f>ROUND(I252*H252,2)</f>
        <v>0</v>
      </c>
      <c r="BL252" s="24" t="s">
        <v>200</v>
      </c>
      <c r="BM252" s="24" t="s">
        <v>1889</v>
      </c>
    </row>
    <row r="253" s="10" customFormat="1" ht="29.88" customHeight="1">
      <c r="B253" s="205"/>
      <c r="C253" s="206"/>
      <c r="D253" s="207" t="s">
        <v>70</v>
      </c>
      <c r="E253" s="219" t="s">
        <v>1890</v>
      </c>
      <c r="F253" s="219" t="s">
        <v>1891</v>
      </c>
      <c r="G253" s="206"/>
      <c r="H253" s="206"/>
      <c r="I253" s="209"/>
      <c r="J253" s="220">
        <f>BK253</f>
        <v>0</v>
      </c>
      <c r="K253" s="206"/>
      <c r="L253" s="211"/>
      <c r="M253" s="212"/>
      <c r="N253" s="213"/>
      <c r="O253" s="213"/>
      <c r="P253" s="214">
        <f>SUM(P254:P395)</f>
        <v>0</v>
      </c>
      <c r="Q253" s="213"/>
      <c r="R253" s="214">
        <f>SUM(R254:R395)</f>
        <v>0.060900000000000003</v>
      </c>
      <c r="S253" s="213"/>
      <c r="T253" s="215">
        <f>SUM(T254:T395)</f>
        <v>0</v>
      </c>
      <c r="AR253" s="216" t="s">
        <v>81</v>
      </c>
      <c r="AT253" s="217" t="s">
        <v>70</v>
      </c>
      <c r="AU253" s="217" t="s">
        <v>79</v>
      </c>
      <c r="AY253" s="216" t="s">
        <v>152</v>
      </c>
      <c r="BK253" s="218">
        <f>SUM(BK254:BK395)</f>
        <v>0</v>
      </c>
    </row>
    <row r="254" s="1" customFormat="1" ht="16.5" customHeight="1">
      <c r="B254" s="46"/>
      <c r="C254" s="221" t="s">
        <v>417</v>
      </c>
      <c r="D254" s="221" t="s">
        <v>154</v>
      </c>
      <c r="E254" s="222" t="s">
        <v>1892</v>
      </c>
      <c r="F254" s="223" t="s">
        <v>1893</v>
      </c>
      <c r="G254" s="224" t="s">
        <v>376</v>
      </c>
      <c r="H254" s="225">
        <v>20</v>
      </c>
      <c r="I254" s="226"/>
      <c r="J254" s="227">
        <f>ROUND(I254*H254,2)</f>
        <v>0</v>
      </c>
      <c r="K254" s="223" t="s">
        <v>242</v>
      </c>
      <c r="L254" s="72"/>
      <c r="M254" s="228" t="s">
        <v>21</v>
      </c>
      <c r="N254" s="229" t="s">
        <v>42</v>
      </c>
      <c r="O254" s="47"/>
      <c r="P254" s="230">
        <f>O254*H254</f>
        <v>0</v>
      </c>
      <c r="Q254" s="230">
        <v>6.0000000000000002E-05</v>
      </c>
      <c r="R254" s="230">
        <f>Q254*H254</f>
        <v>0.0012000000000000001</v>
      </c>
      <c r="S254" s="230">
        <v>0</v>
      </c>
      <c r="T254" s="231">
        <f>S254*H254</f>
        <v>0</v>
      </c>
      <c r="AR254" s="24" t="s">
        <v>200</v>
      </c>
      <c r="AT254" s="24" t="s">
        <v>154</v>
      </c>
      <c r="AU254" s="24" t="s">
        <v>81</v>
      </c>
      <c r="AY254" s="24" t="s">
        <v>152</v>
      </c>
      <c r="BE254" s="232">
        <f>IF(N254="základní",J254,0)</f>
        <v>0</v>
      </c>
      <c r="BF254" s="232">
        <f>IF(N254="snížená",J254,0)</f>
        <v>0</v>
      </c>
      <c r="BG254" s="232">
        <f>IF(N254="zákl. přenesená",J254,0)</f>
        <v>0</v>
      </c>
      <c r="BH254" s="232">
        <f>IF(N254="sníž. přenesená",J254,0)</f>
        <v>0</v>
      </c>
      <c r="BI254" s="232">
        <f>IF(N254="nulová",J254,0)</f>
        <v>0</v>
      </c>
      <c r="BJ254" s="24" t="s">
        <v>79</v>
      </c>
      <c r="BK254" s="232">
        <f>ROUND(I254*H254,2)</f>
        <v>0</v>
      </c>
      <c r="BL254" s="24" t="s">
        <v>200</v>
      </c>
      <c r="BM254" s="24" t="s">
        <v>1894</v>
      </c>
    </row>
    <row r="255" s="11" customFormat="1">
      <c r="B255" s="233"/>
      <c r="C255" s="234"/>
      <c r="D255" s="235" t="s">
        <v>159</v>
      </c>
      <c r="E255" s="236" t="s">
        <v>21</v>
      </c>
      <c r="F255" s="237" t="s">
        <v>1895</v>
      </c>
      <c r="G255" s="234"/>
      <c r="H255" s="236" t="s">
        <v>21</v>
      </c>
      <c r="I255" s="238"/>
      <c r="J255" s="234"/>
      <c r="K255" s="234"/>
      <c r="L255" s="239"/>
      <c r="M255" s="240"/>
      <c r="N255" s="241"/>
      <c r="O255" s="241"/>
      <c r="P255" s="241"/>
      <c r="Q255" s="241"/>
      <c r="R255" s="241"/>
      <c r="S255" s="241"/>
      <c r="T255" s="242"/>
      <c r="AT255" s="243" t="s">
        <v>159</v>
      </c>
      <c r="AU255" s="243" t="s">
        <v>81</v>
      </c>
      <c r="AV255" s="11" t="s">
        <v>79</v>
      </c>
      <c r="AW255" s="11" t="s">
        <v>35</v>
      </c>
      <c r="AX255" s="11" t="s">
        <v>71</v>
      </c>
      <c r="AY255" s="243" t="s">
        <v>152</v>
      </c>
    </row>
    <row r="256" s="12" customFormat="1">
      <c r="B256" s="244"/>
      <c r="C256" s="245"/>
      <c r="D256" s="235" t="s">
        <v>159</v>
      </c>
      <c r="E256" s="246" t="s">
        <v>21</v>
      </c>
      <c r="F256" s="247" t="s">
        <v>1689</v>
      </c>
      <c r="G256" s="245"/>
      <c r="H256" s="248">
        <v>2</v>
      </c>
      <c r="I256" s="249"/>
      <c r="J256" s="245"/>
      <c r="K256" s="245"/>
      <c r="L256" s="250"/>
      <c r="M256" s="251"/>
      <c r="N256" s="252"/>
      <c r="O256" s="252"/>
      <c r="P256" s="252"/>
      <c r="Q256" s="252"/>
      <c r="R256" s="252"/>
      <c r="S256" s="252"/>
      <c r="T256" s="253"/>
      <c r="AT256" s="254" t="s">
        <v>159</v>
      </c>
      <c r="AU256" s="254" t="s">
        <v>81</v>
      </c>
      <c r="AV256" s="12" t="s">
        <v>81</v>
      </c>
      <c r="AW256" s="12" t="s">
        <v>35</v>
      </c>
      <c r="AX256" s="12" t="s">
        <v>71</v>
      </c>
      <c r="AY256" s="254" t="s">
        <v>152</v>
      </c>
    </row>
    <row r="257" s="12" customFormat="1">
      <c r="B257" s="244"/>
      <c r="C257" s="245"/>
      <c r="D257" s="235" t="s">
        <v>159</v>
      </c>
      <c r="E257" s="246" t="s">
        <v>21</v>
      </c>
      <c r="F257" s="247" t="s">
        <v>1896</v>
      </c>
      <c r="G257" s="245"/>
      <c r="H257" s="248">
        <v>2</v>
      </c>
      <c r="I257" s="249"/>
      <c r="J257" s="245"/>
      <c r="K257" s="245"/>
      <c r="L257" s="250"/>
      <c r="M257" s="251"/>
      <c r="N257" s="252"/>
      <c r="O257" s="252"/>
      <c r="P257" s="252"/>
      <c r="Q257" s="252"/>
      <c r="R257" s="252"/>
      <c r="S257" s="252"/>
      <c r="T257" s="253"/>
      <c r="AT257" s="254" t="s">
        <v>159</v>
      </c>
      <c r="AU257" s="254" t="s">
        <v>81</v>
      </c>
      <c r="AV257" s="12" t="s">
        <v>81</v>
      </c>
      <c r="AW257" s="12" t="s">
        <v>35</v>
      </c>
      <c r="AX257" s="12" t="s">
        <v>71</v>
      </c>
      <c r="AY257" s="254" t="s">
        <v>152</v>
      </c>
    </row>
    <row r="258" s="12" customFormat="1">
      <c r="B258" s="244"/>
      <c r="C258" s="245"/>
      <c r="D258" s="235" t="s">
        <v>159</v>
      </c>
      <c r="E258" s="246" t="s">
        <v>21</v>
      </c>
      <c r="F258" s="247" t="s">
        <v>1897</v>
      </c>
      <c r="G258" s="245"/>
      <c r="H258" s="248">
        <v>2</v>
      </c>
      <c r="I258" s="249"/>
      <c r="J258" s="245"/>
      <c r="K258" s="245"/>
      <c r="L258" s="250"/>
      <c r="M258" s="251"/>
      <c r="N258" s="252"/>
      <c r="O258" s="252"/>
      <c r="P258" s="252"/>
      <c r="Q258" s="252"/>
      <c r="R258" s="252"/>
      <c r="S258" s="252"/>
      <c r="T258" s="253"/>
      <c r="AT258" s="254" t="s">
        <v>159</v>
      </c>
      <c r="AU258" s="254" t="s">
        <v>81</v>
      </c>
      <c r="AV258" s="12" t="s">
        <v>81</v>
      </c>
      <c r="AW258" s="12" t="s">
        <v>35</v>
      </c>
      <c r="AX258" s="12" t="s">
        <v>71</v>
      </c>
      <c r="AY258" s="254" t="s">
        <v>152</v>
      </c>
    </row>
    <row r="259" s="12" customFormat="1">
      <c r="B259" s="244"/>
      <c r="C259" s="245"/>
      <c r="D259" s="235" t="s">
        <v>159</v>
      </c>
      <c r="E259" s="246" t="s">
        <v>21</v>
      </c>
      <c r="F259" s="247" t="s">
        <v>1898</v>
      </c>
      <c r="G259" s="245"/>
      <c r="H259" s="248">
        <v>2</v>
      </c>
      <c r="I259" s="249"/>
      <c r="J259" s="245"/>
      <c r="K259" s="245"/>
      <c r="L259" s="250"/>
      <c r="M259" s="251"/>
      <c r="N259" s="252"/>
      <c r="O259" s="252"/>
      <c r="P259" s="252"/>
      <c r="Q259" s="252"/>
      <c r="R259" s="252"/>
      <c r="S259" s="252"/>
      <c r="T259" s="253"/>
      <c r="AT259" s="254" t="s">
        <v>159</v>
      </c>
      <c r="AU259" s="254" t="s">
        <v>81</v>
      </c>
      <c r="AV259" s="12" t="s">
        <v>81</v>
      </c>
      <c r="AW259" s="12" t="s">
        <v>35</v>
      </c>
      <c r="AX259" s="12" t="s">
        <v>71</v>
      </c>
      <c r="AY259" s="254" t="s">
        <v>152</v>
      </c>
    </row>
    <row r="260" s="12" customFormat="1">
      <c r="B260" s="244"/>
      <c r="C260" s="245"/>
      <c r="D260" s="235" t="s">
        <v>159</v>
      </c>
      <c r="E260" s="246" t="s">
        <v>21</v>
      </c>
      <c r="F260" s="247" t="s">
        <v>1899</v>
      </c>
      <c r="G260" s="245"/>
      <c r="H260" s="248">
        <v>2</v>
      </c>
      <c r="I260" s="249"/>
      <c r="J260" s="245"/>
      <c r="K260" s="245"/>
      <c r="L260" s="250"/>
      <c r="M260" s="251"/>
      <c r="N260" s="252"/>
      <c r="O260" s="252"/>
      <c r="P260" s="252"/>
      <c r="Q260" s="252"/>
      <c r="R260" s="252"/>
      <c r="S260" s="252"/>
      <c r="T260" s="253"/>
      <c r="AT260" s="254" t="s">
        <v>159</v>
      </c>
      <c r="AU260" s="254" t="s">
        <v>81</v>
      </c>
      <c r="AV260" s="12" t="s">
        <v>81</v>
      </c>
      <c r="AW260" s="12" t="s">
        <v>35</v>
      </c>
      <c r="AX260" s="12" t="s">
        <v>71</v>
      </c>
      <c r="AY260" s="254" t="s">
        <v>152</v>
      </c>
    </row>
    <row r="261" s="12" customFormat="1">
      <c r="B261" s="244"/>
      <c r="C261" s="245"/>
      <c r="D261" s="235" t="s">
        <v>159</v>
      </c>
      <c r="E261" s="246" t="s">
        <v>21</v>
      </c>
      <c r="F261" s="247" t="s">
        <v>1900</v>
      </c>
      <c r="G261" s="245"/>
      <c r="H261" s="248">
        <v>2</v>
      </c>
      <c r="I261" s="249"/>
      <c r="J261" s="245"/>
      <c r="K261" s="245"/>
      <c r="L261" s="250"/>
      <c r="M261" s="251"/>
      <c r="N261" s="252"/>
      <c r="O261" s="252"/>
      <c r="P261" s="252"/>
      <c r="Q261" s="252"/>
      <c r="R261" s="252"/>
      <c r="S261" s="252"/>
      <c r="T261" s="253"/>
      <c r="AT261" s="254" t="s">
        <v>159</v>
      </c>
      <c r="AU261" s="254" t="s">
        <v>81</v>
      </c>
      <c r="AV261" s="12" t="s">
        <v>81</v>
      </c>
      <c r="AW261" s="12" t="s">
        <v>35</v>
      </c>
      <c r="AX261" s="12" t="s">
        <v>71</v>
      </c>
      <c r="AY261" s="254" t="s">
        <v>152</v>
      </c>
    </row>
    <row r="262" s="12" customFormat="1">
      <c r="B262" s="244"/>
      <c r="C262" s="245"/>
      <c r="D262" s="235" t="s">
        <v>159</v>
      </c>
      <c r="E262" s="246" t="s">
        <v>21</v>
      </c>
      <c r="F262" s="247" t="s">
        <v>712</v>
      </c>
      <c r="G262" s="245"/>
      <c r="H262" s="248">
        <v>2</v>
      </c>
      <c r="I262" s="249"/>
      <c r="J262" s="245"/>
      <c r="K262" s="245"/>
      <c r="L262" s="250"/>
      <c r="M262" s="251"/>
      <c r="N262" s="252"/>
      <c r="O262" s="252"/>
      <c r="P262" s="252"/>
      <c r="Q262" s="252"/>
      <c r="R262" s="252"/>
      <c r="S262" s="252"/>
      <c r="T262" s="253"/>
      <c r="AT262" s="254" t="s">
        <v>159</v>
      </c>
      <c r="AU262" s="254" t="s">
        <v>81</v>
      </c>
      <c r="AV262" s="12" t="s">
        <v>81</v>
      </c>
      <c r="AW262" s="12" t="s">
        <v>35</v>
      </c>
      <c r="AX262" s="12" t="s">
        <v>71</v>
      </c>
      <c r="AY262" s="254" t="s">
        <v>152</v>
      </c>
    </row>
    <row r="263" s="12" customFormat="1">
      <c r="B263" s="244"/>
      <c r="C263" s="245"/>
      <c r="D263" s="235" t="s">
        <v>159</v>
      </c>
      <c r="E263" s="246" t="s">
        <v>21</v>
      </c>
      <c r="F263" s="247" t="s">
        <v>1901</v>
      </c>
      <c r="G263" s="245"/>
      <c r="H263" s="248">
        <v>2</v>
      </c>
      <c r="I263" s="249"/>
      <c r="J263" s="245"/>
      <c r="K263" s="245"/>
      <c r="L263" s="250"/>
      <c r="M263" s="251"/>
      <c r="N263" s="252"/>
      <c r="O263" s="252"/>
      <c r="P263" s="252"/>
      <c r="Q263" s="252"/>
      <c r="R263" s="252"/>
      <c r="S263" s="252"/>
      <c r="T263" s="253"/>
      <c r="AT263" s="254" t="s">
        <v>159</v>
      </c>
      <c r="AU263" s="254" t="s">
        <v>81</v>
      </c>
      <c r="AV263" s="12" t="s">
        <v>81</v>
      </c>
      <c r="AW263" s="12" t="s">
        <v>35</v>
      </c>
      <c r="AX263" s="12" t="s">
        <v>71</v>
      </c>
      <c r="AY263" s="254" t="s">
        <v>152</v>
      </c>
    </row>
    <row r="264" s="12" customFormat="1">
      <c r="B264" s="244"/>
      <c r="C264" s="245"/>
      <c r="D264" s="235" t="s">
        <v>159</v>
      </c>
      <c r="E264" s="246" t="s">
        <v>21</v>
      </c>
      <c r="F264" s="247" t="s">
        <v>1902</v>
      </c>
      <c r="G264" s="245"/>
      <c r="H264" s="248">
        <v>2</v>
      </c>
      <c r="I264" s="249"/>
      <c r="J264" s="245"/>
      <c r="K264" s="245"/>
      <c r="L264" s="250"/>
      <c r="M264" s="251"/>
      <c r="N264" s="252"/>
      <c r="O264" s="252"/>
      <c r="P264" s="252"/>
      <c r="Q264" s="252"/>
      <c r="R264" s="252"/>
      <c r="S264" s="252"/>
      <c r="T264" s="253"/>
      <c r="AT264" s="254" t="s">
        <v>159</v>
      </c>
      <c r="AU264" s="254" t="s">
        <v>81</v>
      </c>
      <c r="AV264" s="12" t="s">
        <v>81</v>
      </c>
      <c r="AW264" s="12" t="s">
        <v>35</v>
      </c>
      <c r="AX264" s="12" t="s">
        <v>71</v>
      </c>
      <c r="AY264" s="254" t="s">
        <v>152</v>
      </c>
    </row>
    <row r="265" s="12" customFormat="1">
      <c r="B265" s="244"/>
      <c r="C265" s="245"/>
      <c r="D265" s="235" t="s">
        <v>159</v>
      </c>
      <c r="E265" s="246" t="s">
        <v>21</v>
      </c>
      <c r="F265" s="247" t="s">
        <v>1903</v>
      </c>
      <c r="G265" s="245"/>
      <c r="H265" s="248">
        <v>2</v>
      </c>
      <c r="I265" s="249"/>
      <c r="J265" s="245"/>
      <c r="K265" s="245"/>
      <c r="L265" s="250"/>
      <c r="M265" s="251"/>
      <c r="N265" s="252"/>
      <c r="O265" s="252"/>
      <c r="P265" s="252"/>
      <c r="Q265" s="252"/>
      <c r="R265" s="252"/>
      <c r="S265" s="252"/>
      <c r="T265" s="253"/>
      <c r="AT265" s="254" t="s">
        <v>159</v>
      </c>
      <c r="AU265" s="254" t="s">
        <v>81</v>
      </c>
      <c r="AV265" s="12" t="s">
        <v>81</v>
      </c>
      <c r="AW265" s="12" t="s">
        <v>35</v>
      </c>
      <c r="AX265" s="12" t="s">
        <v>71</v>
      </c>
      <c r="AY265" s="254" t="s">
        <v>152</v>
      </c>
    </row>
    <row r="266" s="13" customFormat="1">
      <c r="B266" s="255"/>
      <c r="C266" s="256"/>
      <c r="D266" s="235" t="s">
        <v>159</v>
      </c>
      <c r="E266" s="257" t="s">
        <v>21</v>
      </c>
      <c r="F266" s="258" t="s">
        <v>164</v>
      </c>
      <c r="G266" s="256"/>
      <c r="H266" s="259">
        <v>20</v>
      </c>
      <c r="I266" s="260"/>
      <c r="J266" s="256"/>
      <c r="K266" s="256"/>
      <c r="L266" s="261"/>
      <c r="M266" s="262"/>
      <c r="N266" s="263"/>
      <c r="O266" s="263"/>
      <c r="P266" s="263"/>
      <c r="Q266" s="263"/>
      <c r="R266" s="263"/>
      <c r="S266" s="263"/>
      <c r="T266" s="264"/>
      <c r="AT266" s="265" t="s">
        <v>159</v>
      </c>
      <c r="AU266" s="265" t="s">
        <v>81</v>
      </c>
      <c r="AV266" s="13" t="s">
        <v>158</v>
      </c>
      <c r="AW266" s="13" t="s">
        <v>35</v>
      </c>
      <c r="AX266" s="13" t="s">
        <v>79</v>
      </c>
      <c r="AY266" s="265" t="s">
        <v>152</v>
      </c>
    </row>
    <row r="267" s="1" customFormat="1" ht="16.5" customHeight="1">
      <c r="B267" s="46"/>
      <c r="C267" s="268" t="s">
        <v>300</v>
      </c>
      <c r="D267" s="268" t="s">
        <v>331</v>
      </c>
      <c r="E267" s="269" t="s">
        <v>1904</v>
      </c>
      <c r="F267" s="270" t="s">
        <v>1905</v>
      </c>
      <c r="G267" s="271" t="s">
        <v>376</v>
      </c>
      <c r="H267" s="272">
        <v>8</v>
      </c>
      <c r="I267" s="273"/>
      <c r="J267" s="274">
        <f>ROUND(I267*H267,2)</f>
        <v>0</v>
      </c>
      <c r="K267" s="270" t="s">
        <v>242</v>
      </c>
      <c r="L267" s="275"/>
      <c r="M267" s="276" t="s">
        <v>21</v>
      </c>
      <c r="N267" s="277" t="s">
        <v>42</v>
      </c>
      <c r="O267" s="47"/>
      <c r="P267" s="230">
        <f>O267*H267</f>
        <v>0</v>
      </c>
      <c r="Q267" s="230">
        <v>0.00021000000000000001</v>
      </c>
      <c r="R267" s="230">
        <f>Q267*H267</f>
        <v>0.0016800000000000001</v>
      </c>
      <c r="S267" s="230">
        <v>0</v>
      </c>
      <c r="T267" s="231">
        <f>S267*H267</f>
        <v>0</v>
      </c>
      <c r="AR267" s="24" t="s">
        <v>263</v>
      </c>
      <c r="AT267" s="24" t="s">
        <v>331</v>
      </c>
      <c r="AU267" s="24" t="s">
        <v>81</v>
      </c>
      <c r="AY267" s="24" t="s">
        <v>152</v>
      </c>
      <c r="BE267" s="232">
        <f>IF(N267="základní",J267,0)</f>
        <v>0</v>
      </c>
      <c r="BF267" s="232">
        <f>IF(N267="snížená",J267,0)</f>
        <v>0</v>
      </c>
      <c r="BG267" s="232">
        <f>IF(N267="zákl. přenesená",J267,0)</f>
        <v>0</v>
      </c>
      <c r="BH267" s="232">
        <f>IF(N267="sníž. přenesená",J267,0)</f>
        <v>0</v>
      </c>
      <c r="BI267" s="232">
        <f>IF(N267="nulová",J267,0)</f>
        <v>0</v>
      </c>
      <c r="BJ267" s="24" t="s">
        <v>79</v>
      </c>
      <c r="BK267" s="232">
        <f>ROUND(I267*H267,2)</f>
        <v>0</v>
      </c>
      <c r="BL267" s="24" t="s">
        <v>200</v>
      </c>
      <c r="BM267" s="24" t="s">
        <v>1906</v>
      </c>
    </row>
    <row r="268" s="11" customFormat="1">
      <c r="B268" s="233"/>
      <c r="C268" s="234"/>
      <c r="D268" s="235" t="s">
        <v>159</v>
      </c>
      <c r="E268" s="236" t="s">
        <v>21</v>
      </c>
      <c r="F268" s="237" t="s">
        <v>1895</v>
      </c>
      <c r="G268" s="234"/>
      <c r="H268" s="236" t="s">
        <v>21</v>
      </c>
      <c r="I268" s="238"/>
      <c r="J268" s="234"/>
      <c r="K268" s="234"/>
      <c r="L268" s="239"/>
      <c r="M268" s="240"/>
      <c r="N268" s="241"/>
      <c r="O268" s="241"/>
      <c r="P268" s="241"/>
      <c r="Q268" s="241"/>
      <c r="R268" s="241"/>
      <c r="S268" s="241"/>
      <c r="T268" s="242"/>
      <c r="AT268" s="243" t="s">
        <v>159</v>
      </c>
      <c r="AU268" s="243" t="s">
        <v>81</v>
      </c>
      <c r="AV268" s="11" t="s">
        <v>79</v>
      </c>
      <c r="AW268" s="11" t="s">
        <v>35</v>
      </c>
      <c r="AX268" s="11" t="s">
        <v>71</v>
      </c>
      <c r="AY268" s="243" t="s">
        <v>152</v>
      </c>
    </row>
    <row r="269" s="12" customFormat="1">
      <c r="B269" s="244"/>
      <c r="C269" s="245"/>
      <c r="D269" s="235" t="s">
        <v>159</v>
      </c>
      <c r="E269" s="246" t="s">
        <v>21</v>
      </c>
      <c r="F269" s="247" t="s">
        <v>1697</v>
      </c>
      <c r="G269" s="245"/>
      <c r="H269" s="248">
        <v>1</v>
      </c>
      <c r="I269" s="249"/>
      <c r="J269" s="245"/>
      <c r="K269" s="245"/>
      <c r="L269" s="250"/>
      <c r="M269" s="251"/>
      <c r="N269" s="252"/>
      <c r="O269" s="252"/>
      <c r="P269" s="252"/>
      <c r="Q269" s="252"/>
      <c r="R269" s="252"/>
      <c r="S269" s="252"/>
      <c r="T269" s="253"/>
      <c r="AT269" s="254" t="s">
        <v>159</v>
      </c>
      <c r="AU269" s="254" t="s">
        <v>81</v>
      </c>
      <c r="AV269" s="12" t="s">
        <v>81</v>
      </c>
      <c r="AW269" s="12" t="s">
        <v>35</v>
      </c>
      <c r="AX269" s="12" t="s">
        <v>71</v>
      </c>
      <c r="AY269" s="254" t="s">
        <v>152</v>
      </c>
    </row>
    <row r="270" s="12" customFormat="1">
      <c r="B270" s="244"/>
      <c r="C270" s="245"/>
      <c r="D270" s="235" t="s">
        <v>159</v>
      </c>
      <c r="E270" s="246" t="s">
        <v>21</v>
      </c>
      <c r="F270" s="247" t="s">
        <v>1683</v>
      </c>
      <c r="G270" s="245"/>
      <c r="H270" s="248">
        <v>1</v>
      </c>
      <c r="I270" s="249"/>
      <c r="J270" s="245"/>
      <c r="K270" s="245"/>
      <c r="L270" s="250"/>
      <c r="M270" s="251"/>
      <c r="N270" s="252"/>
      <c r="O270" s="252"/>
      <c r="P270" s="252"/>
      <c r="Q270" s="252"/>
      <c r="R270" s="252"/>
      <c r="S270" s="252"/>
      <c r="T270" s="253"/>
      <c r="AT270" s="254" t="s">
        <v>159</v>
      </c>
      <c r="AU270" s="254" t="s">
        <v>81</v>
      </c>
      <c r="AV270" s="12" t="s">
        <v>81</v>
      </c>
      <c r="AW270" s="12" t="s">
        <v>35</v>
      </c>
      <c r="AX270" s="12" t="s">
        <v>71</v>
      </c>
      <c r="AY270" s="254" t="s">
        <v>152</v>
      </c>
    </row>
    <row r="271" s="12" customFormat="1">
      <c r="B271" s="244"/>
      <c r="C271" s="245"/>
      <c r="D271" s="235" t="s">
        <v>159</v>
      </c>
      <c r="E271" s="246" t="s">
        <v>21</v>
      </c>
      <c r="F271" s="247" t="s">
        <v>1682</v>
      </c>
      <c r="G271" s="245"/>
      <c r="H271" s="248">
        <v>1</v>
      </c>
      <c r="I271" s="249"/>
      <c r="J271" s="245"/>
      <c r="K271" s="245"/>
      <c r="L271" s="250"/>
      <c r="M271" s="251"/>
      <c r="N271" s="252"/>
      <c r="O271" s="252"/>
      <c r="P271" s="252"/>
      <c r="Q271" s="252"/>
      <c r="R271" s="252"/>
      <c r="S271" s="252"/>
      <c r="T271" s="253"/>
      <c r="AT271" s="254" t="s">
        <v>159</v>
      </c>
      <c r="AU271" s="254" t="s">
        <v>81</v>
      </c>
      <c r="AV271" s="12" t="s">
        <v>81</v>
      </c>
      <c r="AW271" s="12" t="s">
        <v>35</v>
      </c>
      <c r="AX271" s="12" t="s">
        <v>71</v>
      </c>
      <c r="AY271" s="254" t="s">
        <v>152</v>
      </c>
    </row>
    <row r="272" s="12" customFormat="1">
      <c r="B272" s="244"/>
      <c r="C272" s="245"/>
      <c r="D272" s="235" t="s">
        <v>159</v>
      </c>
      <c r="E272" s="246" t="s">
        <v>21</v>
      </c>
      <c r="F272" s="247" t="s">
        <v>1907</v>
      </c>
      <c r="G272" s="245"/>
      <c r="H272" s="248">
        <v>1</v>
      </c>
      <c r="I272" s="249"/>
      <c r="J272" s="245"/>
      <c r="K272" s="245"/>
      <c r="L272" s="250"/>
      <c r="M272" s="251"/>
      <c r="N272" s="252"/>
      <c r="O272" s="252"/>
      <c r="P272" s="252"/>
      <c r="Q272" s="252"/>
      <c r="R272" s="252"/>
      <c r="S272" s="252"/>
      <c r="T272" s="253"/>
      <c r="AT272" s="254" t="s">
        <v>159</v>
      </c>
      <c r="AU272" s="254" t="s">
        <v>81</v>
      </c>
      <c r="AV272" s="12" t="s">
        <v>81</v>
      </c>
      <c r="AW272" s="12" t="s">
        <v>35</v>
      </c>
      <c r="AX272" s="12" t="s">
        <v>71</v>
      </c>
      <c r="AY272" s="254" t="s">
        <v>152</v>
      </c>
    </row>
    <row r="273" s="12" customFormat="1">
      <c r="B273" s="244"/>
      <c r="C273" s="245"/>
      <c r="D273" s="235" t="s">
        <v>159</v>
      </c>
      <c r="E273" s="246" t="s">
        <v>21</v>
      </c>
      <c r="F273" s="247" t="s">
        <v>1908</v>
      </c>
      <c r="G273" s="245"/>
      <c r="H273" s="248">
        <v>1</v>
      </c>
      <c r="I273" s="249"/>
      <c r="J273" s="245"/>
      <c r="K273" s="245"/>
      <c r="L273" s="250"/>
      <c r="M273" s="251"/>
      <c r="N273" s="252"/>
      <c r="O273" s="252"/>
      <c r="P273" s="252"/>
      <c r="Q273" s="252"/>
      <c r="R273" s="252"/>
      <c r="S273" s="252"/>
      <c r="T273" s="253"/>
      <c r="AT273" s="254" t="s">
        <v>159</v>
      </c>
      <c r="AU273" s="254" t="s">
        <v>81</v>
      </c>
      <c r="AV273" s="12" t="s">
        <v>81</v>
      </c>
      <c r="AW273" s="12" t="s">
        <v>35</v>
      </c>
      <c r="AX273" s="12" t="s">
        <v>71</v>
      </c>
      <c r="AY273" s="254" t="s">
        <v>152</v>
      </c>
    </row>
    <row r="274" s="12" customFormat="1">
      <c r="B274" s="244"/>
      <c r="C274" s="245"/>
      <c r="D274" s="235" t="s">
        <v>159</v>
      </c>
      <c r="E274" s="246" t="s">
        <v>21</v>
      </c>
      <c r="F274" s="247" t="s">
        <v>1690</v>
      </c>
      <c r="G274" s="245"/>
      <c r="H274" s="248">
        <v>1</v>
      </c>
      <c r="I274" s="249"/>
      <c r="J274" s="245"/>
      <c r="K274" s="245"/>
      <c r="L274" s="250"/>
      <c r="M274" s="251"/>
      <c r="N274" s="252"/>
      <c r="O274" s="252"/>
      <c r="P274" s="252"/>
      <c r="Q274" s="252"/>
      <c r="R274" s="252"/>
      <c r="S274" s="252"/>
      <c r="T274" s="253"/>
      <c r="AT274" s="254" t="s">
        <v>159</v>
      </c>
      <c r="AU274" s="254" t="s">
        <v>81</v>
      </c>
      <c r="AV274" s="12" t="s">
        <v>81</v>
      </c>
      <c r="AW274" s="12" t="s">
        <v>35</v>
      </c>
      <c r="AX274" s="12" t="s">
        <v>71</v>
      </c>
      <c r="AY274" s="254" t="s">
        <v>152</v>
      </c>
    </row>
    <row r="275" s="12" customFormat="1">
      <c r="B275" s="244"/>
      <c r="C275" s="245"/>
      <c r="D275" s="235" t="s">
        <v>159</v>
      </c>
      <c r="E275" s="246" t="s">
        <v>21</v>
      </c>
      <c r="F275" s="247" t="s">
        <v>1909</v>
      </c>
      <c r="G275" s="245"/>
      <c r="H275" s="248">
        <v>1</v>
      </c>
      <c r="I275" s="249"/>
      <c r="J275" s="245"/>
      <c r="K275" s="245"/>
      <c r="L275" s="250"/>
      <c r="M275" s="251"/>
      <c r="N275" s="252"/>
      <c r="O275" s="252"/>
      <c r="P275" s="252"/>
      <c r="Q275" s="252"/>
      <c r="R275" s="252"/>
      <c r="S275" s="252"/>
      <c r="T275" s="253"/>
      <c r="AT275" s="254" t="s">
        <v>159</v>
      </c>
      <c r="AU275" s="254" t="s">
        <v>81</v>
      </c>
      <c r="AV275" s="12" t="s">
        <v>81</v>
      </c>
      <c r="AW275" s="12" t="s">
        <v>35</v>
      </c>
      <c r="AX275" s="12" t="s">
        <v>71</v>
      </c>
      <c r="AY275" s="254" t="s">
        <v>152</v>
      </c>
    </row>
    <row r="276" s="12" customFormat="1">
      <c r="B276" s="244"/>
      <c r="C276" s="245"/>
      <c r="D276" s="235" t="s">
        <v>159</v>
      </c>
      <c r="E276" s="246" t="s">
        <v>21</v>
      </c>
      <c r="F276" s="247" t="s">
        <v>1681</v>
      </c>
      <c r="G276" s="245"/>
      <c r="H276" s="248">
        <v>1</v>
      </c>
      <c r="I276" s="249"/>
      <c r="J276" s="245"/>
      <c r="K276" s="245"/>
      <c r="L276" s="250"/>
      <c r="M276" s="251"/>
      <c r="N276" s="252"/>
      <c r="O276" s="252"/>
      <c r="P276" s="252"/>
      <c r="Q276" s="252"/>
      <c r="R276" s="252"/>
      <c r="S276" s="252"/>
      <c r="T276" s="253"/>
      <c r="AT276" s="254" t="s">
        <v>159</v>
      </c>
      <c r="AU276" s="254" t="s">
        <v>81</v>
      </c>
      <c r="AV276" s="12" t="s">
        <v>81</v>
      </c>
      <c r="AW276" s="12" t="s">
        <v>35</v>
      </c>
      <c r="AX276" s="12" t="s">
        <v>71</v>
      </c>
      <c r="AY276" s="254" t="s">
        <v>152</v>
      </c>
    </row>
    <row r="277" s="13" customFormat="1">
      <c r="B277" s="255"/>
      <c r="C277" s="256"/>
      <c r="D277" s="235" t="s">
        <v>159</v>
      </c>
      <c r="E277" s="257" t="s">
        <v>21</v>
      </c>
      <c r="F277" s="258" t="s">
        <v>164</v>
      </c>
      <c r="G277" s="256"/>
      <c r="H277" s="259">
        <v>8</v>
      </c>
      <c r="I277" s="260"/>
      <c r="J277" s="256"/>
      <c r="K277" s="256"/>
      <c r="L277" s="261"/>
      <c r="M277" s="262"/>
      <c r="N277" s="263"/>
      <c r="O277" s="263"/>
      <c r="P277" s="263"/>
      <c r="Q277" s="263"/>
      <c r="R277" s="263"/>
      <c r="S277" s="263"/>
      <c r="T277" s="264"/>
      <c r="AT277" s="265" t="s">
        <v>159</v>
      </c>
      <c r="AU277" s="265" t="s">
        <v>81</v>
      </c>
      <c r="AV277" s="13" t="s">
        <v>158</v>
      </c>
      <c r="AW277" s="13" t="s">
        <v>35</v>
      </c>
      <c r="AX277" s="13" t="s">
        <v>79</v>
      </c>
      <c r="AY277" s="265" t="s">
        <v>152</v>
      </c>
    </row>
    <row r="278" s="1" customFormat="1" ht="25.5" customHeight="1">
      <c r="B278" s="46"/>
      <c r="C278" s="268" t="s">
        <v>426</v>
      </c>
      <c r="D278" s="268" t="s">
        <v>331</v>
      </c>
      <c r="E278" s="269" t="s">
        <v>1910</v>
      </c>
      <c r="F278" s="270" t="s">
        <v>1911</v>
      </c>
      <c r="G278" s="271" t="s">
        <v>376</v>
      </c>
      <c r="H278" s="272">
        <v>2</v>
      </c>
      <c r="I278" s="273"/>
      <c r="J278" s="274">
        <f>ROUND(I278*H278,2)</f>
        <v>0</v>
      </c>
      <c r="K278" s="270" t="s">
        <v>242</v>
      </c>
      <c r="L278" s="275"/>
      <c r="M278" s="276" t="s">
        <v>21</v>
      </c>
      <c r="N278" s="277" t="s">
        <v>42</v>
      </c>
      <c r="O278" s="47"/>
      <c r="P278" s="230">
        <f>O278*H278</f>
        <v>0</v>
      </c>
      <c r="Q278" s="230">
        <v>0.00014999999999999999</v>
      </c>
      <c r="R278" s="230">
        <f>Q278*H278</f>
        <v>0.00029999999999999997</v>
      </c>
      <c r="S278" s="230">
        <v>0</v>
      </c>
      <c r="T278" s="231">
        <f>S278*H278</f>
        <v>0</v>
      </c>
      <c r="AR278" s="24" t="s">
        <v>263</v>
      </c>
      <c r="AT278" s="24" t="s">
        <v>331</v>
      </c>
      <c r="AU278" s="24" t="s">
        <v>81</v>
      </c>
      <c r="AY278" s="24" t="s">
        <v>152</v>
      </c>
      <c r="BE278" s="232">
        <f>IF(N278="základní",J278,0)</f>
        <v>0</v>
      </c>
      <c r="BF278" s="232">
        <f>IF(N278="snížená",J278,0)</f>
        <v>0</v>
      </c>
      <c r="BG278" s="232">
        <f>IF(N278="zákl. přenesená",J278,0)</f>
        <v>0</v>
      </c>
      <c r="BH278" s="232">
        <f>IF(N278="sníž. přenesená",J278,0)</f>
        <v>0</v>
      </c>
      <c r="BI278" s="232">
        <f>IF(N278="nulová",J278,0)</f>
        <v>0</v>
      </c>
      <c r="BJ278" s="24" t="s">
        <v>79</v>
      </c>
      <c r="BK278" s="232">
        <f>ROUND(I278*H278,2)</f>
        <v>0</v>
      </c>
      <c r="BL278" s="24" t="s">
        <v>200</v>
      </c>
      <c r="BM278" s="24" t="s">
        <v>1912</v>
      </c>
    </row>
    <row r="279" s="12" customFormat="1">
      <c r="B279" s="244"/>
      <c r="C279" s="245"/>
      <c r="D279" s="235" t="s">
        <v>159</v>
      </c>
      <c r="E279" s="246" t="s">
        <v>21</v>
      </c>
      <c r="F279" s="247" t="s">
        <v>1913</v>
      </c>
      <c r="G279" s="245"/>
      <c r="H279" s="248">
        <v>2</v>
      </c>
      <c r="I279" s="249"/>
      <c r="J279" s="245"/>
      <c r="K279" s="245"/>
      <c r="L279" s="250"/>
      <c r="M279" s="251"/>
      <c r="N279" s="252"/>
      <c r="O279" s="252"/>
      <c r="P279" s="252"/>
      <c r="Q279" s="252"/>
      <c r="R279" s="252"/>
      <c r="S279" s="252"/>
      <c r="T279" s="253"/>
      <c r="AT279" s="254" t="s">
        <v>159</v>
      </c>
      <c r="AU279" s="254" t="s">
        <v>81</v>
      </c>
      <c r="AV279" s="12" t="s">
        <v>81</v>
      </c>
      <c r="AW279" s="12" t="s">
        <v>35</v>
      </c>
      <c r="AX279" s="12" t="s">
        <v>79</v>
      </c>
      <c r="AY279" s="254" t="s">
        <v>152</v>
      </c>
    </row>
    <row r="280" s="1" customFormat="1" ht="25.5" customHeight="1">
      <c r="B280" s="46"/>
      <c r="C280" s="268" t="s">
        <v>312</v>
      </c>
      <c r="D280" s="268" t="s">
        <v>331</v>
      </c>
      <c r="E280" s="269" t="s">
        <v>1914</v>
      </c>
      <c r="F280" s="270" t="s">
        <v>1915</v>
      </c>
      <c r="G280" s="271" t="s">
        <v>376</v>
      </c>
      <c r="H280" s="272">
        <v>2</v>
      </c>
      <c r="I280" s="273"/>
      <c r="J280" s="274">
        <f>ROUND(I280*H280,2)</f>
        <v>0</v>
      </c>
      <c r="K280" s="270" t="s">
        <v>242</v>
      </c>
      <c r="L280" s="275"/>
      <c r="M280" s="276" t="s">
        <v>21</v>
      </c>
      <c r="N280" s="277" t="s">
        <v>42</v>
      </c>
      <c r="O280" s="47"/>
      <c r="P280" s="230">
        <f>O280*H280</f>
        <v>0</v>
      </c>
      <c r="Q280" s="230">
        <v>0.00022000000000000001</v>
      </c>
      <c r="R280" s="230">
        <f>Q280*H280</f>
        <v>0.00044000000000000002</v>
      </c>
      <c r="S280" s="230">
        <v>0</v>
      </c>
      <c r="T280" s="231">
        <f>S280*H280</f>
        <v>0</v>
      </c>
      <c r="AR280" s="24" t="s">
        <v>263</v>
      </c>
      <c r="AT280" s="24" t="s">
        <v>331</v>
      </c>
      <c r="AU280" s="24" t="s">
        <v>81</v>
      </c>
      <c r="AY280" s="24" t="s">
        <v>152</v>
      </c>
      <c r="BE280" s="232">
        <f>IF(N280="základní",J280,0)</f>
        <v>0</v>
      </c>
      <c r="BF280" s="232">
        <f>IF(N280="snížená",J280,0)</f>
        <v>0</v>
      </c>
      <c r="BG280" s="232">
        <f>IF(N280="zákl. přenesená",J280,0)</f>
        <v>0</v>
      </c>
      <c r="BH280" s="232">
        <f>IF(N280="sníž. přenesená",J280,0)</f>
        <v>0</v>
      </c>
      <c r="BI280" s="232">
        <f>IF(N280="nulová",J280,0)</f>
        <v>0</v>
      </c>
      <c r="BJ280" s="24" t="s">
        <v>79</v>
      </c>
      <c r="BK280" s="232">
        <f>ROUND(I280*H280,2)</f>
        <v>0</v>
      </c>
      <c r="BL280" s="24" t="s">
        <v>200</v>
      </c>
      <c r="BM280" s="24" t="s">
        <v>1916</v>
      </c>
    </row>
    <row r="281" s="12" customFormat="1">
      <c r="B281" s="244"/>
      <c r="C281" s="245"/>
      <c r="D281" s="235" t="s">
        <v>159</v>
      </c>
      <c r="E281" s="246" t="s">
        <v>21</v>
      </c>
      <c r="F281" s="247" t="s">
        <v>1903</v>
      </c>
      <c r="G281" s="245"/>
      <c r="H281" s="248">
        <v>2</v>
      </c>
      <c r="I281" s="249"/>
      <c r="J281" s="245"/>
      <c r="K281" s="245"/>
      <c r="L281" s="250"/>
      <c r="M281" s="251"/>
      <c r="N281" s="252"/>
      <c r="O281" s="252"/>
      <c r="P281" s="252"/>
      <c r="Q281" s="252"/>
      <c r="R281" s="252"/>
      <c r="S281" s="252"/>
      <c r="T281" s="253"/>
      <c r="AT281" s="254" t="s">
        <v>159</v>
      </c>
      <c r="AU281" s="254" t="s">
        <v>81</v>
      </c>
      <c r="AV281" s="12" t="s">
        <v>81</v>
      </c>
      <c r="AW281" s="12" t="s">
        <v>35</v>
      </c>
      <c r="AX281" s="12" t="s">
        <v>79</v>
      </c>
      <c r="AY281" s="254" t="s">
        <v>152</v>
      </c>
    </row>
    <row r="282" s="1" customFormat="1" ht="16.5" customHeight="1">
      <c r="B282" s="46"/>
      <c r="C282" s="268" t="s">
        <v>437</v>
      </c>
      <c r="D282" s="268" t="s">
        <v>331</v>
      </c>
      <c r="E282" s="269" t="s">
        <v>1917</v>
      </c>
      <c r="F282" s="270" t="s">
        <v>1918</v>
      </c>
      <c r="G282" s="271" t="s">
        <v>376</v>
      </c>
      <c r="H282" s="272">
        <v>8</v>
      </c>
      <c r="I282" s="273"/>
      <c r="J282" s="274">
        <f>ROUND(I282*H282,2)</f>
        <v>0</v>
      </c>
      <c r="K282" s="270" t="s">
        <v>242</v>
      </c>
      <c r="L282" s="275"/>
      <c r="M282" s="276" t="s">
        <v>21</v>
      </c>
      <c r="N282" s="277" t="s">
        <v>42</v>
      </c>
      <c r="O282" s="47"/>
      <c r="P282" s="230">
        <f>O282*H282</f>
        <v>0</v>
      </c>
      <c r="Q282" s="230">
        <v>0.00012</v>
      </c>
      <c r="R282" s="230">
        <f>Q282*H282</f>
        <v>0.00096000000000000002</v>
      </c>
      <c r="S282" s="230">
        <v>0</v>
      </c>
      <c r="T282" s="231">
        <f>S282*H282</f>
        <v>0</v>
      </c>
      <c r="AR282" s="24" t="s">
        <v>263</v>
      </c>
      <c r="AT282" s="24" t="s">
        <v>331</v>
      </c>
      <c r="AU282" s="24" t="s">
        <v>81</v>
      </c>
      <c r="AY282" s="24" t="s">
        <v>152</v>
      </c>
      <c r="BE282" s="232">
        <f>IF(N282="základní",J282,0)</f>
        <v>0</v>
      </c>
      <c r="BF282" s="232">
        <f>IF(N282="snížená",J282,0)</f>
        <v>0</v>
      </c>
      <c r="BG282" s="232">
        <f>IF(N282="zákl. přenesená",J282,0)</f>
        <v>0</v>
      </c>
      <c r="BH282" s="232">
        <f>IF(N282="sníž. přenesená",J282,0)</f>
        <v>0</v>
      </c>
      <c r="BI282" s="232">
        <f>IF(N282="nulová",J282,0)</f>
        <v>0</v>
      </c>
      <c r="BJ282" s="24" t="s">
        <v>79</v>
      </c>
      <c r="BK282" s="232">
        <f>ROUND(I282*H282,2)</f>
        <v>0</v>
      </c>
      <c r="BL282" s="24" t="s">
        <v>200</v>
      </c>
      <c r="BM282" s="24" t="s">
        <v>1919</v>
      </c>
    </row>
    <row r="283" s="11" customFormat="1">
      <c r="B283" s="233"/>
      <c r="C283" s="234"/>
      <c r="D283" s="235" t="s">
        <v>159</v>
      </c>
      <c r="E283" s="236" t="s">
        <v>21</v>
      </c>
      <c r="F283" s="237" t="s">
        <v>1895</v>
      </c>
      <c r="G283" s="234"/>
      <c r="H283" s="236" t="s">
        <v>21</v>
      </c>
      <c r="I283" s="238"/>
      <c r="J283" s="234"/>
      <c r="K283" s="234"/>
      <c r="L283" s="239"/>
      <c r="M283" s="240"/>
      <c r="N283" s="241"/>
      <c r="O283" s="241"/>
      <c r="P283" s="241"/>
      <c r="Q283" s="241"/>
      <c r="R283" s="241"/>
      <c r="S283" s="241"/>
      <c r="T283" s="242"/>
      <c r="AT283" s="243" t="s">
        <v>159</v>
      </c>
      <c r="AU283" s="243" t="s">
        <v>81</v>
      </c>
      <c r="AV283" s="11" t="s">
        <v>79</v>
      </c>
      <c r="AW283" s="11" t="s">
        <v>35</v>
      </c>
      <c r="AX283" s="11" t="s">
        <v>71</v>
      </c>
      <c r="AY283" s="243" t="s">
        <v>152</v>
      </c>
    </row>
    <row r="284" s="12" customFormat="1">
      <c r="B284" s="244"/>
      <c r="C284" s="245"/>
      <c r="D284" s="235" t="s">
        <v>159</v>
      </c>
      <c r="E284" s="246" t="s">
        <v>21</v>
      </c>
      <c r="F284" s="247" t="s">
        <v>1697</v>
      </c>
      <c r="G284" s="245"/>
      <c r="H284" s="248">
        <v>1</v>
      </c>
      <c r="I284" s="249"/>
      <c r="J284" s="245"/>
      <c r="K284" s="245"/>
      <c r="L284" s="250"/>
      <c r="M284" s="251"/>
      <c r="N284" s="252"/>
      <c r="O284" s="252"/>
      <c r="P284" s="252"/>
      <c r="Q284" s="252"/>
      <c r="R284" s="252"/>
      <c r="S284" s="252"/>
      <c r="T284" s="253"/>
      <c r="AT284" s="254" t="s">
        <v>159</v>
      </c>
      <c r="AU284" s="254" t="s">
        <v>81</v>
      </c>
      <c r="AV284" s="12" t="s">
        <v>81</v>
      </c>
      <c r="AW284" s="12" t="s">
        <v>35</v>
      </c>
      <c r="AX284" s="12" t="s">
        <v>71</v>
      </c>
      <c r="AY284" s="254" t="s">
        <v>152</v>
      </c>
    </row>
    <row r="285" s="12" customFormat="1">
      <c r="B285" s="244"/>
      <c r="C285" s="245"/>
      <c r="D285" s="235" t="s">
        <v>159</v>
      </c>
      <c r="E285" s="246" t="s">
        <v>21</v>
      </c>
      <c r="F285" s="247" t="s">
        <v>1683</v>
      </c>
      <c r="G285" s="245"/>
      <c r="H285" s="248">
        <v>1</v>
      </c>
      <c r="I285" s="249"/>
      <c r="J285" s="245"/>
      <c r="K285" s="245"/>
      <c r="L285" s="250"/>
      <c r="M285" s="251"/>
      <c r="N285" s="252"/>
      <c r="O285" s="252"/>
      <c r="P285" s="252"/>
      <c r="Q285" s="252"/>
      <c r="R285" s="252"/>
      <c r="S285" s="252"/>
      <c r="T285" s="253"/>
      <c r="AT285" s="254" t="s">
        <v>159</v>
      </c>
      <c r="AU285" s="254" t="s">
        <v>81</v>
      </c>
      <c r="AV285" s="12" t="s">
        <v>81</v>
      </c>
      <c r="AW285" s="12" t="s">
        <v>35</v>
      </c>
      <c r="AX285" s="12" t="s">
        <v>71</v>
      </c>
      <c r="AY285" s="254" t="s">
        <v>152</v>
      </c>
    </row>
    <row r="286" s="12" customFormat="1">
      <c r="B286" s="244"/>
      <c r="C286" s="245"/>
      <c r="D286" s="235" t="s">
        <v>159</v>
      </c>
      <c r="E286" s="246" t="s">
        <v>21</v>
      </c>
      <c r="F286" s="247" t="s">
        <v>1682</v>
      </c>
      <c r="G286" s="245"/>
      <c r="H286" s="248">
        <v>1</v>
      </c>
      <c r="I286" s="249"/>
      <c r="J286" s="245"/>
      <c r="K286" s="245"/>
      <c r="L286" s="250"/>
      <c r="M286" s="251"/>
      <c r="N286" s="252"/>
      <c r="O286" s="252"/>
      <c r="P286" s="252"/>
      <c r="Q286" s="252"/>
      <c r="R286" s="252"/>
      <c r="S286" s="252"/>
      <c r="T286" s="253"/>
      <c r="AT286" s="254" t="s">
        <v>159</v>
      </c>
      <c r="AU286" s="254" t="s">
        <v>81</v>
      </c>
      <c r="AV286" s="12" t="s">
        <v>81</v>
      </c>
      <c r="AW286" s="12" t="s">
        <v>35</v>
      </c>
      <c r="AX286" s="12" t="s">
        <v>71</v>
      </c>
      <c r="AY286" s="254" t="s">
        <v>152</v>
      </c>
    </row>
    <row r="287" s="12" customFormat="1">
      <c r="B287" s="244"/>
      <c r="C287" s="245"/>
      <c r="D287" s="235" t="s">
        <v>159</v>
      </c>
      <c r="E287" s="246" t="s">
        <v>21</v>
      </c>
      <c r="F287" s="247" t="s">
        <v>1907</v>
      </c>
      <c r="G287" s="245"/>
      <c r="H287" s="248">
        <v>1</v>
      </c>
      <c r="I287" s="249"/>
      <c r="J287" s="245"/>
      <c r="K287" s="245"/>
      <c r="L287" s="250"/>
      <c r="M287" s="251"/>
      <c r="N287" s="252"/>
      <c r="O287" s="252"/>
      <c r="P287" s="252"/>
      <c r="Q287" s="252"/>
      <c r="R287" s="252"/>
      <c r="S287" s="252"/>
      <c r="T287" s="253"/>
      <c r="AT287" s="254" t="s">
        <v>159</v>
      </c>
      <c r="AU287" s="254" t="s">
        <v>81</v>
      </c>
      <c r="AV287" s="12" t="s">
        <v>81</v>
      </c>
      <c r="AW287" s="12" t="s">
        <v>35</v>
      </c>
      <c r="AX287" s="12" t="s">
        <v>71</v>
      </c>
      <c r="AY287" s="254" t="s">
        <v>152</v>
      </c>
    </row>
    <row r="288" s="12" customFormat="1">
      <c r="B288" s="244"/>
      <c r="C288" s="245"/>
      <c r="D288" s="235" t="s">
        <v>159</v>
      </c>
      <c r="E288" s="246" t="s">
        <v>21</v>
      </c>
      <c r="F288" s="247" t="s">
        <v>1908</v>
      </c>
      <c r="G288" s="245"/>
      <c r="H288" s="248">
        <v>1</v>
      </c>
      <c r="I288" s="249"/>
      <c r="J288" s="245"/>
      <c r="K288" s="245"/>
      <c r="L288" s="250"/>
      <c r="M288" s="251"/>
      <c r="N288" s="252"/>
      <c r="O288" s="252"/>
      <c r="P288" s="252"/>
      <c r="Q288" s="252"/>
      <c r="R288" s="252"/>
      <c r="S288" s="252"/>
      <c r="T288" s="253"/>
      <c r="AT288" s="254" t="s">
        <v>159</v>
      </c>
      <c r="AU288" s="254" t="s">
        <v>81</v>
      </c>
      <c r="AV288" s="12" t="s">
        <v>81</v>
      </c>
      <c r="AW288" s="12" t="s">
        <v>35</v>
      </c>
      <c r="AX288" s="12" t="s">
        <v>71</v>
      </c>
      <c r="AY288" s="254" t="s">
        <v>152</v>
      </c>
    </row>
    <row r="289" s="12" customFormat="1">
      <c r="B289" s="244"/>
      <c r="C289" s="245"/>
      <c r="D289" s="235" t="s">
        <v>159</v>
      </c>
      <c r="E289" s="246" t="s">
        <v>21</v>
      </c>
      <c r="F289" s="247" t="s">
        <v>1690</v>
      </c>
      <c r="G289" s="245"/>
      <c r="H289" s="248">
        <v>1</v>
      </c>
      <c r="I289" s="249"/>
      <c r="J289" s="245"/>
      <c r="K289" s="245"/>
      <c r="L289" s="250"/>
      <c r="M289" s="251"/>
      <c r="N289" s="252"/>
      <c r="O289" s="252"/>
      <c r="P289" s="252"/>
      <c r="Q289" s="252"/>
      <c r="R289" s="252"/>
      <c r="S289" s="252"/>
      <c r="T289" s="253"/>
      <c r="AT289" s="254" t="s">
        <v>159</v>
      </c>
      <c r="AU289" s="254" t="s">
        <v>81</v>
      </c>
      <c r="AV289" s="12" t="s">
        <v>81</v>
      </c>
      <c r="AW289" s="12" t="s">
        <v>35</v>
      </c>
      <c r="AX289" s="12" t="s">
        <v>71</v>
      </c>
      <c r="AY289" s="254" t="s">
        <v>152</v>
      </c>
    </row>
    <row r="290" s="12" customFormat="1">
      <c r="B290" s="244"/>
      <c r="C290" s="245"/>
      <c r="D290" s="235" t="s">
        <v>159</v>
      </c>
      <c r="E290" s="246" t="s">
        <v>21</v>
      </c>
      <c r="F290" s="247" t="s">
        <v>1909</v>
      </c>
      <c r="G290" s="245"/>
      <c r="H290" s="248">
        <v>1</v>
      </c>
      <c r="I290" s="249"/>
      <c r="J290" s="245"/>
      <c r="K290" s="245"/>
      <c r="L290" s="250"/>
      <c r="M290" s="251"/>
      <c r="N290" s="252"/>
      <c r="O290" s="252"/>
      <c r="P290" s="252"/>
      <c r="Q290" s="252"/>
      <c r="R290" s="252"/>
      <c r="S290" s="252"/>
      <c r="T290" s="253"/>
      <c r="AT290" s="254" t="s">
        <v>159</v>
      </c>
      <c r="AU290" s="254" t="s">
        <v>81</v>
      </c>
      <c r="AV290" s="12" t="s">
        <v>81</v>
      </c>
      <c r="AW290" s="12" t="s">
        <v>35</v>
      </c>
      <c r="AX290" s="12" t="s">
        <v>71</v>
      </c>
      <c r="AY290" s="254" t="s">
        <v>152</v>
      </c>
    </row>
    <row r="291" s="12" customFormat="1">
      <c r="B291" s="244"/>
      <c r="C291" s="245"/>
      <c r="D291" s="235" t="s">
        <v>159</v>
      </c>
      <c r="E291" s="246" t="s">
        <v>21</v>
      </c>
      <c r="F291" s="247" t="s">
        <v>1681</v>
      </c>
      <c r="G291" s="245"/>
      <c r="H291" s="248">
        <v>1</v>
      </c>
      <c r="I291" s="249"/>
      <c r="J291" s="245"/>
      <c r="K291" s="245"/>
      <c r="L291" s="250"/>
      <c r="M291" s="251"/>
      <c r="N291" s="252"/>
      <c r="O291" s="252"/>
      <c r="P291" s="252"/>
      <c r="Q291" s="252"/>
      <c r="R291" s="252"/>
      <c r="S291" s="252"/>
      <c r="T291" s="253"/>
      <c r="AT291" s="254" t="s">
        <v>159</v>
      </c>
      <c r="AU291" s="254" t="s">
        <v>81</v>
      </c>
      <c r="AV291" s="12" t="s">
        <v>81</v>
      </c>
      <c r="AW291" s="12" t="s">
        <v>35</v>
      </c>
      <c r="AX291" s="12" t="s">
        <v>71</v>
      </c>
      <c r="AY291" s="254" t="s">
        <v>152</v>
      </c>
    </row>
    <row r="292" s="13" customFormat="1">
      <c r="B292" s="255"/>
      <c r="C292" s="256"/>
      <c r="D292" s="235" t="s">
        <v>159</v>
      </c>
      <c r="E292" s="257" t="s">
        <v>21</v>
      </c>
      <c r="F292" s="258" t="s">
        <v>164</v>
      </c>
      <c r="G292" s="256"/>
      <c r="H292" s="259">
        <v>8</v>
      </c>
      <c r="I292" s="260"/>
      <c r="J292" s="256"/>
      <c r="K292" s="256"/>
      <c r="L292" s="261"/>
      <c r="M292" s="262"/>
      <c r="N292" s="263"/>
      <c r="O292" s="263"/>
      <c r="P292" s="263"/>
      <c r="Q292" s="263"/>
      <c r="R292" s="263"/>
      <c r="S292" s="263"/>
      <c r="T292" s="264"/>
      <c r="AT292" s="265" t="s">
        <v>159</v>
      </c>
      <c r="AU292" s="265" t="s">
        <v>81</v>
      </c>
      <c r="AV292" s="13" t="s">
        <v>158</v>
      </c>
      <c r="AW292" s="13" t="s">
        <v>35</v>
      </c>
      <c r="AX292" s="13" t="s">
        <v>79</v>
      </c>
      <c r="AY292" s="265" t="s">
        <v>152</v>
      </c>
    </row>
    <row r="293" s="1" customFormat="1" ht="16.5" customHeight="1">
      <c r="B293" s="46"/>
      <c r="C293" s="221" t="s">
        <v>315</v>
      </c>
      <c r="D293" s="221" t="s">
        <v>154</v>
      </c>
      <c r="E293" s="222" t="s">
        <v>1920</v>
      </c>
      <c r="F293" s="223" t="s">
        <v>1921</v>
      </c>
      <c r="G293" s="224" t="s">
        <v>376</v>
      </c>
      <c r="H293" s="225">
        <v>18</v>
      </c>
      <c r="I293" s="226"/>
      <c r="J293" s="227">
        <f>ROUND(I293*H293,2)</f>
        <v>0</v>
      </c>
      <c r="K293" s="223" t="s">
        <v>242</v>
      </c>
      <c r="L293" s="72"/>
      <c r="M293" s="228" t="s">
        <v>21</v>
      </c>
      <c r="N293" s="229" t="s">
        <v>42</v>
      </c>
      <c r="O293" s="47"/>
      <c r="P293" s="230">
        <f>O293*H293</f>
        <v>0</v>
      </c>
      <c r="Q293" s="230">
        <v>8.0000000000000007E-05</v>
      </c>
      <c r="R293" s="230">
        <f>Q293*H293</f>
        <v>0.0014400000000000001</v>
      </c>
      <c r="S293" s="230">
        <v>0</v>
      </c>
      <c r="T293" s="231">
        <f>S293*H293</f>
        <v>0</v>
      </c>
      <c r="AR293" s="24" t="s">
        <v>200</v>
      </c>
      <c r="AT293" s="24" t="s">
        <v>154</v>
      </c>
      <c r="AU293" s="24" t="s">
        <v>81</v>
      </c>
      <c r="AY293" s="24" t="s">
        <v>152</v>
      </c>
      <c r="BE293" s="232">
        <f>IF(N293="základní",J293,0)</f>
        <v>0</v>
      </c>
      <c r="BF293" s="232">
        <f>IF(N293="snížená",J293,0)</f>
        <v>0</v>
      </c>
      <c r="BG293" s="232">
        <f>IF(N293="zákl. přenesená",J293,0)</f>
        <v>0</v>
      </c>
      <c r="BH293" s="232">
        <f>IF(N293="sníž. přenesená",J293,0)</f>
        <v>0</v>
      </c>
      <c r="BI293" s="232">
        <f>IF(N293="nulová",J293,0)</f>
        <v>0</v>
      </c>
      <c r="BJ293" s="24" t="s">
        <v>79</v>
      </c>
      <c r="BK293" s="232">
        <f>ROUND(I293*H293,2)</f>
        <v>0</v>
      </c>
      <c r="BL293" s="24" t="s">
        <v>200</v>
      </c>
      <c r="BM293" s="24" t="s">
        <v>1922</v>
      </c>
    </row>
    <row r="294" s="11" customFormat="1">
      <c r="B294" s="233"/>
      <c r="C294" s="234"/>
      <c r="D294" s="235" t="s">
        <v>159</v>
      </c>
      <c r="E294" s="236" t="s">
        <v>21</v>
      </c>
      <c r="F294" s="237" t="s">
        <v>1923</v>
      </c>
      <c r="G294" s="234"/>
      <c r="H294" s="236" t="s">
        <v>21</v>
      </c>
      <c r="I294" s="238"/>
      <c r="J294" s="234"/>
      <c r="K294" s="234"/>
      <c r="L294" s="239"/>
      <c r="M294" s="240"/>
      <c r="N294" s="241"/>
      <c r="O294" s="241"/>
      <c r="P294" s="241"/>
      <c r="Q294" s="241"/>
      <c r="R294" s="241"/>
      <c r="S294" s="241"/>
      <c r="T294" s="242"/>
      <c r="AT294" s="243" t="s">
        <v>159</v>
      </c>
      <c r="AU294" s="243" t="s">
        <v>81</v>
      </c>
      <c r="AV294" s="11" t="s">
        <v>79</v>
      </c>
      <c r="AW294" s="11" t="s">
        <v>35</v>
      </c>
      <c r="AX294" s="11" t="s">
        <v>71</v>
      </c>
      <c r="AY294" s="243" t="s">
        <v>152</v>
      </c>
    </row>
    <row r="295" s="12" customFormat="1">
      <c r="B295" s="244"/>
      <c r="C295" s="245"/>
      <c r="D295" s="235" t="s">
        <v>159</v>
      </c>
      <c r="E295" s="246" t="s">
        <v>21</v>
      </c>
      <c r="F295" s="247" t="s">
        <v>1924</v>
      </c>
      <c r="G295" s="245"/>
      <c r="H295" s="248">
        <v>4</v>
      </c>
      <c r="I295" s="249"/>
      <c r="J295" s="245"/>
      <c r="K295" s="245"/>
      <c r="L295" s="250"/>
      <c r="M295" s="251"/>
      <c r="N295" s="252"/>
      <c r="O295" s="252"/>
      <c r="P295" s="252"/>
      <c r="Q295" s="252"/>
      <c r="R295" s="252"/>
      <c r="S295" s="252"/>
      <c r="T295" s="253"/>
      <c r="AT295" s="254" t="s">
        <v>159</v>
      </c>
      <c r="AU295" s="254" t="s">
        <v>81</v>
      </c>
      <c r="AV295" s="12" t="s">
        <v>81</v>
      </c>
      <c r="AW295" s="12" t="s">
        <v>35</v>
      </c>
      <c r="AX295" s="12" t="s">
        <v>71</v>
      </c>
      <c r="AY295" s="254" t="s">
        <v>152</v>
      </c>
    </row>
    <row r="296" s="12" customFormat="1">
      <c r="B296" s="244"/>
      <c r="C296" s="245"/>
      <c r="D296" s="235" t="s">
        <v>159</v>
      </c>
      <c r="E296" s="246" t="s">
        <v>21</v>
      </c>
      <c r="F296" s="247" t="s">
        <v>1925</v>
      </c>
      <c r="G296" s="245"/>
      <c r="H296" s="248">
        <v>2</v>
      </c>
      <c r="I296" s="249"/>
      <c r="J296" s="245"/>
      <c r="K296" s="245"/>
      <c r="L296" s="250"/>
      <c r="M296" s="251"/>
      <c r="N296" s="252"/>
      <c r="O296" s="252"/>
      <c r="P296" s="252"/>
      <c r="Q296" s="252"/>
      <c r="R296" s="252"/>
      <c r="S296" s="252"/>
      <c r="T296" s="253"/>
      <c r="AT296" s="254" t="s">
        <v>159</v>
      </c>
      <c r="AU296" s="254" t="s">
        <v>81</v>
      </c>
      <c r="AV296" s="12" t="s">
        <v>81</v>
      </c>
      <c r="AW296" s="12" t="s">
        <v>35</v>
      </c>
      <c r="AX296" s="12" t="s">
        <v>71</v>
      </c>
      <c r="AY296" s="254" t="s">
        <v>152</v>
      </c>
    </row>
    <row r="297" s="12" customFormat="1">
      <c r="B297" s="244"/>
      <c r="C297" s="245"/>
      <c r="D297" s="235" t="s">
        <v>159</v>
      </c>
      <c r="E297" s="246" t="s">
        <v>21</v>
      </c>
      <c r="F297" s="247" t="s">
        <v>1926</v>
      </c>
      <c r="G297" s="245"/>
      <c r="H297" s="248">
        <v>4</v>
      </c>
      <c r="I297" s="249"/>
      <c r="J297" s="245"/>
      <c r="K297" s="245"/>
      <c r="L297" s="250"/>
      <c r="M297" s="251"/>
      <c r="N297" s="252"/>
      <c r="O297" s="252"/>
      <c r="P297" s="252"/>
      <c r="Q297" s="252"/>
      <c r="R297" s="252"/>
      <c r="S297" s="252"/>
      <c r="T297" s="253"/>
      <c r="AT297" s="254" t="s">
        <v>159</v>
      </c>
      <c r="AU297" s="254" t="s">
        <v>81</v>
      </c>
      <c r="AV297" s="12" t="s">
        <v>81</v>
      </c>
      <c r="AW297" s="12" t="s">
        <v>35</v>
      </c>
      <c r="AX297" s="12" t="s">
        <v>71</v>
      </c>
      <c r="AY297" s="254" t="s">
        <v>152</v>
      </c>
    </row>
    <row r="298" s="12" customFormat="1">
      <c r="B298" s="244"/>
      <c r="C298" s="245"/>
      <c r="D298" s="235" t="s">
        <v>159</v>
      </c>
      <c r="E298" s="246" t="s">
        <v>21</v>
      </c>
      <c r="F298" s="247" t="s">
        <v>1927</v>
      </c>
      <c r="G298" s="245"/>
      <c r="H298" s="248">
        <v>4</v>
      </c>
      <c r="I298" s="249"/>
      <c r="J298" s="245"/>
      <c r="K298" s="245"/>
      <c r="L298" s="250"/>
      <c r="M298" s="251"/>
      <c r="N298" s="252"/>
      <c r="O298" s="252"/>
      <c r="P298" s="252"/>
      <c r="Q298" s="252"/>
      <c r="R298" s="252"/>
      <c r="S298" s="252"/>
      <c r="T298" s="253"/>
      <c r="AT298" s="254" t="s">
        <v>159</v>
      </c>
      <c r="AU298" s="254" t="s">
        <v>81</v>
      </c>
      <c r="AV298" s="12" t="s">
        <v>81</v>
      </c>
      <c r="AW298" s="12" t="s">
        <v>35</v>
      </c>
      <c r="AX298" s="12" t="s">
        <v>71</v>
      </c>
      <c r="AY298" s="254" t="s">
        <v>152</v>
      </c>
    </row>
    <row r="299" s="12" customFormat="1">
      <c r="B299" s="244"/>
      <c r="C299" s="245"/>
      <c r="D299" s="235" t="s">
        <v>159</v>
      </c>
      <c r="E299" s="246" t="s">
        <v>21</v>
      </c>
      <c r="F299" s="247" t="s">
        <v>1928</v>
      </c>
      <c r="G299" s="245"/>
      <c r="H299" s="248">
        <v>2</v>
      </c>
      <c r="I299" s="249"/>
      <c r="J299" s="245"/>
      <c r="K299" s="245"/>
      <c r="L299" s="250"/>
      <c r="M299" s="251"/>
      <c r="N299" s="252"/>
      <c r="O299" s="252"/>
      <c r="P299" s="252"/>
      <c r="Q299" s="252"/>
      <c r="R299" s="252"/>
      <c r="S299" s="252"/>
      <c r="T299" s="253"/>
      <c r="AT299" s="254" t="s">
        <v>159</v>
      </c>
      <c r="AU299" s="254" t="s">
        <v>81</v>
      </c>
      <c r="AV299" s="12" t="s">
        <v>81</v>
      </c>
      <c r="AW299" s="12" t="s">
        <v>35</v>
      </c>
      <c r="AX299" s="12" t="s">
        <v>71</v>
      </c>
      <c r="AY299" s="254" t="s">
        <v>152</v>
      </c>
    </row>
    <row r="300" s="12" customFormat="1">
      <c r="B300" s="244"/>
      <c r="C300" s="245"/>
      <c r="D300" s="235" t="s">
        <v>159</v>
      </c>
      <c r="E300" s="246" t="s">
        <v>21</v>
      </c>
      <c r="F300" s="247" t="s">
        <v>1929</v>
      </c>
      <c r="G300" s="245"/>
      <c r="H300" s="248">
        <v>2</v>
      </c>
      <c r="I300" s="249"/>
      <c r="J300" s="245"/>
      <c r="K300" s="245"/>
      <c r="L300" s="250"/>
      <c r="M300" s="251"/>
      <c r="N300" s="252"/>
      <c r="O300" s="252"/>
      <c r="P300" s="252"/>
      <c r="Q300" s="252"/>
      <c r="R300" s="252"/>
      <c r="S300" s="252"/>
      <c r="T300" s="253"/>
      <c r="AT300" s="254" t="s">
        <v>159</v>
      </c>
      <c r="AU300" s="254" t="s">
        <v>81</v>
      </c>
      <c r="AV300" s="12" t="s">
        <v>81</v>
      </c>
      <c r="AW300" s="12" t="s">
        <v>35</v>
      </c>
      <c r="AX300" s="12" t="s">
        <v>71</v>
      </c>
      <c r="AY300" s="254" t="s">
        <v>152</v>
      </c>
    </row>
    <row r="301" s="13" customFormat="1">
      <c r="B301" s="255"/>
      <c r="C301" s="256"/>
      <c r="D301" s="235" t="s">
        <v>159</v>
      </c>
      <c r="E301" s="257" t="s">
        <v>21</v>
      </c>
      <c r="F301" s="258" t="s">
        <v>164</v>
      </c>
      <c r="G301" s="256"/>
      <c r="H301" s="259">
        <v>18</v>
      </c>
      <c r="I301" s="260"/>
      <c r="J301" s="256"/>
      <c r="K301" s="256"/>
      <c r="L301" s="261"/>
      <c r="M301" s="262"/>
      <c r="N301" s="263"/>
      <c r="O301" s="263"/>
      <c r="P301" s="263"/>
      <c r="Q301" s="263"/>
      <c r="R301" s="263"/>
      <c r="S301" s="263"/>
      <c r="T301" s="264"/>
      <c r="AT301" s="265" t="s">
        <v>159</v>
      </c>
      <c r="AU301" s="265" t="s">
        <v>81</v>
      </c>
      <c r="AV301" s="13" t="s">
        <v>158</v>
      </c>
      <c r="AW301" s="13" t="s">
        <v>35</v>
      </c>
      <c r="AX301" s="13" t="s">
        <v>79</v>
      </c>
      <c r="AY301" s="265" t="s">
        <v>152</v>
      </c>
    </row>
    <row r="302" s="1" customFormat="1" ht="16.5" customHeight="1">
      <c r="B302" s="46"/>
      <c r="C302" s="268" t="s">
        <v>451</v>
      </c>
      <c r="D302" s="268" t="s">
        <v>331</v>
      </c>
      <c r="E302" s="269" t="s">
        <v>1930</v>
      </c>
      <c r="F302" s="270" t="s">
        <v>1931</v>
      </c>
      <c r="G302" s="271" t="s">
        <v>376</v>
      </c>
      <c r="H302" s="272">
        <v>5</v>
      </c>
      <c r="I302" s="273"/>
      <c r="J302" s="274">
        <f>ROUND(I302*H302,2)</f>
        <v>0</v>
      </c>
      <c r="K302" s="270" t="s">
        <v>242</v>
      </c>
      <c r="L302" s="275"/>
      <c r="M302" s="276" t="s">
        <v>21</v>
      </c>
      <c r="N302" s="277" t="s">
        <v>42</v>
      </c>
      <c r="O302" s="47"/>
      <c r="P302" s="230">
        <f>O302*H302</f>
        <v>0</v>
      </c>
      <c r="Q302" s="230">
        <v>0.00024000000000000001</v>
      </c>
      <c r="R302" s="230">
        <f>Q302*H302</f>
        <v>0.0012000000000000001</v>
      </c>
      <c r="S302" s="230">
        <v>0</v>
      </c>
      <c r="T302" s="231">
        <f>S302*H302</f>
        <v>0</v>
      </c>
      <c r="AR302" s="24" t="s">
        <v>263</v>
      </c>
      <c r="AT302" s="24" t="s">
        <v>331</v>
      </c>
      <c r="AU302" s="24" t="s">
        <v>81</v>
      </c>
      <c r="AY302" s="24" t="s">
        <v>152</v>
      </c>
      <c r="BE302" s="232">
        <f>IF(N302="základní",J302,0)</f>
        <v>0</v>
      </c>
      <c r="BF302" s="232">
        <f>IF(N302="snížená",J302,0)</f>
        <v>0</v>
      </c>
      <c r="BG302" s="232">
        <f>IF(N302="zákl. přenesená",J302,0)</f>
        <v>0</v>
      </c>
      <c r="BH302" s="232">
        <f>IF(N302="sníž. přenesená",J302,0)</f>
        <v>0</v>
      </c>
      <c r="BI302" s="232">
        <f>IF(N302="nulová",J302,0)</f>
        <v>0</v>
      </c>
      <c r="BJ302" s="24" t="s">
        <v>79</v>
      </c>
      <c r="BK302" s="232">
        <f>ROUND(I302*H302,2)</f>
        <v>0</v>
      </c>
      <c r="BL302" s="24" t="s">
        <v>200</v>
      </c>
      <c r="BM302" s="24" t="s">
        <v>1932</v>
      </c>
    </row>
    <row r="303" s="11" customFormat="1">
      <c r="B303" s="233"/>
      <c r="C303" s="234"/>
      <c r="D303" s="235" t="s">
        <v>159</v>
      </c>
      <c r="E303" s="236" t="s">
        <v>21</v>
      </c>
      <c r="F303" s="237" t="s">
        <v>1923</v>
      </c>
      <c r="G303" s="234"/>
      <c r="H303" s="236" t="s">
        <v>21</v>
      </c>
      <c r="I303" s="238"/>
      <c r="J303" s="234"/>
      <c r="K303" s="234"/>
      <c r="L303" s="239"/>
      <c r="M303" s="240"/>
      <c r="N303" s="241"/>
      <c r="O303" s="241"/>
      <c r="P303" s="241"/>
      <c r="Q303" s="241"/>
      <c r="R303" s="241"/>
      <c r="S303" s="241"/>
      <c r="T303" s="242"/>
      <c r="AT303" s="243" t="s">
        <v>159</v>
      </c>
      <c r="AU303" s="243" t="s">
        <v>81</v>
      </c>
      <c r="AV303" s="11" t="s">
        <v>79</v>
      </c>
      <c r="AW303" s="11" t="s">
        <v>35</v>
      </c>
      <c r="AX303" s="11" t="s">
        <v>71</v>
      </c>
      <c r="AY303" s="243" t="s">
        <v>152</v>
      </c>
    </row>
    <row r="304" s="12" customFormat="1">
      <c r="B304" s="244"/>
      <c r="C304" s="245"/>
      <c r="D304" s="235" t="s">
        <v>159</v>
      </c>
      <c r="E304" s="246" t="s">
        <v>21</v>
      </c>
      <c r="F304" s="247" t="s">
        <v>712</v>
      </c>
      <c r="G304" s="245"/>
      <c r="H304" s="248">
        <v>2</v>
      </c>
      <c r="I304" s="249"/>
      <c r="J304" s="245"/>
      <c r="K304" s="245"/>
      <c r="L304" s="250"/>
      <c r="M304" s="251"/>
      <c r="N304" s="252"/>
      <c r="O304" s="252"/>
      <c r="P304" s="252"/>
      <c r="Q304" s="252"/>
      <c r="R304" s="252"/>
      <c r="S304" s="252"/>
      <c r="T304" s="253"/>
      <c r="AT304" s="254" t="s">
        <v>159</v>
      </c>
      <c r="AU304" s="254" t="s">
        <v>81</v>
      </c>
      <c r="AV304" s="12" t="s">
        <v>81</v>
      </c>
      <c r="AW304" s="12" t="s">
        <v>35</v>
      </c>
      <c r="AX304" s="12" t="s">
        <v>71</v>
      </c>
      <c r="AY304" s="254" t="s">
        <v>152</v>
      </c>
    </row>
    <row r="305" s="12" customFormat="1">
      <c r="B305" s="244"/>
      <c r="C305" s="245"/>
      <c r="D305" s="235" t="s">
        <v>159</v>
      </c>
      <c r="E305" s="246" t="s">
        <v>21</v>
      </c>
      <c r="F305" s="247" t="s">
        <v>1933</v>
      </c>
      <c r="G305" s="245"/>
      <c r="H305" s="248">
        <v>1</v>
      </c>
      <c r="I305" s="249"/>
      <c r="J305" s="245"/>
      <c r="K305" s="245"/>
      <c r="L305" s="250"/>
      <c r="M305" s="251"/>
      <c r="N305" s="252"/>
      <c r="O305" s="252"/>
      <c r="P305" s="252"/>
      <c r="Q305" s="252"/>
      <c r="R305" s="252"/>
      <c r="S305" s="252"/>
      <c r="T305" s="253"/>
      <c r="AT305" s="254" t="s">
        <v>159</v>
      </c>
      <c r="AU305" s="254" t="s">
        <v>81</v>
      </c>
      <c r="AV305" s="12" t="s">
        <v>81</v>
      </c>
      <c r="AW305" s="12" t="s">
        <v>35</v>
      </c>
      <c r="AX305" s="12" t="s">
        <v>71</v>
      </c>
      <c r="AY305" s="254" t="s">
        <v>152</v>
      </c>
    </row>
    <row r="306" s="12" customFormat="1">
      <c r="B306" s="244"/>
      <c r="C306" s="245"/>
      <c r="D306" s="235" t="s">
        <v>159</v>
      </c>
      <c r="E306" s="246" t="s">
        <v>21</v>
      </c>
      <c r="F306" s="247" t="s">
        <v>1934</v>
      </c>
      <c r="G306" s="245"/>
      <c r="H306" s="248">
        <v>2</v>
      </c>
      <c r="I306" s="249"/>
      <c r="J306" s="245"/>
      <c r="K306" s="245"/>
      <c r="L306" s="250"/>
      <c r="M306" s="251"/>
      <c r="N306" s="252"/>
      <c r="O306" s="252"/>
      <c r="P306" s="252"/>
      <c r="Q306" s="252"/>
      <c r="R306" s="252"/>
      <c r="S306" s="252"/>
      <c r="T306" s="253"/>
      <c r="AT306" s="254" t="s">
        <v>159</v>
      </c>
      <c r="AU306" s="254" t="s">
        <v>81</v>
      </c>
      <c r="AV306" s="12" t="s">
        <v>81</v>
      </c>
      <c r="AW306" s="12" t="s">
        <v>35</v>
      </c>
      <c r="AX306" s="12" t="s">
        <v>71</v>
      </c>
      <c r="AY306" s="254" t="s">
        <v>152</v>
      </c>
    </row>
    <row r="307" s="13" customFormat="1">
      <c r="B307" s="255"/>
      <c r="C307" s="256"/>
      <c r="D307" s="235" t="s">
        <v>159</v>
      </c>
      <c r="E307" s="257" t="s">
        <v>21</v>
      </c>
      <c r="F307" s="258" t="s">
        <v>164</v>
      </c>
      <c r="G307" s="256"/>
      <c r="H307" s="259">
        <v>5</v>
      </c>
      <c r="I307" s="260"/>
      <c r="J307" s="256"/>
      <c r="K307" s="256"/>
      <c r="L307" s="261"/>
      <c r="M307" s="262"/>
      <c r="N307" s="263"/>
      <c r="O307" s="263"/>
      <c r="P307" s="263"/>
      <c r="Q307" s="263"/>
      <c r="R307" s="263"/>
      <c r="S307" s="263"/>
      <c r="T307" s="264"/>
      <c r="AT307" s="265" t="s">
        <v>159</v>
      </c>
      <c r="AU307" s="265" t="s">
        <v>81</v>
      </c>
      <c r="AV307" s="13" t="s">
        <v>158</v>
      </c>
      <c r="AW307" s="13" t="s">
        <v>35</v>
      </c>
      <c r="AX307" s="13" t="s">
        <v>79</v>
      </c>
      <c r="AY307" s="265" t="s">
        <v>152</v>
      </c>
    </row>
    <row r="308" s="1" customFormat="1" ht="25.5" customHeight="1">
      <c r="B308" s="46"/>
      <c r="C308" s="268" t="s">
        <v>455</v>
      </c>
      <c r="D308" s="268" t="s">
        <v>331</v>
      </c>
      <c r="E308" s="269" t="s">
        <v>1935</v>
      </c>
      <c r="F308" s="270" t="s">
        <v>1936</v>
      </c>
      <c r="G308" s="271" t="s">
        <v>376</v>
      </c>
      <c r="H308" s="272">
        <v>8</v>
      </c>
      <c r="I308" s="273"/>
      <c r="J308" s="274">
        <f>ROUND(I308*H308,2)</f>
        <v>0</v>
      </c>
      <c r="K308" s="270" t="s">
        <v>242</v>
      </c>
      <c r="L308" s="275"/>
      <c r="M308" s="276" t="s">
        <v>21</v>
      </c>
      <c r="N308" s="277" t="s">
        <v>42</v>
      </c>
      <c r="O308" s="47"/>
      <c r="P308" s="230">
        <f>O308*H308</f>
        <v>0</v>
      </c>
      <c r="Q308" s="230">
        <v>0.00019000000000000001</v>
      </c>
      <c r="R308" s="230">
        <f>Q308*H308</f>
        <v>0.0015200000000000001</v>
      </c>
      <c r="S308" s="230">
        <v>0</v>
      </c>
      <c r="T308" s="231">
        <f>S308*H308</f>
        <v>0</v>
      </c>
      <c r="AR308" s="24" t="s">
        <v>263</v>
      </c>
      <c r="AT308" s="24" t="s">
        <v>331</v>
      </c>
      <c r="AU308" s="24" t="s">
        <v>81</v>
      </c>
      <c r="AY308" s="24" t="s">
        <v>152</v>
      </c>
      <c r="BE308" s="232">
        <f>IF(N308="základní",J308,0)</f>
        <v>0</v>
      </c>
      <c r="BF308" s="232">
        <f>IF(N308="snížená",J308,0)</f>
        <v>0</v>
      </c>
      <c r="BG308" s="232">
        <f>IF(N308="zákl. přenesená",J308,0)</f>
        <v>0</v>
      </c>
      <c r="BH308" s="232">
        <f>IF(N308="sníž. přenesená",J308,0)</f>
        <v>0</v>
      </c>
      <c r="BI308" s="232">
        <f>IF(N308="nulová",J308,0)</f>
        <v>0</v>
      </c>
      <c r="BJ308" s="24" t="s">
        <v>79</v>
      </c>
      <c r="BK308" s="232">
        <f>ROUND(I308*H308,2)</f>
        <v>0</v>
      </c>
      <c r="BL308" s="24" t="s">
        <v>200</v>
      </c>
      <c r="BM308" s="24" t="s">
        <v>1937</v>
      </c>
    </row>
    <row r="309" s="12" customFormat="1">
      <c r="B309" s="244"/>
      <c r="C309" s="245"/>
      <c r="D309" s="235" t="s">
        <v>159</v>
      </c>
      <c r="E309" s="246" t="s">
        <v>21</v>
      </c>
      <c r="F309" s="247" t="s">
        <v>1927</v>
      </c>
      <c r="G309" s="245"/>
      <c r="H309" s="248">
        <v>4</v>
      </c>
      <c r="I309" s="249"/>
      <c r="J309" s="245"/>
      <c r="K309" s="245"/>
      <c r="L309" s="250"/>
      <c r="M309" s="251"/>
      <c r="N309" s="252"/>
      <c r="O309" s="252"/>
      <c r="P309" s="252"/>
      <c r="Q309" s="252"/>
      <c r="R309" s="252"/>
      <c r="S309" s="252"/>
      <c r="T309" s="253"/>
      <c r="AT309" s="254" t="s">
        <v>159</v>
      </c>
      <c r="AU309" s="254" t="s">
        <v>81</v>
      </c>
      <c r="AV309" s="12" t="s">
        <v>81</v>
      </c>
      <c r="AW309" s="12" t="s">
        <v>35</v>
      </c>
      <c r="AX309" s="12" t="s">
        <v>71</v>
      </c>
      <c r="AY309" s="254" t="s">
        <v>152</v>
      </c>
    </row>
    <row r="310" s="12" customFormat="1">
      <c r="B310" s="244"/>
      <c r="C310" s="245"/>
      <c r="D310" s="235" t="s">
        <v>159</v>
      </c>
      <c r="E310" s="246" t="s">
        <v>21</v>
      </c>
      <c r="F310" s="247" t="s">
        <v>1938</v>
      </c>
      <c r="G310" s="245"/>
      <c r="H310" s="248">
        <v>2</v>
      </c>
      <c r="I310" s="249"/>
      <c r="J310" s="245"/>
      <c r="K310" s="245"/>
      <c r="L310" s="250"/>
      <c r="M310" s="251"/>
      <c r="N310" s="252"/>
      <c r="O310" s="252"/>
      <c r="P310" s="252"/>
      <c r="Q310" s="252"/>
      <c r="R310" s="252"/>
      <c r="S310" s="252"/>
      <c r="T310" s="253"/>
      <c r="AT310" s="254" t="s">
        <v>159</v>
      </c>
      <c r="AU310" s="254" t="s">
        <v>81</v>
      </c>
      <c r="AV310" s="12" t="s">
        <v>81</v>
      </c>
      <c r="AW310" s="12" t="s">
        <v>35</v>
      </c>
      <c r="AX310" s="12" t="s">
        <v>71</v>
      </c>
      <c r="AY310" s="254" t="s">
        <v>152</v>
      </c>
    </row>
    <row r="311" s="12" customFormat="1">
      <c r="B311" s="244"/>
      <c r="C311" s="245"/>
      <c r="D311" s="235" t="s">
        <v>159</v>
      </c>
      <c r="E311" s="246" t="s">
        <v>21</v>
      </c>
      <c r="F311" s="247" t="s">
        <v>1929</v>
      </c>
      <c r="G311" s="245"/>
      <c r="H311" s="248">
        <v>2</v>
      </c>
      <c r="I311" s="249"/>
      <c r="J311" s="245"/>
      <c r="K311" s="245"/>
      <c r="L311" s="250"/>
      <c r="M311" s="251"/>
      <c r="N311" s="252"/>
      <c r="O311" s="252"/>
      <c r="P311" s="252"/>
      <c r="Q311" s="252"/>
      <c r="R311" s="252"/>
      <c r="S311" s="252"/>
      <c r="T311" s="253"/>
      <c r="AT311" s="254" t="s">
        <v>159</v>
      </c>
      <c r="AU311" s="254" t="s">
        <v>81</v>
      </c>
      <c r="AV311" s="12" t="s">
        <v>81</v>
      </c>
      <c r="AW311" s="12" t="s">
        <v>35</v>
      </c>
      <c r="AX311" s="12" t="s">
        <v>71</v>
      </c>
      <c r="AY311" s="254" t="s">
        <v>152</v>
      </c>
    </row>
    <row r="312" s="13" customFormat="1">
      <c r="B312" s="255"/>
      <c r="C312" s="256"/>
      <c r="D312" s="235" t="s">
        <v>159</v>
      </c>
      <c r="E312" s="257" t="s">
        <v>21</v>
      </c>
      <c r="F312" s="258" t="s">
        <v>164</v>
      </c>
      <c r="G312" s="256"/>
      <c r="H312" s="259">
        <v>8</v>
      </c>
      <c r="I312" s="260"/>
      <c r="J312" s="256"/>
      <c r="K312" s="256"/>
      <c r="L312" s="261"/>
      <c r="M312" s="262"/>
      <c r="N312" s="263"/>
      <c r="O312" s="263"/>
      <c r="P312" s="263"/>
      <c r="Q312" s="263"/>
      <c r="R312" s="263"/>
      <c r="S312" s="263"/>
      <c r="T312" s="264"/>
      <c r="AT312" s="265" t="s">
        <v>159</v>
      </c>
      <c r="AU312" s="265" t="s">
        <v>81</v>
      </c>
      <c r="AV312" s="13" t="s">
        <v>158</v>
      </c>
      <c r="AW312" s="13" t="s">
        <v>35</v>
      </c>
      <c r="AX312" s="13" t="s">
        <v>79</v>
      </c>
      <c r="AY312" s="265" t="s">
        <v>152</v>
      </c>
    </row>
    <row r="313" s="1" customFormat="1" ht="16.5" customHeight="1">
      <c r="B313" s="46"/>
      <c r="C313" s="268" t="s">
        <v>459</v>
      </c>
      <c r="D313" s="268" t="s">
        <v>331</v>
      </c>
      <c r="E313" s="269" t="s">
        <v>1939</v>
      </c>
      <c r="F313" s="270" t="s">
        <v>1940</v>
      </c>
      <c r="G313" s="271" t="s">
        <v>376</v>
      </c>
      <c r="H313" s="272">
        <v>5</v>
      </c>
      <c r="I313" s="273"/>
      <c r="J313" s="274">
        <f>ROUND(I313*H313,2)</f>
        <v>0</v>
      </c>
      <c r="K313" s="270" t="s">
        <v>242</v>
      </c>
      <c r="L313" s="275"/>
      <c r="M313" s="276" t="s">
        <v>21</v>
      </c>
      <c r="N313" s="277" t="s">
        <v>42</v>
      </c>
      <c r="O313" s="47"/>
      <c r="P313" s="230">
        <f>O313*H313</f>
        <v>0</v>
      </c>
      <c r="Q313" s="230">
        <v>0.00017000000000000001</v>
      </c>
      <c r="R313" s="230">
        <f>Q313*H313</f>
        <v>0.00085000000000000006</v>
      </c>
      <c r="S313" s="230">
        <v>0</v>
      </c>
      <c r="T313" s="231">
        <f>S313*H313</f>
        <v>0</v>
      </c>
      <c r="AR313" s="24" t="s">
        <v>263</v>
      </c>
      <c r="AT313" s="24" t="s">
        <v>331</v>
      </c>
      <c r="AU313" s="24" t="s">
        <v>81</v>
      </c>
      <c r="AY313" s="24" t="s">
        <v>152</v>
      </c>
      <c r="BE313" s="232">
        <f>IF(N313="základní",J313,0)</f>
        <v>0</v>
      </c>
      <c r="BF313" s="232">
        <f>IF(N313="snížená",J313,0)</f>
        <v>0</v>
      </c>
      <c r="BG313" s="232">
        <f>IF(N313="zákl. přenesená",J313,0)</f>
        <v>0</v>
      </c>
      <c r="BH313" s="232">
        <f>IF(N313="sníž. přenesená",J313,0)</f>
        <v>0</v>
      </c>
      <c r="BI313" s="232">
        <f>IF(N313="nulová",J313,0)</f>
        <v>0</v>
      </c>
      <c r="BJ313" s="24" t="s">
        <v>79</v>
      </c>
      <c r="BK313" s="232">
        <f>ROUND(I313*H313,2)</f>
        <v>0</v>
      </c>
      <c r="BL313" s="24" t="s">
        <v>200</v>
      </c>
      <c r="BM313" s="24" t="s">
        <v>1941</v>
      </c>
    </row>
    <row r="314" s="11" customFormat="1">
      <c r="B314" s="233"/>
      <c r="C314" s="234"/>
      <c r="D314" s="235" t="s">
        <v>159</v>
      </c>
      <c r="E314" s="236" t="s">
        <v>21</v>
      </c>
      <c r="F314" s="237" t="s">
        <v>1923</v>
      </c>
      <c r="G314" s="234"/>
      <c r="H314" s="236" t="s">
        <v>21</v>
      </c>
      <c r="I314" s="238"/>
      <c r="J314" s="234"/>
      <c r="K314" s="234"/>
      <c r="L314" s="239"/>
      <c r="M314" s="240"/>
      <c r="N314" s="241"/>
      <c r="O314" s="241"/>
      <c r="P314" s="241"/>
      <c r="Q314" s="241"/>
      <c r="R314" s="241"/>
      <c r="S314" s="241"/>
      <c r="T314" s="242"/>
      <c r="AT314" s="243" t="s">
        <v>159</v>
      </c>
      <c r="AU314" s="243" t="s">
        <v>81</v>
      </c>
      <c r="AV314" s="11" t="s">
        <v>79</v>
      </c>
      <c r="AW314" s="11" t="s">
        <v>35</v>
      </c>
      <c r="AX314" s="11" t="s">
        <v>71</v>
      </c>
      <c r="AY314" s="243" t="s">
        <v>152</v>
      </c>
    </row>
    <row r="315" s="12" customFormat="1">
      <c r="B315" s="244"/>
      <c r="C315" s="245"/>
      <c r="D315" s="235" t="s">
        <v>159</v>
      </c>
      <c r="E315" s="246" t="s">
        <v>21</v>
      </c>
      <c r="F315" s="247" t="s">
        <v>712</v>
      </c>
      <c r="G315" s="245"/>
      <c r="H315" s="248">
        <v>2</v>
      </c>
      <c r="I315" s="249"/>
      <c r="J315" s="245"/>
      <c r="K315" s="245"/>
      <c r="L315" s="250"/>
      <c r="M315" s="251"/>
      <c r="N315" s="252"/>
      <c r="O315" s="252"/>
      <c r="P315" s="252"/>
      <c r="Q315" s="252"/>
      <c r="R315" s="252"/>
      <c r="S315" s="252"/>
      <c r="T315" s="253"/>
      <c r="AT315" s="254" t="s">
        <v>159</v>
      </c>
      <c r="AU315" s="254" t="s">
        <v>81</v>
      </c>
      <c r="AV315" s="12" t="s">
        <v>81</v>
      </c>
      <c r="AW315" s="12" t="s">
        <v>35</v>
      </c>
      <c r="AX315" s="12" t="s">
        <v>71</v>
      </c>
      <c r="AY315" s="254" t="s">
        <v>152</v>
      </c>
    </row>
    <row r="316" s="12" customFormat="1">
      <c r="B316" s="244"/>
      <c r="C316" s="245"/>
      <c r="D316" s="235" t="s">
        <v>159</v>
      </c>
      <c r="E316" s="246" t="s">
        <v>21</v>
      </c>
      <c r="F316" s="247" t="s">
        <v>1933</v>
      </c>
      <c r="G316" s="245"/>
      <c r="H316" s="248">
        <v>1</v>
      </c>
      <c r="I316" s="249"/>
      <c r="J316" s="245"/>
      <c r="K316" s="245"/>
      <c r="L316" s="250"/>
      <c r="M316" s="251"/>
      <c r="N316" s="252"/>
      <c r="O316" s="252"/>
      <c r="P316" s="252"/>
      <c r="Q316" s="252"/>
      <c r="R316" s="252"/>
      <c r="S316" s="252"/>
      <c r="T316" s="253"/>
      <c r="AT316" s="254" t="s">
        <v>159</v>
      </c>
      <c r="AU316" s="254" t="s">
        <v>81</v>
      </c>
      <c r="AV316" s="12" t="s">
        <v>81</v>
      </c>
      <c r="AW316" s="12" t="s">
        <v>35</v>
      </c>
      <c r="AX316" s="12" t="s">
        <v>71</v>
      </c>
      <c r="AY316" s="254" t="s">
        <v>152</v>
      </c>
    </row>
    <row r="317" s="12" customFormat="1">
      <c r="B317" s="244"/>
      <c r="C317" s="245"/>
      <c r="D317" s="235" t="s">
        <v>159</v>
      </c>
      <c r="E317" s="246" t="s">
        <v>21</v>
      </c>
      <c r="F317" s="247" t="s">
        <v>1934</v>
      </c>
      <c r="G317" s="245"/>
      <c r="H317" s="248">
        <v>2</v>
      </c>
      <c r="I317" s="249"/>
      <c r="J317" s="245"/>
      <c r="K317" s="245"/>
      <c r="L317" s="250"/>
      <c r="M317" s="251"/>
      <c r="N317" s="252"/>
      <c r="O317" s="252"/>
      <c r="P317" s="252"/>
      <c r="Q317" s="252"/>
      <c r="R317" s="252"/>
      <c r="S317" s="252"/>
      <c r="T317" s="253"/>
      <c r="AT317" s="254" t="s">
        <v>159</v>
      </c>
      <c r="AU317" s="254" t="s">
        <v>81</v>
      </c>
      <c r="AV317" s="12" t="s">
        <v>81</v>
      </c>
      <c r="AW317" s="12" t="s">
        <v>35</v>
      </c>
      <c r="AX317" s="12" t="s">
        <v>71</v>
      </c>
      <c r="AY317" s="254" t="s">
        <v>152</v>
      </c>
    </row>
    <row r="318" s="13" customFormat="1">
      <c r="B318" s="255"/>
      <c r="C318" s="256"/>
      <c r="D318" s="235" t="s">
        <v>159</v>
      </c>
      <c r="E318" s="257" t="s">
        <v>21</v>
      </c>
      <c r="F318" s="258" t="s">
        <v>164</v>
      </c>
      <c r="G318" s="256"/>
      <c r="H318" s="259">
        <v>5</v>
      </c>
      <c r="I318" s="260"/>
      <c r="J318" s="256"/>
      <c r="K318" s="256"/>
      <c r="L318" s="261"/>
      <c r="M318" s="262"/>
      <c r="N318" s="263"/>
      <c r="O318" s="263"/>
      <c r="P318" s="263"/>
      <c r="Q318" s="263"/>
      <c r="R318" s="263"/>
      <c r="S318" s="263"/>
      <c r="T318" s="264"/>
      <c r="AT318" s="265" t="s">
        <v>159</v>
      </c>
      <c r="AU318" s="265" t="s">
        <v>81</v>
      </c>
      <c r="AV318" s="13" t="s">
        <v>158</v>
      </c>
      <c r="AW318" s="13" t="s">
        <v>35</v>
      </c>
      <c r="AX318" s="13" t="s">
        <v>79</v>
      </c>
      <c r="AY318" s="265" t="s">
        <v>152</v>
      </c>
    </row>
    <row r="319" s="1" customFormat="1" ht="16.5" customHeight="1">
      <c r="B319" s="46"/>
      <c r="C319" s="221" t="s">
        <v>463</v>
      </c>
      <c r="D319" s="221" t="s">
        <v>154</v>
      </c>
      <c r="E319" s="222" t="s">
        <v>1942</v>
      </c>
      <c r="F319" s="223" t="s">
        <v>1943</v>
      </c>
      <c r="G319" s="224" t="s">
        <v>376</v>
      </c>
      <c r="H319" s="225">
        <v>4</v>
      </c>
      <c r="I319" s="226"/>
      <c r="J319" s="227">
        <f>ROUND(I319*H319,2)</f>
        <v>0</v>
      </c>
      <c r="K319" s="223" t="s">
        <v>242</v>
      </c>
      <c r="L319" s="72"/>
      <c r="M319" s="228" t="s">
        <v>21</v>
      </c>
      <c r="N319" s="229" t="s">
        <v>42</v>
      </c>
      <c r="O319" s="47"/>
      <c r="P319" s="230">
        <f>O319*H319</f>
        <v>0</v>
      </c>
      <c r="Q319" s="230">
        <v>0.00010000000000000001</v>
      </c>
      <c r="R319" s="230">
        <f>Q319*H319</f>
        <v>0.00040000000000000002</v>
      </c>
      <c r="S319" s="230">
        <v>0</v>
      </c>
      <c r="T319" s="231">
        <f>S319*H319</f>
        <v>0</v>
      </c>
      <c r="AR319" s="24" t="s">
        <v>200</v>
      </c>
      <c r="AT319" s="24" t="s">
        <v>154</v>
      </c>
      <c r="AU319" s="24" t="s">
        <v>81</v>
      </c>
      <c r="AY319" s="24" t="s">
        <v>152</v>
      </c>
      <c r="BE319" s="232">
        <f>IF(N319="základní",J319,0)</f>
        <v>0</v>
      </c>
      <c r="BF319" s="232">
        <f>IF(N319="snížená",J319,0)</f>
        <v>0</v>
      </c>
      <c r="BG319" s="232">
        <f>IF(N319="zákl. přenesená",J319,0)</f>
        <v>0</v>
      </c>
      <c r="BH319" s="232">
        <f>IF(N319="sníž. přenesená",J319,0)</f>
        <v>0</v>
      </c>
      <c r="BI319" s="232">
        <f>IF(N319="nulová",J319,0)</f>
        <v>0</v>
      </c>
      <c r="BJ319" s="24" t="s">
        <v>79</v>
      </c>
      <c r="BK319" s="232">
        <f>ROUND(I319*H319,2)</f>
        <v>0</v>
      </c>
      <c r="BL319" s="24" t="s">
        <v>200</v>
      </c>
      <c r="BM319" s="24" t="s">
        <v>1944</v>
      </c>
    </row>
    <row r="320" s="11" customFormat="1">
      <c r="B320" s="233"/>
      <c r="C320" s="234"/>
      <c r="D320" s="235" t="s">
        <v>159</v>
      </c>
      <c r="E320" s="236" t="s">
        <v>21</v>
      </c>
      <c r="F320" s="237" t="s">
        <v>1945</v>
      </c>
      <c r="G320" s="234"/>
      <c r="H320" s="236" t="s">
        <v>21</v>
      </c>
      <c r="I320" s="238"/>
      <c r="J320" s="234"/>
      <c r="K320" s="234"/>
      <c r="L320" s="239"/>
      <c r="M320" s="240"/>
      <c r="N320" s="241"/>
      <c r="O320" s="241"/>
      <c r="P320" s="241"/>
      <c r="Q320" s="241"/>
      <c r="R320" s="241"/>
      <c r="S320" s="241"/>
      <c r="T320" s="242"/>
      <c r="AT320" s="243" t="s">
        <v>159</v>
      </c>
      <c r="AU320" s="243" t="s">
        <v>81</v>
      </c>
      <c r="AV320" s="11" t="s">
        <v>79</v>
      </c>
      <c r="AW320" s="11" t="s">
        <v>35</v>
      </c>
      <c r="AX320" s="11" t="s">
        <v>71</v>
      </c>
      <c r="AY320" s="243" t="s">
        <v>152</v>
      </c>
    </row>
    <row r="321" s="12" customFormat="1">
      <c r="B321" s="244"/>
      <c r="C321" s="245"/>
      <c r="D321" s="235" t="s">
        <v>159</v>
      </c>
      <c r="E321" s="246" t="s">
        <v>21</v>
      </c>
      <c r="F321" s="247" t="s">
        <v>1926</v>
      </c>
      <c r="G321" s="245"/>
      <c r="H321" s="248">
        <v>4</v>
      </c>
      <c r="I321" s="249"/>
      <c r="J321" s="245"/>
      <c r="K321" s="245"/>
      <c r="L321" s="250"/>
      <c r="M321" s="251"/>
      <c r="N321" s="252"/>
      <c r="O321" s="252"/>
      <c r="P321" s="252"/>
      <c r="Q321" s="252"/>
      <c r="R321" s="252"/>
      <c r="S321" s="252"/>
      <c r="T321" s="253"/>
      <c r="AT321" s="254" t="s">
        <v>159</v>
      </c>
      <c r="AU321" s="254" t="s">
        <v>81</v>
      </c>
      <c r="AV321" s="12" t="s">
        <v>81</v>
      </c>
      <c r="AW321" s="12" t="s">
        <v>35</v>
      </c>
      <c r="AX321" s="12" t="s">
        <v>71</v>
      </c>
      <c r="AY321" s="254" t="s">
        <v>152</v>
      </c>
    </row>
    <row r="322" s="13" customFormat="1">
      <c r="B322" s="255"/>
      <c r="C322" s="256"/>
      <c r="D322" s="235" t="s">
        <v>159</v>
      </c>
      <c r="E322" s="257" t="s">
        <v>21</v>
      </c>
      <c r="F322" s="258" t="s">
        <v>164</v>
      </c>
      <c r="G322" s="256"/>
      <c r="H322" s="259">
        <v>4</v>
      </c>
      <c r="I322" s="260"/>
      <c r="J322" s="256"/>
      <c r="K322" s="256"/>
      <c r="L322" s="261"/>
      <c r="M322" s="262"/>
      <c r="N322" s="263"/>
      <c r="O322" s="263"/>
      <c r="P322" s="263"/>
      <c r="Q322" s="263"/>
      <c r="R322" s="263"/>
      <c r="S322" s="263"/>
      <c r="T322" s="264"/>
      <c r="AT322" s="265" t="s">
        <v>159</v>
      </c>
      <c r="AU322" s="265" t="s">
        <v>81</v>
      </c>
      <c r="AV322" s="13" t="s">
        <v>158</v>
      </c>
      <c r="AW322" s="13" t="s">
        <v>35</v>
      </c>
      <c r="AX322" s="13" t="s">
        <v>79</v>
      </c>
      <c r="AY322" s="265" t="s">
        <v>152</v>
      </c>
    </row>
    <row r="323" s="1" customFormat="1" ht="16.5" customHeight="1">
      <c r="B323" s="46"/>
      <c r="C323" s="268" t="s">
        <v>467</v>
      </c>
      <c r="D323" s="268" t="s">
        <v>331</v>
      </c>
      <c r="E323" s="269" t="s">
        <v>1946</v>
      </c>
      <c r="F323" s="270" t="s">
        <v>1947</v>
      </c>
      <c r="G323" s="271" t="s">
        <v>376</v>
      </c>
      <c r="H323" s="272">
        <v>2</v>
      </c>
      <c r="I323" s="273"/>
      <c r="J323" s="274">
        <f>ROUND(I323*H323,2)</f>
        <v>0</v>
      </c>
      <c r="K323" s="270" t="s">
        <v>242</v>
      </c>
      <c r="L323" s="275"/>
      <c r="M323" s="276" t="s">
        <v>21</v>
      </c>
      <c r="N323" s="277" t="s">
        <v>42</v>
      </c>
      <c r="O323" s="47"/>
      <c r="P323" s="230">
        <f>O323*H323</f>
        <v>0</v>
      </c>
      <c r="Q323" s="230">
        <v>0.00031</v>
      </c>
      <c r="R323" s="230">
        <f>Q323*H323</f>
        <v>0.00062</v>
      </c>
      <c r="S323" s="230">
        <v>0</v>
      </c>
      <c r="T323" s="231">
        <f>S323*H323</f>
        <v>0</v>
      </c>
      <c r="AR323" s="24" t="s">
        <v>263</v>
      </c>
      <c r="AT323" s="24" t="s">
        <v>331</v>
      </c>
      <c r="AU323" s="24" t="s">
        <v>81</v>
      </c>
      <c r="AY323" s="24" t="s">
        <v>152</v>
      </c>
      <c r="BE323" s="232">
        <f>IF(N323="základní",J323,0)</f>
        <v>0</v>
      </c>
      <c r="BF323" s="232">
        <f>IF(N323="snížená",J323,0)</f>
        <v>0</v>
      </c>
      <c r="BG323" s="232">
        <f>IF(N323="zákl. přenesená",J323,0)</f>
        <v>0</v>
      </c>
      <c r="BH323" s="232">
        <f>IF(N323="sníž. přenesená",J323,0)</f>
        <v>0</v>
      </c>
      <c r="BI323" s="232">
        <f>IF(N323="nulová",J323,0)</f>
        <v>0</v>
      </c>
      <c r="BJ323" s="24" t="s">
        <v>79</v>
      </c>
      <c r="BK323" s="232">
        <f>ROUND(I323*H323,2)</f>
        <v>0</v>
      </c>
      <c r="BL323" s="24" t="s">
        <v>200</v>
      </c>
      <c r="BM323" s="24" t="s">
        <v>1948</v>
      </c>
    </row>
    <row r="324" s="11" customFormat="1">
      <c r="B324" s="233"/>
      <c r="C324" s="234"/>
      <c r="D324" s="235" t="s">
        <v>159</v>
      </c>
      <c r="E324" s="236" t="s">
        <v>21</v>
      </c>
      <c r="F324" s="237" t="s">
        <v>1945</v>
      </c>
      <c r="G324" s="234"/>
      <c r="H324" s="236" t="s">
        <v>21</v>
      </c>
      <c r="I324" s="238"/>
      <c r="J324" s="234"/>
      <c r="K324" s="234"/>
      <c r="L324" s="239"/>
      <c r="M324" s="240"/>
      <c r="N324" s="241"/>
      <c r="O324" s="241"/>
      <c r="P324" s="241"/>
      <c r="Q324" s="241"/>
      <c r="R324" s="241"/>
      <c r="S324" s="241"/>
      <c r="T324" s="242"/>
      <c r="AT324" s="243" t="s">
        <v>159</v>
      </c>
      <c r="AU324" s="243" t="s">
        <v>81</v>
      </c>
      <c r="AV324" s="11" t="s">
        <v>79</v>
      </c>
      <c r="AW324" s="11" t="s">
        <v>35</v>
      </c>
      <c r="AX324" s="11" t="s">
        <v>71</v>
      </c>
      <c r="AY324" s="243" t="s">
        <v>152</v>
      </c>
    </row>
    <row r="325" s="12" customFormat="1">
      <c r="B325" s="244"/>
      <c r="C325" s="245"/>
      <c r="D325" s="235" t="s">
        <v>159</v>
      </c>
      <c r="E325" s="246" t="s">
        <v>21</v>
      </c>
      <c r="F325" s="247" t="s">
        <v>1934</v>
      </c>
      <c r="G325" s="245"/>
      <c r="H325" s="248">
        <v>2</v>
      </c>
      <c r="I325" s="249"/>
      <c r="J325" s="245"/>
      <c r="K325" s="245"/>
      <c r="L325" s="250"/>
      <c r="M325" s="251"/>
      <c r="N325" s="252"/>
      <c r="O325" s="252"/>
      <c r="P325" s="252"/>
      <c r="Q325" s="252"/>
      <c r="R325" s="252"/>
      <c r="S325" s="252"/>
      <c r="T325" s="253"/>
      <c r="AT325" s="254" t="s">
        <v>159</v>
      </c>
      <c r="AU325" s="254" t="s">
        <v>81</v>
      </c>
      <c r="AV325" s="12" t="s">
        <v>81</v>
      </c>
      <c r="AW325" s="12" t="s">
        <v>35</v>
      </c>
      <c r="AX325" s="12" t="s">
        <v>71</v>
      </c>
      <c r="AY325" s="254" t="s">
        <v>152</v>
      </c>
    </row>
    <row r="326" s="13" customFormat="1">
      <c r="B326" s="255"/>
      <c r="C326" s="256"/>
      <c r="D326" s="235" t="s">
        <v>159</v>
      </c>
      <c r="E326" s="257" t="s">
        <v>21</v>
      </c>
      <c r="F326" s="258" t="s">
        <v>164</v>
      </c>
      <c r="G326" s="256"/>
      <c r="H326" s="259">
        <v>2</v>
      </c>
      <c r="I326" s="260"/>
      <c r="J326" s="256"/>
      <c r="K326" s="256"/>
      <c r="L326" s="261"/>
      <c r="M326" s="262"/>
      <c r="N326" s="263"/>
      <c r="O326" s="263"/>
      <c r="P326" s="263"/>
      <c r="Q326" s="263"/>
      <c r="R326" s="263"/>
      <c r="S326" s="263"/>
      <c r="T326" s="264"/>
      <c r="AT326" s="265" t="s">
        <v>159</v>
      </c>
      <c r="AU326" s="265" t="s">
        <v>81</v>
      </c>
      <c r="AV326" s="13" t="s">
        <v>158</v>
      </c>
      <c r="AW326" s="13" t="s">
        <v>35</v>
      </c>
      <c r="AX326" s="13" t="s">
        <v>79</v>
      </c>
      <c r="AY326" s="265" t="s">
        <v>152</v>
      </c>
    </row>
    <row r="327" s="1" customFormat="1" ht="16.5" customHeight="1">
      <c r="B327" s="46"/>
      <c r="C327" s="268" t="s">
        <v>473</v>
      </c>
      <c r="D327" s="268" t="s">
        <v>331</v>
      </c>
      <c r="E327" s="269" t="s">
        <v>1949</v>
      </c>
      <c r="F327" s="270" t="s">
        <v>1950</v>
      </c>
      <c r="G327" s="271" t="s">
        <v>376</v>
      </c>
      <c r="H327" s="272">
        <v>2</v>
      </c>
      <c r="I327" s="273"/>
      <c r="J327" s="274">
        <f>ROUND(I327*H327,2)</f>
        <v>0</v>
      </c>
      <c r="K327" s="270" t="s">
        <v>242</v>
      </c>
      <c r="L327" s="275"/>
      <c r="M327" s="276" t="s">
        <v>21</v>
      </c>
      <c r="N327" s="277" t="s">
        <v>42</v>
      </c>
      <c r="O327" s="47"/>
      <c r="P327" s="230">
        <f>O327*H327</f>
        <v>0</v>
      </c>
      <c r="Q327" s="230">
        <v>0.00016000000000000001</v>
      </c>
      <c r="R327" s="230">
        <f>Q327*H327</f>
        <v>0.00032000000000000003</v>
      </c>
      <c r="S327" s="230">
        <v>0</v>
      </c>
      <c r="T327" s="231">
        <f>S327*H327</f>
        <v>0</v>
      </c>
      <c r="AR327" s="24" t="s">
        <v>263</v>
      </c>
      <c r="AT327" s="24" t="s">
        <v>331</v>
      </c>
      <c r="AU327" s="24" t="s">
        <v>81</v>
      </c>
      <c r="AY327" s="24" t="s">
        <v>152</v>
      </c>
      <c r="BE327" s="232">
        <f>IF(N327="základní",J327,0)</f>
        <v>0</v>
      </c>
      <c r="BF327" s="232">
        <f>IF(N327="snížená",J327,0)</f>
        <v>0</v>
      </c>
      <c r="BG327" s="232">
        <f>IF(N327="zákl. přenesená",J327,0)</f>
        <v>0</v>
      </c>
      <c r="BH327" s="232">
        <f>IF(N327="sníž. přenesená",J327,0)</f>
        <v>0</v>
      </c>
      <c r="BI327" s="232">
        <f>IF(N327="nulová",J327,0)</f>
        <v>0</v>
      </c>
      <c r="BJ327" s="24" t="s">
        <v>79</v>
      </c>
      <c r="BK327" s="232">
        <f>ROUND(I327*H327,2)</f>
        <v>0</v>
      </c>
      <c r="BL327" s="24" t="s">
        <v>200</v>
      </c>
      <c r="BM327" s="24" t="s">
        <v>1951</v>
      </c>
    </row>
    <row r="328" s="11" customFormat="1">
      <c r="B328" s="233"/>
      <c r="C328" s="234"/>
      <c r="D328" s="235" t="s">
        <v>159</v>
      </c>
      <c r="E328" s="236" t="s">
        <v>21</v>
      </c>
      <c r="F328" s="237" t="s">
        <v>1945</v>
      </c>
      <c r="G328" s="234"/>
      <c r="H328" s="236" t="s">
        <v>21</v>
      </c>
      <c r="I328" s="238"/>
      <c r="J328" s="234"/>
      <c r="K328" s="234"/>
      <c r="L328" s="239"/>
      <c r="M328" s="240"/>
      <c r="N328" s="241"/>
      <c r="O328" s="241"/>
      <c r="P328" s="241"/>
      <c r="Q328" s="241"/>
      <c r="R328" s="241"/>
      <c r="S328" s="241"/>
      <c r="T328" s="242"/>
      <c r="AT328" s="243" t="s">
        <v>159</v>
      </c>
      <c r="AU328" s="243" t="s">
        <v>81</v>
      </c>
      <c r="AV328" s="11" t="s">
        <v>79</v>
      </c>
      <c r="AW328" s="11" t="s">
        <v>35</v>
      </c>
      <c r="AX328" s="11" t="s">
        <v>71</v>
      </c>
      <c r="AY328" s="243" t="s">
        <v>152</v>
      </c>
    </row>
    <row r="329" s="12" customFormat="1">
      <c r="B329" s="244"/>
      <c r="C329" s="245"/>
      <c r="D329" s="235" t="s">
        <v>159</v>
      </c>
      <c r="E329" s="246" t="s">
        <v>21</v>
      </c>
      <c r="F329" s="247" t="s">
        <v>1934</v>
      </c>
      <c r="G329" s="245"/>
      <c r="H329" s="248">
        <v>2</v>
      </c>
      <c r="I329" s="249"/>
      <c r="J329" s="245"/>
      <c r="K329" s="245"/>
      <c r="L329" s="250"/>
      <c r="M329" s="251"/>
      <c r="N329" s="252"/>
      <c r="O329" s="252"/>
      <c r="P329" s="252"/>
      <c r="Q329" s="252"/>
      <c r="R329" s="252"/>
      <c r="S329" s="252"/>
      <c r="T329" s="253"/>
      <c r="AT329" s="254" t="s">
        <v>159</v>
      </c>
      <c r="AU329" s="254" t="s">
        <v>81</v>
      </c>
      <c r="AV329" s="12" t="s">
        <v>81</v>
      </c>
      <c r="AW329" s="12" t="s">
        <v>35</v>
      </c>
      <c r="AX329" s="12" t="s">
        <v>71</v>
      </c>
      <c r="AY329" s="254" t="s">
        <v>152</v>
      </c>
    </row>
    <row r="330" s="13" customFormat="1">
      <c r="B330" s="255"/>
      <c r="C330" s="256"/>
      <c r="D330" s="235" t="s">
        <v>159</v>
      </c>
      <c r="E330" s="257" t="s">
        <v>21</v>
      </c>
      <c r="F330" s="258" t="s">
        <v>164</v>
      </c>
      <c r="G330" s="256"/>
      <c r="H330" s="259">
        <v>2</v>
      </c>
      <c r="I330" s="260"/>
      <c r="J330" s="256"/>
      <c r="K330" s="256"/>
      <c r="L330" s="261"/>
      <c r="M330" s="262"/>
      <c r="N330" s="263"/>
      <c r="O330" s="263"/>
      <c r="P330" s="263"/>
      <c r="Q330" s="263"/>
      <c r="R330" s="263"/>
      <c r="S330" s="263"/>
      <c r="T330" s="264"/>
      <c r="AT330" s="265" t="s">
        <v>159</v>
      </c>
      <c r="AU330" s="265" t="s">
        <v>81</v>
      </c>
      <c r="AV330" s="13" t="s">
        <v>158</v>
      </c>
      <c r="AW330" s="13" t="s">
        <v>35</v>
      </c>
      <c r="AX330" s="13" t="s">
        <v>79</v>
      </c>
      <c r="AY330" s="265" t="s">
        <v>152</v>
      </c>
    </row>
    <row r="331" s="1" customFormat="1" ht="16.5" customHeight="1">
      <c r="B331" s="46"/>
      <c r="C331" s="221" t="s">
        <v>477</v>
      </c>
      <c r="D331" s="221" t="s">
        <v>154</v>
      </c>
      <c r="E331" s="222" t="s">
        <v>1952</v>
      </c>
      <c r="F331" s="223" t="s">
        <v>1953</v>
      </c>
      <c r="G331" s="224" t="s">
        <v>376</v>
      </c>
      <c r="H331" s="225">
        <v>2</v>
      </c>
      <c r="I331" s="226"/>
      <c r="J331" s="227">
        <f>ROUND(I331*H331,2)</f>
        <v>0</v>
      </c>
      <c r="K331" s="223" t="s">
        <v>242</v>
      </c>
      <c r="L331" s="72"/>
      <c r="M331" s="228" t="s">
        <v>21</v>
      </c>
      <c r="N331" s="229" t="s">
        <v>42</v>
      </c>
      <c r="O331" s="47"/>
      <c r="P331" s="230">
        <f>O331*H331</f>
        <v>0</v>
      </c>
      <c r="Q331" s="230">
        <v>0.00013999999999999999</v>
      </c>
      <c r="R331" s="230">
        <f>Q331*H331</f>
        <v>0.00027999999999999998</v>
      </c>
      <c r="S331" s="230">
        <v>0</v>
      </c>
      <c r="T331" s="231">
        <f>S331*H331</f>
        <v>0</v>
      </c>
      <c r="AR331" s="24" t="s">
        <v>200</v>
      </c>
      <c r="AT331" s="24" t="s">
        <v>154</v>
      </c>
      <c r="AU331" s="24" t="s">
        <v>81</v>
      </c>
      <c r="AY331" s="24" t="s">
        <v>152</v>
      </c>
      <c r="BE331" s="232">
        <f>IF(N331="základní",J331,0)</f>
        <v>0</v>
      </c>
      <c r="BF331" s="232">
        <f>IF(N331="snížená",J331,0)</f>
        <v>0</v>
      </c>
      <c r="BG331" s="232">
        <f>IF(N331="zákl. přenesená",J331,0)</f>
        <v>0</v>
      </c>
      <c r="BH331" s="232">
        <f>IF(N331="sníž. přenesená",J331,0)</f>
        <v>0</v>
      </c>
      <c r="BI331" s="232">
        <f>IF(N331="nulová",J331,0)</f>
        <v>0</v>
      </c>
      <c r="BJ331" s="24" t="s">
        <v>79</v>
      </c>
      <c r="BK331" s="232">
        <f>ROUND(I331*H331,2)</f>
        <v>0</v>
      </c>
      <c r="BL331" s="24" t="s">
        <v>200</v>
      </c>
      <c r="BM331" s="24" t="s">
        <v>1954</v>
      </c>
    </row>
    <row r="332" s="12" customFormat="1">
      <c r="B332" s="244"/>
      <c r="C332" s="245"/>
      <c r="D332" s="235" t="s">
        <v>159</v>
      </c>
      <c r="E332" s="246" t="s">
        <v>21</v>
      </c>
      <c r="F332" s="247" t="s">
        <v>712</v>
      </c>
      <c r="G332" s="245"/>
      <c r="H332" s="248">
        <v>2</v>
      </c>
      <c r="I332" s="249"/>
      <c r="J332" s="245"/>
      <c r="K332" s="245"/>
      <c r="L332" s="250"/>
      <c r="M332" s="251"/>
      <c r="N332" s="252"/>
      <c r="O332" s="252"/>
      <c r="P332" s="252"/>
      <c r="Q332" s="252"/>
      <c r="R332" s="252"/>
      <c r="S332" s="252"/>
      <c r="T332" s="253"/>
      <c r="AT332" s="254" t="s">
        <v>159</v>
      </c>
      <c r="AU332" s="254" t="s">
        <v>81</v>
      </c>
      <c r="AV332" s="12" t="s">
        <v>81</v>
      </c>
      <c r="AW332" s="12" t="s">
        <v>35</v>
      </c>
      <c r="AX332" s="12" t="s">
        <v>79</v>
      </c>
      <c r="AY332" s="254" t="s">
        <v>152</v>
      </c>
    </row>
    <row r="333" s="1" customFormat="1" ht="16.5" customHeight="1">
      <c r="B333" s="46"/>
      <c r="C333" s="268" t="s">
        <v>486</v>
      </c>
      <c r="D333" s="268" t="s">
        <v>331</v>
      </c>
      <c r="E333" s="269" t="s">
        <v>1955</v>
      </c>
      <c r="F333" s="270" t="s">
        <v>1956</v>
      </c>
      <c r="G333" s="271" t="s">
        <v>376</v>
      </c>
      <c r="H333" s="272">
        <v>1</v>
      </c>
      <c r="I333" s="273"/>
      <c r="J333" s="274">
        <f>ROUND(I333*H333,2)</f>
        <v>0</v>
      </c>
      <c r="K333" s="270" t="s">
        <v>242</v>
      </c>
      <c r="L333" s="275"/>
      <c r="M333" s="276" t="s">
        <v>21</v>
      </c>
      <c r="N333" s="277" t="s">
        <v>42</v>
      </c>
      <c r="O333" s="47"/>
      <c r="P333" s="230">
        <f>O333*H333</f>
        <v>0</v>
      </c>
      <c r="Q333" s="230">
        <v>0.00058</v>
      </c>
      <c r="R333" s="230">
        <f>Q333*H333</f>
        <v>0.00058</v>
      </c>
      <c r="S333" s="230">
        <v>0</v>
      </c>
      <c r="T333" s="231">
        <f>S333*H333</f>
        <v>0</v>
      </c>
      <c r="AR333" s="24" t="s">
        <v>263</v>
      </c>
      <c r="AT333" s="24" t="s">
        <v>331</v>
      </c>
      <c r="AU333" s="24" t="s">
        <v>81</v>
      </c>
      <c r="AY333" s="24" t="s">
        <v>152</v>
      </c>
      <c r="BE333" s="232">
        <f>IF(N333="základní",J333,0)</f>
        <v>0</v>
      </c>
      <c r="BF333" s="232">
        <f>IF(N333="snížená",J333,0)</f>
        <v>0</v>
      </c>
      <c r="BG333" s="232">
        <f>IF(N333="zákl. přenesená",J333,0)</f>
        <v>0</v>
      </c>
      <c r="BH333" s="232">
        <f>IF(N333="sníž. přenesená",J333,0)</f>
        <v>0</v>
      </c>
      <c r="BI333" s="232">
        <f>IF(N333="nulová",J333,0)</f>
        <v>0</v>
      </c>
      <c r="BJ333" s="24" t="s">
        <v>79</v>
      </c>
      <c r="BK333" s="232">
        <f>ROUND(I333*H333,2)</f>
        <v>0</v>
      </c>
      <c r="BL333" s="24" t="s">
        <v>200</v>
      </c>
      <c r="BM333" s="24" t="s">
        <v>1957</v>
      </c>
    </row>
    <row r="334" s="12" customFormat="1">
      <c r="B334" s="244"/>
      <c r="C334" s="245"/>
      <c r="D334" s="235" t="s">
        <v>159</v>
      </c>
      <c r="E334" s="246" t="s">
        <v>21</v>
      </c>
      <c r="F334" s="247" t="s">
        <v>1909</v>
      </c>
      <c r="G334" s="245"/>
      <c r="H334" s="248">
        <v>1</v>
      </c>
      <c r="I334" s="249"/>
      <c r="J334" s="245"/>
      <c r="K334" s="245"/>
      <c r="L334" s="250"/>
      <c r="M334" s="251"/>
      <c r="N334" s="252"/>
      <c r="O334" s="252"/>
      <c r="P334" s="252"/>
      <c r="Q334" s="252"/>
      <c r="R334" s="252"/>
      <c r="S334" s="252"/>
      <c r="T334" s="253"/>
      <c r="AT334" s="254" t="s">
        <v>159</v>
      </c>
      <c r="AU334" s="254" t="s">
        <v>81</v>
      </c>
      <c r="AV334" s="12" t="s">
        <v>81</v>
      </c>
      <c r="AW334" s="12" t="s">
        <v>35</v>
      </c>
      <c r="AX334" s="12" t="s">
        <v>79</v>
      </c>
      <c r="AY334" s="254" t="s">
        <v>152</v>
      </c>
    </row>
    <row r="335" s="1" customFormat="1" ht="16.5" customHeight="1">
      <c r="B335" s="46"/>
      <c r="C335" s="268" t="s">
        <v>496</v>
      </c>
      <c r="D335" s="268" t="s">
        <v>331</v>
      </c>
      <c r="E335" s="269" t="s">
        <v>1958</v>
      </c>
      <c r="F335" s="270" t="s">
        <v>1959</v>
      </c>
      <c r="G335" s="271" t="s">
        <v>376</v>
      </c>
      <c r="H335" s="272">
        <v>1</v>
      </c>
      <c r="I335" s="273"/>
      <c r="J335" s="274">
        <f>ROUND(I335*H335,2)</f>
        <v>0</v>
      </c>
      <c r="K335" s="270" t="s">
        <v>242</v>
      </c>
      <c r="L335" s="275"/>
      <c r="M335" s="276" t="s">
        <v>21</v>
      </c>
      <c r="N335" s="277" t="s">
        <v>42</v>
      </c>
      <c r="O335" s="47"/>
      <c r="P335" s="230">
        <f>O335*H335</f>
        <v>0</v>
      </c>
      <c r="Q335" s="230">
        <v>0.00029999999999999997</v>
      </c>
      <c r="R335" s="230">
        <f>Q335*H335</f>
        <v>0.00029999999999999997</v>
      </c>
      <c r="S335" s="230">
        <v>0</v>
      </c>
      <c r="T335" s="231">
        <f>S335*H335</f>
        <v>0</v>
      </c>
      <c r="AR335" s="24" t="s">
        <v>263</v>
      </c>
      <c r="AT335" s="24" t="s">
        <v>331</v>
      </c>
      <c r="AU335" s="24" t="s">
        <v>81</v>
      </c>
      <c r="AY335" s="24" t="s">
        <v>152</v>
      </c>
      <c r="BE335" s="232">
        <f>IF(N335="základní",J335,0)</f>
        <v>0</v>
      </c>
      <c r="BF335" s="232">
        <f>IF(N335="snížená",J335,0)</f>
        <v>0</v>
      </c>
      <c r="BG335" s="232">
        <f>IF(N335="zákl. přenesená",J335,0)</f>
        <v>0</v>
      </c>
      <c r="BH335" s="232">
        <f>IF(N335="sníž. přenesená",J335,0)</f>
        <v>0</v>
      </c>
      <c r="BI335" s="232">
        <f>IF(N335="nulová",J335,0)</f>
        <v>0</v>
      </c>
      <c r="BJ335" s="24" t="s">
        <v>79</v>
      </c>
      <c r="BK335" s="232">
        <f>ROUND(I335*H335,2)</f>
        <v>0</v>
      </c>
      <c r="BL335" s="24" t="s">
        <v>200</v>
      </c>
      <c r="BM335" s="24" t="s">
        <v>1960</v>
      </c>
    </row>
    <row r="336" s="12" customFormat="1">
      <c r="B336" s="244"/>
      <c r="C336" s="245"/>
      <c r="D336" s="235" t="s">
        <v>159</v>
      </c>
      <c r="E336" s="246" t="s">
        <v>21</v>
      </c>
      <c r="F336" s="247" t="s">
        <v>1909</v>
      </c>
      <c r="G336" s="245"/>
      <c r="H336" s="248">
        <v>1</v>
      </c>
      <c r="I336" s="249"/>
      <c r="J336" s="245"/>
      <c r="K336" s="245"/>
      <c r="L336" s="250"/>
      <c r="M336" s="251"/>
      <c r="N336" s="252"/>
      <c r="O336" s="252"/>
      <c r="P336" s="252"/>
      <c r="Q336" s="252"/>
      <c r="R336" s="252"/>
      <c r="S336" s="252"/>
      <c r="T336" s="253"/>
      <c r="AT336" s="254" t="s">
        <v>159</v>
      </c>
      <c r="AU336" s="254" t="s">
        <v>81</v>
      </c>
      <c r="AV336" s="12" t="s">
        <v>81</v>
      </c>
      <c r="AW336" s="12" t="s">
        <v>35</v>
      </c>
      <c r="AX336" s="12" t="s">
        <v>79</v>
      </c>
      <c r="AY336" s="254" t="s">
        <v>152</v>
      </c>
    </row>
    <row r="337" s="1" customFormat="1" ht="16.5" customHeight="1">
      <c r="B337" s="46"/>
      <c r="C337" s="221" t="s">
        <v>500</v>
      </c>
      <c r="D337" s="221" t="s">
        <v>154</v>
      </c>
      <c r="E337" s="222" t="s">
        <v>1961</v>
      </c>
      <c r="F337" s="223" t="s">
        <v>1962</v>
      </c>
      <c r="G337" s="224" t="s">
        <v>376</v>
      </c>
      <c r="H337" s="225">
        <v>8</v>
      </c>
      <c r="I337" s="226"/>
      <c r="J337" s="227">
        <f>ROUND(I337*H337,2)</f>
        <v>0</v>
      </c>
      <c r="K337" s="223" t="s">
        <v>242</v>
      </c>
      <c r="L337" s="72"/>
      <c r="M337" s="228" t="s">
        <v>21</v>
      </c>
      <c r="N337" s="229" t="s">
        <v>42</v>
      </c>
      <c r="O337" s="47"/>
      <c r="P337" s="230">
        <f>O337*H337</f>
        <v>0</v>
      </c>
      <c r="Q337" s="230">
        <v>0.00021000000000000001</v>
      </c>
      <c r="R337" s="230">
        <f>Q337*H337</f>
        <v>0.0016800000000000001</v>
      </c>
      <c r="S337" s="230">
        <v>0</v>
      </c>
      <c r="T337" s="231">
        <f>S337*H337</f>
        <v>0</v>
      </c>
      <c r="AR337" s="24" t="s">
        <v>200</v>
      </c>
      <c r="AT337" s="24" t="s">
        <v>154</v>
      </c>
      <c r="AU337" s="24" t="s">
        <v>81</v>
      </c>
      <c r="AY337" s="24" t="s">
        <v>152</v>
      </c>
      <c r="BE337" s="232">
        <f>IF(N337="základní",J337,0)</f>
        <v>0</v>
      </c>
      <c r="BF337" s="232">
        <f>IF(N337="snížená",J337,0)</f>
        <v>0</v>
      </c>
      <c r="BG337" s="232">
        <f>IF(N337="zákl. přenesená",J337,0)</f>
        <v>0</v>
      </c>
      <c r="BH337" s="232">
        <f>IF(N337="sníž. přenesená",J337,0)</f>
        <v>0</v>
      </c>
      <c r="BI337" s="232">
        <f>IF(N337="nulová",J337,0)</f>
        <v>0</v>
      </c>
      <c r="BJ337" s="24" t="s">
        <v>79</v>
      </c>
      <c r="BK337" s="232">
        <f>ROUND(I337*H337,2)</f>
        <v>0</v>
      </c>
      <c r="BL337" s="24" t="s">
        <v>200</v>
      </c>
      <c r="BM337" s="24" t="s">
        <v>1963</v>
      </c>
    </row>
    <row r="338" s="12" customFormat="1">
      <c r="B338" s="244"/>
      <c r="C338" s="245"/>
      <c r="D338" s="235" t="s">
        <v>159</v>
      </c>
      <c r="E338" s="246" t="s">
        <v>21</v>
      </c>
      <c r="F338" s="247" t="s">
        <v>1964</v>
      </c>
      <c r="G338" s="245"/>
      <c r="H338" s="248">
        <v>2</v>
      </c>
      <c r="I338" s="249"/>
      <c r="J338" s="245"/>
      <c r="K338" s="245"/>
      <c r="L338" s="250"/>
      <c r="M338" s="251"/>
      <c r="N338" s="252"/>
      <c r="O338" s="252"/>
      <c r="P338" s="252"/>
      <c r="Q338" s="252"/>
      <c r="R338" s="252"/>
      <c r="S338" s="252"/>
      <c r="T338" s="253"/>
      <c r="AT338" s="254" t="s">
        <v>159</v>
      </c>
      <c r="AU338" s="254" t="s">
        <v>81</v>
      </c>
      <c r="AV338" s="12" t="s">
        <v>81</v>
      </c>
      <c r="AW338" s="12" t="s">
        <v>35</v>
      </c>
      <c r="AX338" s="12" t="s">
        <v>71</v>
      </c>
      <c r="AY338" s="254" t="s">
        <v>152</v>
      </c>
    </row>
    <row r="339" s="12" customFormat="1">
      <c r="B339" s="244"/>
      <c r="C339" s="245"/>
      <c r="D339" s="235" t="s">
        <v>159</v>
      </c>
      <c r="E339" s="246" t="s">
        <v>21</v>
      </c>
      <c r="F339" s="247" t="s">
        <v>1965</v>
      </c>
      <c r="G339" s="245"/>
      <c r="H339" s="248">
        <v>3</v>
      </c>
      <c r="I339" s="249"/>
      <c r="J339" s="245"/>
      <c r="K339" s="245"/>
      <c r="L339" s="250"/>
      <c r="M339" s="251"/>
      <c r="N339" s="252"/>
      <c r="O339" s="252"/>
      <c r="P339" s="252"/>
      <c r="Q339" s="252"/>
      <c r="R339" s="252"/>
      <c r="S339" s="252"/>
      <c r="T339" s="253"/>
      <c r="AT339" s="254" t="s">
        <v>159</v>
      </c>
      <c r="AU339" s="254" t="s">
        <v>81</v>
      </c>
      <c r="AV339" s="12" t="s">
        <v>81</v>
      </c>
      <c r="AW339" s="12" t="s">
        <v>35</v>
      </c>
      <c r="AX339" s="12" t="s">
        <v>71</v>
      </c>
      <c r="AY339" s="254" t="s">
        <v>152</v>
      </c>
    </row>
    <row r="340" s="12" customFormat="1">
      <c r="B340" s="244"/>
      <c r="C340" s="245"/>
      <c r="D340" s="235" t="s">
        <v>159</v>
      </c>
      <c r="E340" s="246" t="s">
        <v>21</v>
      </c>
      <c r="F340" s="247" t="s">
        <v>1966</v>
      </c>
      <c r="G340" s="245"/>
      <c r="H340" s="248">
        <v>2</v>
      </c>
      <c r="I340" s="249"/>
      <c r="J340" s="245"/>
      <c r="K340" s="245"/>
      <c r="L340" s="250"/>
      <c r="M340" s="251"/>
      <c r="N340" s="252"/>
      <c r="O340" s="252"/>
      <c r="P340" s="252"/>
      <c r="Q340" s="252"/>
      <c r="R340" s="252"/>
      <c r="S340" s="252"/>
      <c r="T340" s="253"/>
      <c r="AT340" s="254" t="s">
        <v>159</v>
      </c>
      <c r="AU340" s="254" t="s">
        <v>81</v>
      </c>
      <c r="AV340" s="12" t="s">
        <v>81</v>
      </c>
      <c r="AW340" s="12" t="s">
        <v>35</v>
      </c>
      <c r="AX340" s="12" t="s">
        <v>71</v>
      </c>
      <c r="AY340" s="254" t="s">
        <v>152</v>
      </c>
    </row>
    <row r="341" s="12" customFormat="1">
      <c r="B341" s="244"/>
      <c r="C341" s="245"/>
      <c r="D341" s="235" t="s">
        <v>159</v>
      </c>
      <c r="E341" s="246" t="s">
        <v>21</v>
      </c>
      <c r="F341" s="247" t="s">
        <v>1967</v>
      </c>
      <c r="G341" s="245"/>
      <c r="H341" s="248">
        <v>1</v>
      </c>
      <c r="I341" s="249"/>
      <c r="J341" s="245"/>
      <c r="K341" s="245"/>
      <c r="L341" s="250"/>
      <c r="M341" s="251"/>
      <c r="N341" s="252"/>
      <c r="O341" s="252"/>
      <c r="P341" s="252"/>
      <c r="Q341" s="252"/>
      <c r="R341" s="252"/>
      <c r="S341" s="252"/>
      <c r="T341" s="253"/>
      <c r="AT341" s="254" t="s">
        <v>159</v>
      </c>
      <c r="AU341" s="254" t="s">
        <v>81</v>
      </c>
      <c r="AV341" s="12" t="s">
        <v>81</v>
      </c>
      <c r="AW341" s="12" t="s">
        <v>35</v>
      </c>
      <c r="AX341" s="12" t="s">
        <v>71</v>
      </c>
      <c r="AY341" s="254" t="s">
        <v>152</v>
      </c>
    </row>
    <row r="342" s="13" customFormat="1">
      <c r="B342" s="255"/>
      <c r="C342" s="256"/>
      <c r="D342" s="235" t="s">
        <v>159</v>
      </c>
      <c r="E342" s="257" t="s">
        <v>21</v>
      </c>
      <c r="F342" s="258" t="s">
        <v>164</v>
      </c>
      <c r="G342" s="256"/>
      <c r="H342" s="259">
        <v>8</v>
      </c>
      <c r="I342" s="260"/>
      <c r="J342" s="256"/>
      <c r="K342" s="256"/>
      <c r="L342" s="261"/>
      <c r="M342" s="262"/>
      <c r="N342" s="263"/>
      <c r="O342" s="263"/>
      <c r="P342" s="263"/>
      <c r="Q342" s="263"/>
      <c r="R342" s="263"/>
      <c r="S342" s="263"/>
      <c r="T342" s="264"/>
      <c r="AT342" s="265" t="s">
        <v>159</v>
      </c>
      <c r="AU342" s="265" t="s">
        <v>81</v>
      </c>
      <c r="AV342" s="13" t="s">
        <v>158</v>
      </c>
      <c r="AW342" s="13" t="s">
        <v>35</v>
      </c>
      <c r="AX342" s="13" t="s">
        <v>79</v>
      </c>
      <c r="AY342" s="265" t="s">
        <v>152</v>
      </c>
    </row>
    <row r="343" s="1" customFormat="1" ht="16.5" customHeight="1">
      <c r="B343" s="46"/>
      <c r="C343" s="268" t="s">
        <v>508</v>
      </c>
      <c r="D343" s="268" t="s">
        <v>331</v>
      </c>
      <c r="E343" s="269" t="s">
        <v>1968</v>
      </c>
      <c r="F343" s="270" t="s">
        <v>1969</v>
      </c>
      <c r="G343" s="271" t="s">
        <v>376</v>
      </c>
      <c r="H343" s="272">
        <v>2</v>
      </c>
      <c r="I343" s="273"/>
      <c r="J343" s="274">
        <f>ROUND(I343*H343,2)</f>
        <v>0</v>
      </c>
      <c r="K343" s="270" t="s">
        <v>242</v>
      </c>
      <c r="L343" s="275"/>
      <c r="M343" s="276" t="s">
        <v>21</v>
      </c>
      <c r="N343" s="277" t="s">
        <v>42</v>
      </c>
      <c r="O343" s="47"/>
      <c r="P343" s="230">
        <f>O343*H343</f>
        <v>0</v>
      </c>
      <c r="Q343" s="230">
        <v>6.0000000000000002E-05</v>
      </c>
      <c r="R343" s="230">
        <f>Q343*H343</f>
        <v>0.00012</v>
      </c>
      <c r="S343" s="230">
        <v>0</v>
      </c>
      <c r="T343" s="231">
        <f>S343*H343</f>
        <v>0</v>
      </c>
      <c r="AR343" s="24" t="s">
        <v>263</v>
      </c>
      <c r="AT343" s="24" t="s">
        <v>331</v>
      </c>
      <c r="AU343" s="24" t="s">
        <v>81</v>
      </c>
      <c r="AY343" s="24" t="s">
        <v>152</v>
      </c>
      <c r="BE343" s="232">
        <f>IF(N343="základní",J343,0)</f>
        <v>0</v>
      </c>
      <c r="BF343" s="232">
        <f>IF(N343="snížená",J343,0)</f>
        <v>0</v>
      </c>
      <c r="BG343" s="232">
        <f>IF(N343="zákl. přenesená",J343,0)</f>
        <v>0</v>
      </c>
      <c r="BH343" s="232">
        <f>IF(N343="sníž. přenesená",J343,0)</f>
        <v>0</v>
      </c>
      <c r="BI343" s="232">
        <f>IF(N343="nulová",J343,0)</f>
        <v>0</v>
      </c>
      <c r="BJ343" s="24" t="s">
        <v>79</v>
      </c>
      <c r="BK343" s="232">
        <f>ROUND(I343*H343,2)</f>
        <v>0</v>
      </c>
      <c r="BL343" s="24" t="s">
        <v>200</v>
      </c>
      <c r="BM343" s="24" t="s">
        <v>1970</v>
      </c>
    </row>
    <row r="344" s="12" customFormat="1">
      <c r="B344" s="244"/>
      <c r="C344" s="245"/>
      <c r="D344" s="235" t="s">
        <v>159</v>
      </c>
      <c r="E344" s="246" t="s">
        <v>21</v>
      </c>
      <c r="F344" s="247" t="s">
        <v>1964</v>
      </c>
      <c r="G344" s="245"/>
      <c r="H344" s="248">
        <v>2</v>
      </c>
      <c r="I344" s="249"/>
      <c r="J344" s="245"/>
      <c r="K344" s="245"/>
      <c r="L344" s="250"/>
      <c r="M344" s="251"/>
      <c r="N344" s="252"/>
      <c r="O344" s="252"/>
      <c r="P344" s="252"/>
      <c r="Q344" s="252"/>
      <c r="R344" s="252"/>
      <c r="S344" s="252"/>
      <c r="T344" s="253"/>
      <c r="AT344" s="254" t="s">
        <v>159</v>
      </c>
      <c r="AU344" s="254" t="s">
        <v>81</v>
      </c>
      <c r="AV344" s="12" t="s">
        <v>81</v>
      </c>
      <c r="AW344" s="12" t="s">
        <v>35</v>
      </c>
      <c r="AX344" s="12" t="s">
        <v>79</v>
      </c>
      <c r="AY344" s="254" t="s">
        <v>152</v>
      </c>
    </row>
    <row r="345" s="1" customFormat="1" ht="16.5" customHeight="1">
      <c r="B345" s="46"/>
      <c r="C345" s="268" t="s">
        <v>513</v>
      </c>
      <c r="D345" s="268" t="s">
        <v>331</v>
      </c>
      <c r="E345" s="269" t="s">
        <v>1971</v>
      </c>
      <c r="F345" s="270" t="s">
        <v>1972</v>
      </c>
      <c r="G345" s="271" t="s">
        <v>376</v>
      </c>
      <c r="H345" s="272">
        <v>1</v>
      </c>
      <c r="I345" s="273"/>
      <c r="J345" s="274">
        <f>ROUND(I345*H345,2)</f>
        <v>0</v>
      </c>
      <c r="K345" s="270" t="s">
        <v>242</v>
      </c>
      <c r="L345" s="275"/>
      <c r="M345" s="276" t="s">
        <v>21</v>
      </c>
      <c r="N345" s="277" t="s">
        <v>42</v>
      </c>
      <c r="O345" s="47"/>
      <c r="P345" s="230">
        <f>O345*H345</f>
        <v>0</v>
      </c>
      <c r="Q345" s="230">
        <v>0.00081999999999999998</v>
      </c>
      <c r="R345" s="230">
        <f>Q345*H345</f>
        <v>0.00081999999999999998</v>
      </c>
      <c r="S345" s="230">
        <v>0</v>
      </c>
      <c r="T345" s="231">
        <f>S345*H345</f>
        <v>0</v>
      </c>
      <c r="AR345" s="24" t="s">
        <v>263</v>
      </c>
      <c r="AT345" s="24" t="s">
        <v>331</v>
      </c>
      <c r="AU345" s="24" t="s">
        <v>81</v>
      </c>
      <c r="AY345" s="24" t="s">
        <v>152</v>
      </c>
      <c r="BE345" s="232">
        <f>IF(N345="základní",J345,0)</f>
        <v>0</v>
      </c>
      <c r="BF345" s="232">
        <f>IF(N345="snížená",J345,0)</f>
        <v>0</v>
      </c>
      <c r="BG345" s="232">
        <f>IF(N345="zákl. přenesená",J345,0)</f>
        <v>0</v>
      </c>
      <c r="BH345" s="232">
        <f>IF(N345="sníž. přenesená",J345,0)</f>
        <v>0</v>
      </c>
      <c r="BI345" s="232">
        <f>IF(N345="nulová",J345,0)</f>
        <v>0</v>
      </c>
      <c r="BJ345" s="24" t="s">
        <v>79</v>
      </c>
      <c r="BK345" s="232">
        <f>ROUND(I345*H345,2)</f>
        <v>0</v>
      </c>
      <c r="BL345" s="24" t="s">
        <v>200</v>
      </c>
      <c r="BM345" s="24" t="s">
        <v>1973</v>
      </c>
    </row>
    <row r="346" s="12" customFormat="1">
      <c r="B346" s="244"/>
      <c r="C346" s="245"/>
      <c r="D346" s="235" t="s">
        <v>159</v>
      </c>
      <c r="E346" s="246" t="s">
        <v>21</v>
      </c>
      <c r="F346" s="247" t="s">
        <v>1967</v>
      </c>
      <c r="G346" s="245"/>
      <c r="H346" s="248">
        <v>1</v>
      </c>
      <c r="I346" s="249"/>
      <c r="J346" s="245"/>
      <c r="K346" s="245"/>
      <c r="L346" s="250"/>
      <c r="M346" s="251"/>
      <c r="N346" s="252"/>
      <c r="O346" s="252"/>
      <c r="P346" s="252"/>
      <c r="Q346" s="252"/>
      <c r="R346" s="252"/>
      <c r="S346" s="252"/>
      <c r="T346" s="253"/>
      <c r="AT346" s="254" t="s">
        <v>159</v>
      </c>
      <c r="AU346" s="254" t="s">
        <v>81</v>
      </c>
      <c r="AV346" s="12" t="s">
        <v>81</v>
      </c>
      <c r="AW346" s="12" t="s">
        <v>35</v>
      </c>
      <c r="AX346" s="12" t="s">
        <v>79</v>
      </c>
      <c r="AY346" s="254" t="s">
        <v>152</v>
      </c>
    </row>
    <row r="347" s="1" customFormat="1" ht="16.5" customHeight="1">
      <c r="B347" s="46"/>
      <c r="C347" s="268" t="s">
        <v>518</v>
      </c>
      <c r="D347" s="268" t="s">
        <v>331</v>
      </c>
      <c r="E347" s="269" t="s">
        <v>1974</v>
      </c>
      <c r="F347" s="270" t="s">
        <v>1975</v>
      </c>
      <c r="G347" s="271" t="s">
        <v>376</v>
      </c>
      <c r="H347" s="272">
        <v>3</v>
      </c>
      <c r="I347" s="273"/>
      <c r="J347" s="274">
        <f>ROUND(I347*H347,2)</f>
        <v>0</v>
      </c>
      <c r="K347" s="270" t="s">
        <v>242</v>
      </c>
      <c r="L347" s="275"/>
      <c r="M347" s="276" t="s">
        <v>21</v>
      </c>
      <c r="N347" s="277" t="s">
        <v>42</v>
      </c>
      <c r="O347" s="47"/>
      <c r="P347" s="230">
        <f>O347*H347</f>
        <v>0</v>
      </c>
      <c r="Q347" s="230">
        <v>0.0011100000000000001</v>
      </c>
      <c r="R347" s="230">
        <f>Q347*H347</f>
        <v>0.0033300000000000005</v>
      </c>
      <c r="S347" s="230">
        <v>0</v>
      </c>
      <c r="T347" s="231">
        <f>S347*H347</f>
        <v>0</v>
      </c>
      <c r="AR347" s="24" t="s">
        <v>263</v>
      </c>
      <c r="AT347" s="24" t="s">
        <v>331</v>
      </c>
      <c r="AU347" s="24" t="s">
        <v>81</v>
      </c>
      <c r="AY347" s="24" t="s">
        <v>152</v>
      </c>
      <c r="BE347" s="232">
        <f>IF(N347="základní",J347,0)</f>
        <v>0</v>
      </c>
      <c r="BF347" s="232">
        <f>IF(N347="snížená",J347,0)</f>
        <v>0</v>
      </c>
      <c r="BG347" s="232">
        <f>IF(N347="zákl. přenesená",J347,0)</f>
        <v>0</v>
      </c>
      <c r="BH347" s="232">
        <f>IF(N347="sníž. přenesená",J347,0)</f>
        <v>0</v>
      </c>
      <c r="BI347" s="232">
        <f>IF(N347="nulová",J347,0)</f>
        <v>0</v>
      </c>
      <c r="BJ347" s="24" t="s">
        <v>79</v>
      </c>
      <c r="BK347" s="232">
        <f>ROUND(I347*H347,2)</f>
        <v>0</v>
      </c>
      <c r="BL347" s="24" t="s">
        <v>200</v>
      </c>
      <c r="BM347" s="24" t="s">
        <v>1976</v>
      </c>
    </row>
    <row r="348" s="12" customFormat="1">
      <c r="B348" s="244"/>
      <c r="C348" s="245"/>
      <c r="D348" s="235" t="s">
        <v>159</v>
      </c>
      <c r="E348" s="246" t="s">
        <v>21</v>
      </c>
      <c r="F348" s="247" t="s">
        <v>1965</v>
      </c>
      <c r="G348" s="245"/>
      <c r="H348" s="248">
        <v>3</v>
      </c>
      <c r="I348" s="249"/>
      <c r="J348" s="245"/>
      <c r="K348" s="245"/>
      <c r="L348" s="250"/>
      <c r="M348" s="251"/>
      <c r="N348" s="252"/>
      <c r="O348" s="252"/>
      <c r="P348" s="252"/>
      <c r="Q348" s="252"/>
      <c r="R348" s="252"/>
      <c r="S348" s="252"/>
      <c r="T348" s="253"/>
      <c r="AT348" s="254" t="s">
        <v>159</v>
      </c>
      <c r="AU348" s="254" t="s">
        <v>81</v>
      </c>
      <c r="AV348" s="12" t="s">
        <v>81</v>
      </c>
      <c r="AW348" s="12" t="s">
        <v>35</v>
      </c>
      <c r="AX348" s="12" t="s">
        <v>79</v>
      </c>
      <c r="AY348" s="254" t="s">
        <v>152</v>
      </c>
    </row>
    <row r="349" s="1" customFormat="1" ht="16.5" customHeight="1">
      <c r="B349" s="46"/>
      <c r="C349" s="268" t="s">
        <v>370</v>
      </c>
      <c r="D349" s="268" t="s">
        <v>331</v>
      </c>
      <c r="E349" s="269" t="s">
        <v>1977</v>
      </c>
      <c r="F349" s="270" t="s">
        <v>1978</v>
      </c>
      <c r="G349" s="271" t="s">
        <v>376</v>
      </c>
      <c r="H349" s="272">
        <v>2</v>
      </c>
      <c r="I349" s="273"/>
      <c r="J349" s="274">
        <f>ROUND(I349*H349,2)</f>
        <v>0</v>
      </c>
      <c r="K349" s="270" t="s">
        <v>242</v>
      </c>
      <c r="L349" s="275"/>
      <c r="M349" s="276" t="s">
        <v>21</v>
      </c>
      <c r="N349" s="277" t="s">
        <v>42</v>
      </c>
      <c r="O349" s="47"/>
      <c r="P349" s="230">
        <f>O349*H349</f>
        <v>0</v>
      </c>
      <c r="Q349" s="230">
        <v>0.00034000000000000002</v>
      </c>
      <c r="R349" s="230">
        <f>Q349*H349</f>
        <v>0.00068000000000000005</v>
      </c>
      <c r="S349" s="230">
        <v>0</v>
      </c>
      <c r="T349" s="231">
        <f>S349*H349</f>
        <v>0</v>
      </c>
      <c r="AR349" s="24" t="s">
        <v>263</v>
      </c>
      <c r="AT349" s="24" t="s">
        <v>331</v>
      </c>
      <c r="AU349" s="24" t="s">
        <v>81</v>
      </c>
      <c r="AY349" s="24" t="s">
        <v>152</v>
      </c>
      <c r="BE349" s="232">
        <f>IF(N349="základní",J349,0)</f>
        <v>0</v>
      </c>
      <c r="BF349" s="232">
        <f>IF(N349="snížená",J349,0)</f>
        <v>0</v>
      </c>
      <c r="BG349" s="232">
        <f>IF(N349="zákl. přenesená",J349,0)</f>
        <v>0</v>
      </c>
      <c r="BH349" s="232">
        <f>IF(N349="sníž. přenesená",J349,0)</f>
        <v>0</v>
      </c>
      <c r="BI349" s="232">
        <f>IF(N349="nulová",J349,0)</f>
        <v>0</v>
      </c>
      <c r="BJ349" s="24" t="s">
        <v>79</v>
      </c>
      <c r="BK349" s="232">
        <f>ROUND(I349*H349,2)</f>
        <v>0</v>
      </c>
      <c r="BL349" s="24" t="s">
        <v>200</v>
      </c>
      <c r="BM349" s="24" t="s">
        <v>1979</v>
      </c>
    </row>
    <row r="350" s="12" customFormat="1">
      <c r="B350" s="244"/>
      <c r="C350" s="245"/>
      <c r="D350" s="235" t="s">
        <v>159</v>
      </c>
      <c r="E350" s="246" t="s">
        <v>21</v>
      </c>
      <c r="F350" s="247" t="s">
        <v>1966</v>
      </c>
      <c r="G350" s="245"/>
      <c r="H350" s="248">
        <v>2</v>
      </c>
      <c r="I350" s="249"/>
      <c r="J350" s="245"/>
      <c r="K350" s="245"/>
      <c r="L350" s="250"/>
      <c r="M350" s="251"/>
      <c r="N350" s="252"/>
      <c r="O350" s="252"/>
      <c r="P350" s="252"/>
      <c r="Q350" s="252"/>
      <c r="R350" s="252"/>
      <c r="S350" s="252"/>
      <c r="T350" s="253"/>
      <c r="AT350" s="254" t="s">
        <v>159</v>
      </c>
      <c r="AU350" s="254" t="s">
        <v>81</v>
      </c>
      <c r="AV350" s="12" t="s">
        <v>81</v>
      </c>
      <c r="AW350" s="12" t="s">
        <v>35</v>
      </c>
      <c r="AX350" s="12" t="s">
        <v>79</v>
      </c>
      <c r="AY350" s="254" t="s">
        <v>152</v>
      </c>
    </row>
    <row r="351" s="1" customFormat="1" ht="16.5" customHeight="1">
      <c r="B351" s="46"/>
      <c r="C351" s="221" t="s">
        <v>525</v>
      </c>
      <c r="D351" s="221" t="s">
        <v>154</v>
      </c>
      <c r="E351" s="222" t="s">
        <v>1980</v>
      </c>
      <c r="F351" s="223" t="s">
        <v>1981</v>
      </c>
      <c r="G351" s="224" t="s">
        <v>376</v>
      </c>
      <c r="H351" s="225">
        <v>7</v>
      </c>
      <c r="I351" s="226"/>
      <c r="J351" s="227">
        <f>ROUND(I351*H351,2)</f>
        <v>0</v>
      </c>
      <c r="K351" s="223" t="s">
        <v>242</v>
      </c>
      <c r="L351" s="72"/>
      <c r="M351" s="228" t="s">
        <v>21</v>
      </c>
      <c r="N351" s="229" t="s">
        <v>42</v>
      </c>
      <c r="O351" s="47"/>
      <c r="P351" s="230">
        <f>O351*H351</f>
        <v>0</v>
      </c>
      <c r="Q351" s="230">
        <v>0.00024000000000000001</v>
      </c>
      <c r="R351" s="230">
        <f>Q351*H351</f>
        <v>0.0016800000000000001</v>
      </c>
      <c r="S351" s="230">
        <v>0</v>
      </c>
      <c r="T351" s="231">
        <f>S351*H351</f>
        <v>0</v>
      </c>
      <c r="AR351" s="24" t="s">
        <v>200</v>
      </c>
      <c r="AT351" s="24" t="s">
        <v>154</v>
      </c>
      <c r="AU351" s="24" t="s">
        <v>81</v>
      </c>
      <c r="AY351" s="24" t="s">
        <v>152</v>
      </c>
      <c r="BE351" s="232">
        <f>IF(N351="základní",J351,0)</f>
        <v>0</v>
      </c>
      <c r="BF351" s="232">
        <f>IF(N351="snížená",J351,0)</f>
        <v>0</v>
      </c>
      <c r="BG351" s="232">
        <f>IF(N351="zákl. přenesená",J351,0)</f>
        <v>0</v>
      </c>
      <c r="BH351" s="232">
        <f>IF(N351="sníž. přenesená",J351,0)</f>
        <v>0</v>
      </c>
      <c r="BI351" s="232">
        <f>IF(N351="nulová",J351,0)</f>
        <v>0</v>
      </c>
      <c r="BJ351" s="24" t="s">
        <v>79</v>
      </c>
      <c r="BK351" s="232">
        <f>ROUND(I351*H351,2)</f>
        <v>0</v>
      </c>
      <c r="BL351" s="24" t="s">
        <v>200</v>
      </c>
      <c r="BM351" s="24" t="s">
        <v>1982</v>
      </c>
    </row>
    <row r="352" s="11" customFormat="1">
      <c r="B352" s="233"/>
      <c r="C352" s="234"/>
      <c r="D352" s="235" t="s">
        <v>159</v>
      </c>
      <c r="E352" s="236" t="s">
        <v>21</v>
      </c>
      <c r="F352" s="237" t="s">
        <v>1983</v>
      </c>
      <c r="G352" s="234"/>
      <c r="H352" s="236" t="s">
        <v>21</v>
      </c>
      <c r="I352" s="238"/>
      <c r="J352" s="234"/>
      <c r="K352" s="234"/>
      <c r="L352" s="239"/>
      <c r="M352" s="240"/>
      <c r="N352" s="241"/>
      <c r="O352" s="241"/>
      <c r="P352" s="241"/>
      <c r="Q352" s="241"/>
      <c r="R352" s="241"/>
      <c r="S352" s="241"/>
      <c r="T352" s="242"/>
      <c r="AT352" s="243" t="s">
        <v>159</v>
      </c>
      <c r="AU352" s="243" t="s">
        <v>81</v>
      </c>
      <c r="AV352" s="11" t="s">
        <v>79</v>
      </c>
      <c r="AW352" s="11" t="s">
        <v>35</v>
      </c>
      <c r="AX352" s="11" t="s">
        <v>71</v>
      </c>
      <c r="AY352" s="243" t="s">
        <v>152</v>
      </c>
    </row>
    <row r="353" s="12" customFormat="1">
      <c r="B353" s="244"/>
      <c r="C353" s="245"/>
      <c r="D353" s="235" t="s">
        <v>159</v>
      </c>
      <c r="E353" s="246" t="s">
        <v>21</v>
      </c>
      <c r="F353" s="247" t="s">
        <v>1984</v>
      </c>
      <c r="G353" s="245"/>
      <c r="H353" s="248">
        <v>4</v>
      </c>
      <c r="I353" s="249"/>
      <c r="J353" s="245"/>
      <c r="K353" s="245"/>
      <c r="L353" s="250"/>
      <c r="M353" s="251"/>
      <c r="N353" s="252"/>
      <c r="O353" s="252"/>
      <c r="P353" s="252"/>
      <c r="Q353" s="252"/>
      <c r="R353" s="252"/>
      <c r="S353" s="252"/>
      <c r="T353" s="253"/>
      <c r="AT353" s="254" t="s">
        <v>159</v>
      </c>
      <c r="AU353" s="254" t="s">
        <v>81</v>
      </c>
      <c r="AV353" s="12" t="s">
        <v>81</v>
      </c>
      <c r="AW353" s="12" t="s">
        <v>35</v>
      </c>
      <c r="AX353" s="12" t="s">
        <v>71</v>
      </c>
      <c r="AY353" s="254" t="s">
        <v>152</v>
      </c>
    </row>
    <row r="354" s="12" customFormat="1">
      <c r="B354" s="244"/>
      <c r="C354" s="245"/>
      <c r="D354" s="235" t="s">
        <v>159</v>
      </c>
      <c r="E354" s="246" t="s">
        <v>21</v>
      </c>
      <c r="F354" s="247" t="s">
        <v>1985</v>
      </c>
      <c r="G354" s="245"/>
      <c r="H354" s="248">
        <v>1</v>
      </c>
      <c r="I354" s="249"/>
      <c r="J354" s="245"/>
      <c r="K354" s="245"/>
      <c r="L354" s="250"/>
      <c r="M354" s="251"/>
      <c r="N354" s="252"/>
      <c r="O354" s="252"/>
      <c r="P354" s="252"/>
      <c r="Q354" s="252"/>
      <c r="R354" s="252"/>
      <c r="S354" s="252"/>
      <c r="T354" s="253"/>
      <c r="AT354" s="254" t="s">
        <v>159</v>
      </c>
      <c r="AU354" s="254" t="s">
        <v>81</v>
      </c>
      <c r="AV354" s="12" t="s">
        <v>81</v>
      </c>
      <c r="AW354" s="12" t="s">
        <v>35</v>
      </c>
      <c r="AX354" s="12" t="s">
        <v>71</v>
      </c>
      <c r="AY354" s="254" t="s">
        <v>152</v>
      </c>
    </row>
    <row r="355" s="12" customFormat="1">
      <c r="B355" s="244"/>
      <c r="C355" s="245"/>
      <c r="D355" s="235" t="s">
        <v>159</v>
      </c>
      <c r="E355" s="246" t="s">
        <v>21</v>
      </c>
      <c r="F355" s="247" t="s">
        <v>1986</v>
      </c>
      <c r="G355" s="245"/>
      <c r="H355" s="248">
        <v>2</v>
      </c>
      <c r="I355" s="249"/>
      <c r="J355" s="245"/>
      <c r="K355" s="245"/>
      <c r="L355" s="250"/>
      <c r="M355" s="251"/>
      <c r="N355" s="252"/>
      <c r="O355" s="252"/>
      <c r="P355" s="252"/>
      <c r="Q355" s="252"/>
      <c r="R355" s="252"/>
      <c r="S355" s="252"/>
      <c r="T355" s="253"/>
      <c r="AT355" s="254" t="s">
        <v>159</v>
      </c>
      <c r="AU355" s="254" t="s">
        <v>81</v>
      </c>
      <c r="AV355" s="12" t="s">
        <v>81</v>
      </c>
      <c r="AW355" s="12" t="s">
        <v>35</v>
      </c>
      <c r="AX355" s="12" t="s">
        <v>71</v>
      </c>
      <c r="AY355" s="254" t="s">
        <v>152</v>
      </c>
    </row>
    <row r="356" s="13" customFormat="1">
      <c r="B356" s="255"/>
      <c r="C356" s="256"/>
      <c r="D356" s="235" t="s">
        <v>159</v>
      </c>
      <c r="E356" s="257" t="s">
        <v>21</v>
      </c>
      <c r="F356" s="258" t="s">
        <v>164</v>
      </c>
      <c r="G356" s="256"/>
      <c r="H356" s="259">
        <v>7</v>
      </c>
      <c r="I356" s="260"/>
      <c r="J356" s="256"/>
      <c r="K356" s="256"/>
      <c r="L356" s="261"/>
      <c r="M356" s="262"/>
      <c r="N356" s="263"/>
      <c r="O356" s="263"/>
      <c r="P356" s="263"/>
      <c r="Q356" s="263"/>
      <c r="R356" s="263"/>
      <c r="S356" s="263"/>
      <c r="T356" s="264"/>
      <c r="AT356" s="265" t="s">
        <v>159</v>
      </c>
      <c r="AU356" s="265" t="s">
        <v>81</v>
      </c>
      <c r="AV356" s="13" t="s">
        <v>158</v>
      </c>
      <c r="AW356" s="13" t="s">
        <v>35</v>
      </c>
      <c r="AX356" s="13" t="s">
        <v>79</v>
      </c>
      <c r="AY356" s="265" t="s">
        <v>152</v>
      </c>
    </row>
    <row r="357" s="1" customFormat="1" ht="16.5" customHeight="1">
      <c r="B357" s="46"/>
      <c r="C357" s="268" t="s">
        <v>377</v>
      </c>
      <c r="D357" s="268" t="s">
        <v>331</v>
      </c>
      <c r="E357" s="269" t="s">
        <v>1987</v>
      </c>
      <c r="F357" s="270" t="s">
        <v>1988</v>
      </c>
      <c r="G357" s="271" t="s">
        <v>376</v>
      </c>
      <c r="H357" s="272">
        <v>4</v>
      </c>
      <c r="I357" s="273"/>
      <c r="J357" s="274">
        <f>ROUND(I357*H357,2)</f>
        <v>0</v>
      </c>
      <c r="K357" s="270" t="s">
        <v>242</v>
      </c>
      <c r="L357" s="275"/>
      <c r="M357" s="276" t="s">
        <v>21</v>
      </c>
      <c r="N357" s="277" t="s">
        <v>42</v>
      </c>
      <c r="O357" s="47"/>
      <c r="P357" s="230">
        <f>O357*H357</f>
        <v>0</v>
      </c>
      <c r="Q357" s="230">
        <v>8.0000000000000007E-05</v>
      </c>
      <c r="R357" s="230">
        <f>Q357*H357</f>
        <v>0.00032000000000000003</v>
      </c>
      <c r="S357" s="230">
        <v>0</v>
      </c>
      <c r="T357" s="231">
        <f>S357*H357</f>
        <v>0</v>
      </c>
      <c r="AR357" s="24" t="s">
        <v>263</v>
      </c>
      <c r="AT357" s="24" t="s">
        <v>331</v>
      </c>
      <c r="AU357" s="24" t="s">
        <v>81</v>
      </c>
      <c r="AY357" s="24" t="s">
        <v>152</v>
      </c>
      <c r="BE357" s="232">
        <f>IF(N357="základní",J357,0)</f>
        <v>0</v>
      </c>
      <c r="BF357" s="232">
        <f>IF(N357="snížená",J357,0)</f>
        <v>0</v>
      </c>
      <c r="BG357" s="232">
        <f>IF(N357="zákl. přenesená",J357,0)</f>
        <v>0</v>
      </c>
      <c r="BH357" s="232">
        <f>IF(N357="sníž. přenesená",J357,0)</f>
        <v>0</v>
      </c>
      <c r="BI357" s="232">
        <f>IF(N357="nulová",J357,0)</f>
        <v>0</v>
      </c>
      <c r="BJ357" s="24" t="s">
        <v>79</v>
      </c>
      <c r="BK357" s="232">
        <f>ROUND(I357*H357,2)</f>
        <v>0</v>
      </c>
      <c r="BL357" s="24" t="s">
        <v>200</v>
      </c>
      <c r="BM357" s="24" t="s">
        <v>1989</v>
      </c>
    </row>
    <row r="358" s="11" customFormat="1">
      <c r="B358" s="233"/>
      <c r="C358" s="234"/>
      <c r="D358" s="235" t="s">
        <v>159</v>
      </c>
      <c r="E358" s="236" t="s">
        <v>21</v>
      </c>
      <c r="F358" s="237" t="s">
        <v>1983</v>
      </c>
      <c r="G358" s="234"/>
      <c r="H358" s="236" t="s">
        <v>21</v>
      </c>
      <c r="I358" s="238"/>
      <c r="J358" s="234"/>
      <c r="K358" s="234"/>
      <c r="L358" s="239"/>
      <c r="M358" s="240"/>
      <c r="N358" s="241"/>
      <c r="O358" s="241"/>
      <c r="P358" s="241"/>
      <c r="Q358" s="241"/>
      <c r="R358" s="241"/>
      <c r="S358" s="241"/>
      <c r="T358" s="242"/>
      <c r="AT358" s="243" t="s">
        <v>159</v>
      </c>
      <c r="AU358" s="243" t="s">
        <v>81</v>
      </c>
      <c r="AV358" s="11" t="s">
        <v>79</v>
      </c>
      <c r="AW358" s="11" t="s">
        <v>35</v>
      </c>
      <c r="AX358" s="11" t="s">
        <v>71</v>
      </c>
      <c r="AY358" s="243" t="s">
        <v>152</v>
      </c>
    </row>
    <row r="359" s="12" customFormat="1">
      <c r="B359" s="244"/>
      <c r="C359" s="245"/>
      <c r="D359" s="235" t="s">
        <v>159</v>
      </c>
      <c r="E359" s="246" t="s">
        <v>21</v>
      </c>
      <c r="F359" s="247" t="s">
        <v>1984</v>
      </c>
      <c r="G359" s="245"/>
      <c r="H359" s="248">
        <v>4</v>
      </c>
      <c r="I359" s="249"/>
      <c r="J359" s="245"/>
      <c r="K359" s="245"/>
      <c r="L359" s="250"/>
      <c r="M359" s="251"/>
      <c r="N359" s="252"/>
      <c r="O359" s="252"/>
      <c r="P359" s="252"/>
      <c r="Q359" s="252"/>
      <c r="R359" s="252"/>
      <c r="S359" s="252"/>
      <c r="T359" s="253"/>
      <c r="AT359" s="254" t="s">
        <v>159</v>
      </c>
      <c r="AU359" s="254" t="s">
        <v>81</v>
      </c>
      <c r="AV359" s="12" t="s">
        <v>81</v>
      </c>
      <c r="AW359" s="12" t="s">
        <v>35</v>
      </c>
      <c r="AX359" s="12" t="s">
        <v>71</v>
      </c>
      <c r="AY359" s="254" t="s">
        <v>152</v>
      </c>
    </row>
    <row r="360" s="13" customFormat="1">
      <c r="B360" s="255"/>
      <c r="C360" s="256"/>
      <c r="D360" s="235" t="s">
        <v>159</v>
      </c>
      <c r="E360" s="257" t="s">
        <v>21</v>
      </c>
      <c r="F360" s="258" t="s">
        <v>164</v>
      </c>
      <c r="G360" s="256"/>
      <c r="H360" s="259">
        <v>4</v>
      </c>
      <c r="I360" s="260"/>
      <c r="J360" s="256"/>
      <c r="K360" s="256"/>
      <c r="L360" s="261"/>
      <c r="M360" s="262"/>
      <c r="N360" s="263"/>
      <c r="O360" s="263"/>
      <c r="P360" s="263"/>
      <c r="Q360" s="263"/>
      <c r="R360" s="263"/>
      <c r="S360" s="263"/>
      <c r="T360" s="264"/>
      <c r="AT360" s="265" t="s">
        <v>159</v>
      </c>
      <c r="AU360" s="265" t="s">
        <v>81</v>
      </c>
      <c r="AV360" s="13" t="s">
        <v>158</v>
      </c>
      <c r="AW360" s="13" t="s">
        <v>35</v>
      </c>
      <c r="AX360" s="13" t="s">
        <v>79</v>
      </c>
      <c r="AY360" s="265" t="s">
        <v>152</v>
      </c>
    </row>
    <row r="361" s="1" customFormat="1" ht="25.5" customHeight="1">
      <c r="B361" s="46"/>
      <c r="C361" s="268" t="s">
        <v>534</v>
      </c>
      <c r="D361" s="268" t="s">
        <v>331</v>
      </c>
      <c r="E361" s="269" t="s">
        <v>1990</v>
      </c>
      <c r="F361" s="270" t="s">
        <v>1991</v>
      </c>
      <c r="G361" s="271" t="s">
        <v>1992</v>
      </c>
      <c r="H361" s="272">
        <v>1</v>
      </c>
      <c r="I361" s="273"/>
      <c r="J361" s="274">
        <f>ROUND(I361*H361,2)</f>
        <v>0</v>
      </c>
      <c r="K361" s="270" t="s">
        <v>242</v>
      </c>
      <c r="L361" s="275"/>
      <c r="M361" s="276" t="s">
        <v>21</v>
      </c>
      <c r="N361" s="277" t="s">
        <v>42</v>
      </c>
      <c r="O361" s="47"/>
      <c r="P361" s="230">
        <f>O361*H361</f>
        <v>0</v>
      </c>
      <c r="Q361" s="230">
        <v>0.0092599999999999991</v>
      </c>
      <c r="R361" s="230">
        <f>Q361*H361</f>
        <v>0.0092599999999999991</v>
      </c>
      <c r="S361" s="230">
        <v>0</v>
      </c>
      <c r="T361" s="231">
        <f>S361*H361</f>
        <v>0</v>
      </c>
      <c r="AR361" s="24" t="s">
        <v>263</v>
      </c>
      <c r="AT361" s="24" t="s">
        <v>331</v>
      </c>
      <c r="AU361" s="24" t="s">
        <v>81</v>
      </c>
      <c r="AY361" s="24" t="s">
        <v>152</v>
      </c>
      <c r="BE361" s="232">
        <f>IF(N361="základní",J361,0)</f>
        <v>0</v>
      </c>
      <c r="BF361" s="232">
        <f>IF(N361="snížená",J361,0)</f>
        <v>0</v>
      </c>
      <c r="BG361" s="232">
        <f>IF(N361="zákl. přenesená",J361,0)</f>
        <v>0</v>
      </c>
      <c r="BH361" s="232">
        <f>IF(N361="sníž. přenesená",J361,0)</f>
        <v>0</v>
      </c>
      <c r="BI361" s="232">
        <f>IF(N361="nulová",J361,0)</f>
        <v>0</v>
      </c>
      <c r="BJ361" s="24" t="s">
        <v>79</v>
      </c>
      <c r="BK361" s="232">
        <f>ROUND(I361*H361,2)</f>
        <v>0</v>
      </c>
      <c r="BL361" s="24" t="s">
        <v>200</v>
      </c>
      <c r="BM361" s="24" t="s">
        <v>1993</v>
      </c>
    </row>
    <row r="362" s="12" customFormat="1">
      <c r="B362" s="244"/>
      <c r="C362" s="245"/>
      <c r="D362" s="235" t="s">
        <v>159</v>
      </c>
      <c r="E362" s="246" t="s">
        <v>21</v>
      </c>
      <c r="F362" s="247" t="s">
        <v>1994</v>
      </c>
      <c r="G362" s="245"/>
      <c r="H362" s="248">
        <v>1</v>
      </c>
      <c r="I362" s="249"/>
      <c r="J362" s="245"/>
      <c r="K362" s="245"/>
      <c r="L362" s="250"/>
      <c r="M362" s="251"/>
      <c r="N362" s="252"/>
      <c r="O362" s="252"/>
      <c r="P362" s="252"/>
      <c r="Q362" s="252"/>
      <c r="R362" s="252"/>
      <c r="S362" s="252"/>
      <c r="T362" s="253"/>
      <c r="AT362" s="254" t="s">
        <v>159</v>
      </c>
      <c r="AU362" s="254" t="s">
        <v>81</v>
      </c>
      <c r="AV362" s="12" t="s">
        <v>81</v>
      </c>
      <c r="AW362" s="12" t="s">
        <v>35</v>
      </c>
      <c r="AX362" s="12" t="s">
        <v>79</v>
      </c>
      <c r="AY362" s="254" t="s">
        <v>152</v>
      </c>
    </row>
    <row r="363" s="1" customFormat="1" ht="16.5" customHeight="1">
      <c r="B363" s="46"/>
      <c r="C363" s="268" t="s">
        <v>383</v>
      </c>
      <c r="D363" s="268" t="s">
        <v>331</v>
      </c>
      <c r="E363" s="269" t="s">
        <v>1995</v>
      </c>
      <c r="F363" s="270" t="s">
        <v>1996</v>
      </c>
      <c r="G363" s="271" t="s">
        <v>376</v>
      </c>
      <c r="H363" s="272">
        <v>2</v>
      </c>
      <c r="I363" s="273"/>
      <c r="J363" s="274">
        <f>ROUND(I363*H363,2)</f>
        <v>0</v>
      </c>
      <c r="K363" s="270" t="s">
        <v>242</v>
      </c>
      <c r="L363" s="275"/>
      <c r="M363" s="276" t="s">
        <v>21</v>
      </c>
      <c r="N363" s="277" t="s">
        <v>42</v>
      </c>
      <c r="O363" s="47"/>
      <c r="P363" s="230">
        <f>O363*H363</f>
        <v>0</v>
      </c>
      <c r="Q363" s="230">
        <v>0.00048000000000000001</v>
      </c>
      <c r="R363" s="230">
        <f>Q363*H363</f>
        <v>0.00096000000000000002</v>
      </c>
      <c r="S363" s="230">
        <v>0</v>
      </c>
      <c r="T363" s="231">
        <f>S363*H363</f>
        <v>0</v>
      </c>
      <c r="AR363" s="24" t="s">
        <v>263</v>
      </c>
      <c r="AT363" s="24" t="s">
        <v>331</v>
      </c>
      <c r="AU363" s="24" t="s">
        <v>81</v>
      </c>
      <c r="AY363" s="24" t="s">
        <v>152</v>
      </c>
      <c r="BE363" s="232">
        <f>IF(N363="základní",J363,0)</f>
        <v>0</v>
      </c>
      <c r="BF363" s="232">
        <f>IF(N363="snížená",J363,0)</f>
        <v>0</v>
      </c>
      <c r="BG363" s="232">
        <f>IF(N363="zákl. přenesená",J363,0)</f>
        <v>0</v>
      </c>
      <c r="BH363" s="232">
        <f>IF(N363="sníž. přenesená",J363,0)</f>
        <v>0</v>
      </c>
      <c r="BI363" s="232">
        <f>IF(N363="nulová",J363,0)</f>
        <v>0</v>
      </c>
      <c r="BJ363" s="24" t="s">
        <v>79</v>
      </c>
      <c r="BK363" s="232">
        <f>ROUND(I363*H363,2)</f>
        <v>0</v>
      </c>
      <c r="BL363" s="24" t="s">
        <v>200</v>
      </c>
      <c r="BM363" s="24" t="s">
        <v>1997</v>
      </c>
    </row>
    <row r="364" s="12" customFormat="1">
      <c r="B364" s="244"/>
      <c r="C364" s="245"/>
      <c r="D364" s="235" t="s">
        <v>159</v>
      </c>
      <c r="E364" s="246" t="s">
        <v>21</v>
      </c>
      <c r="F364" s="247" t="s">
        <v>1986</v>
      </c>
      <c r="G364" s="245"/>
      <c r="H364" s="248">
        <v>2</v>
      </c>
      <c r="I364" s="249"/>
      <c r="J364" s="245"/>
      <c r="K364" s="245"/>
      <c r="L364" s="250"/>
      <c r="M364" s="251"/>
      <c r="N364" s="252"/>
      <c r="O364" s="252"/>
      <c r="P364" s="252"/>
      <c r="Q364" s="252"/>
      <c r="R364" s="252"/>
      <c r="S364" s="252"/>
      <c r="T364" s="253"/>
      <c r="AT364" s="254" t="s">
        <v>159</v>
      </c>
      <c r="AU364" s="254" t="s">
        <v>81</v>
      </c>
      <c r="AV364" s="12" t="s">
        <v>81</v>
      </c>
      <c r="AW364" s="12" t="s">
        <v>35</v>
      </c>
      <c r="AX364" s="12" t="s">
        <v>79</v>
      </c>
      <c r="AY364" s="254" t="s">
        <v>152</v>
      </c>
    </row>
    <row r="365" s="1" customFormat="1" ht="16.5" customHeight="1">
      <c r="B365" s="46"/>
      <c r="C365" s="221" t="s">
        <v>551</v>
      </c>
      <c r="D365" s="221" t="s">
        <v>154</v>
      </c>
      <c r="E365" s="222" t="s">
        <v>1998</v>
      </c>
      <c r="F365" s="223" t="s">
        <v>1999</v>
      </c>
      <c r="G365" s="224" t="s">
        <v>376</v>
      </c>
      <c r="H365" s="225">
        <v>16</v>
      </c>
      <c r="I365" s="226"/>
      <c r="J365" s="227">
        <f>ROUND(I365*H365,2)</f>
        <v>0</v>
      </c>
      <c r="K365" s="223" t="s">
        <v>242</v>
      </c>
      <c r="L365" s="72"/>
      <c r="M365" s="228" t="s">
        <v>21</v>
      </c>
      <c r="N365" s="229" t="s">
        <v>42</v>
      </c>
      <c r="O365" s="47"/>
      <c r="P365" s="230">
        <f>O365*H365</f>
        <v>0</v>
      </c>
      <c r="Q365" s="230">
        <v>6.0000000000000002E-05</v>
      </c>
      <c r="R365" s="230">
        <f>Q365*H365</f>
        <v>0.00096000000000000002</v>
      </c>
      <c r="S365" s="230">
        <v>0</v>
      </c>
      <c r="T365" s="231">
        <f>S365*H365</f>
        <v>0</v>
      </c>
      <c r="AR365" s="24" t="s">
        <v>200</v>
      </c>
      <c r="AT365" s="24" t="s">
        <v>154</v>
      </c>
      <c r="AU365" s="24" t="s">
        <v>81</v>
      </c>
      <c r="AY365" s="24" t="s">
        <v>152</v>
      </c>
      <c r="BE365" s="232">
        <f>IF(N365="základní",J365,0)</f>
        <v>0</v>
      </c>
      <c r="BF365" s="232">
        <f>IF(N365="snížená",J365,0)</f>
        <v>0</v>
      </c>
      <c r="BG365" s="232">
        <f>IF(N365="zákl. přenesená",J365,0)</f>
        <v>0</v>
      </c>
      <c r="BH365" s="232">
        <f>IF(N365="sníž. přenesená",J365,0)</f>
        <v>0</v>
      </c>
      <c r="BI365" s="232">
        <f>IF(N365="nulová",J365,0)</f>
        <v>0</v>
      </c>
      <c r="BJ365" s="24" t="s">
        <v>79</v>
      </c>
      <c r="BK365" s="232">
        <f>ROUND(I365*H365,2)</f>
        <v>0</v>
      </c>
      <c r="BL365" s="24" t="s">
        <v>200</v>
      </c>
      <c r="BM365" s="24" t="s">
        <v>2000</v>
      </c>
    </row>
    <row r="366" s="12" customFormat="1">
      <c r="B366" s="244"/>
      <c r="C366" s="245"/>
      <c r="D366" s="235" t="s">
        <v>159</v>
      </c>
      <c r="E366" s="246" t="s">
        <v>21</v>
      </c>
      <c r="F366" s="247" t="s">
        <v>2001</v>
      </c>
      <c r="G366" s="245"/>
      <c r="H366" s="248">
        <v>16</v>
      </c>
      <c r="I366" s="249"/>
      <c r="J366" s="245"/>
      <c r="K366" s="245"/>
      <c r="L366" s="250"/>
      <c r="M366" s="251"/>
      <c r="N366" s="252"/>
      <c r="O366" s="252"/>
      <c r="P366" s="252"/>
      <c r="Q366" s="252"/>
      <c r="R366" s="252"/>
      <c r="S366" s="252"/>
      <c r="T366" s="253"/>
      <c r="AT366" s="254" t="s">
        <v>159</v>
      </c>
      <c r="AU366" s="254" t="s">
        <v>81</v>
      </c>
      <c r="AV366" s="12" t="s">
        <v>81</v>
      </c>
      <c r="AW366" s="12" t="s">
        <v>35</v>
      </c>
      <c r="AX366" s="12" t="s">
        <v>79</v>
      </c>
      <c r="AY366" s="254" t="s">
        <v>152</v>
      </c>
    </row>
    <row r="367" s="1" customFormat="1" ht="25.5" customHeight="1">
      <c r="B367" s="46"/>
      <c r="C367" s="221" t="s">
        <v>388</v>
      </c>
      <c r="D367" s="221" t="s">
        <v>154</v>
      </c>
      <c r="E367" s="222" t="s">
        <v>2002</v>
      </c>
      <c r="F367" s="223" t="s">
        <v>2003</v>
      </c>
      <c r="G367" s="224" t="s">
        <v>376</v>
      </c>
      <c r="H367" s="225">
        <v>4</v>
      </c>
      <c r="I367" s="226"/>
      <c r="J367" s="227">
        <f>ROUND(I367*H367,2)</f>
        <v>0</v>
      </c>
      <c r="K367" s="223" t="s">
        <v>242</v>
      </c>
      <c r="L367" s="72"/>
      <c r="M367" s="228" t="s">
        <v>21</v>
      </c>
      <c r="N367" s="229" t="s">
        <v>42</v>
      </c>
      <c r="O367" s="47"/>
      <c r="P367" s="230">
        <f>O367*H367</f>
        <v>0</v>
      </c>
      <c r="Q367" s="230">
        <v>0.00027</v>
      </c>
      <c r="R367" s="230">
        <f>Q367*H367</f>
        <v>0.00108</v>
      </c>
      <c r="S367" s="230">
        <v>0</v>
      </c>
      <c r="T367" s="231">
        <f>S367*H367</f>
        <v>0</v>
      </c>
      <c r="AR367" s="24" t="s">
        <v>200</v>
      </c>
      <c r="AT367" s="24" t="s">
        <v>154</v>
      </c>
      <c r="AU367" s="24" t="s">
        <v>81</v>
      </c>
      <c r="AY367" s="24" t="s">
        <v>152</v>
      </c>
      <c r="BE367" s="232">
        <f>IF(N367="základní",J367,0)</f>
        <v>0</v>
      </c>
      <c r="BF367" s="232">
        <f>IF(N367="snížená",J367,0)</f>
        <v>0</v>
      </c>
      <c r="BG367" s="232">
        <f>IF(N367="zákl. přenesená",J367,0)</f>
        <v>0</v>
      </c>
      <c r="BH367" s="232">
        <f>IF(N367="sníž. přenesená",J367,0)</f>
        <v>0</v>
      </c>
      <c r="BI367" s="232">
        <f>IF(N367="nulová",J367,0)</f>
        <v>0</v>
      </c>
      <c r="BJ367" s="24" t="s">
        <v>79</v>
      </c>
      <c r="BK367" s="232">
        <f>ROUND(I367*H367,2)</f>
        <v>0</v>
      </c>
      <c r="BL367" s="24" t="s">
        <v>200</v>
      </c>
      <c r="BM367" s="24" t="s">
        <v>2004</v>
      </c>
    </row>
    <row r="368" s="12" customFormat="1">
      <c r="B368" s="244"/>
      <c r="C368" s="245"/>
      <c r="D368" s="235" t="s">
        <v>159</v>
      </c>
      <c r="E368" s="246" t="s">
        <v>21</v>
      </c>
      <c r="F368" s="247" t="s">
        <v>2005</v>
      </c>
      <c r="G368" s="245"/>
      <c r="H368" s="248">
        <v>2</v>
      </c>
      <c r="I368" s="249"/>
      <c r="J368" s="245"/>
      <c r="K368" s="245"/>
      <c r="L368" s="250"/>
      <c r="M368" s="251"/>
      <c r="N368" s="252"/>
      <c r="O368" s="252"/>
      <c r="P368" s="252"/>
      <c r="Q368" s="252"/>
      <c r="R368" s="252"/>
      <c r="S368" s="252"/>
      <c r="T368" s="253"/>
      <c r="AT368" s="254" t="s">
        <v>159</v>
      </c>
      <c r="AU368" s="254" t="s">
        <v>81</v>
      </c>
      <c r="AV368" s="12" t="s">
        <v>81</v>
      </c>
      <c r="AW368" s="12" t="s">
        <v>35</v>
      </c>
      <c r="AX368" s="12" t="s">
        <v>71</v>
      </c>
      <c r="AY368" s="254" t="s">
        <v>152</v>
      </c>
    </row>
    <row r="369" s="12" customFormat="1">
      <c r="B369" s="244"/>
      <c r="C369" s="245"/>
      <c r="D369" s="235" t="s">
        <v>159</v>
      </c>
      <c r="E369" s="246" t="s">
        <v>21</v>
      </c>
      <c r="F369" s="247" t="s">
        <v>2006</v>
      </c>
      <c r="G369" s="245"/>
      <c r="H369" s="248">
        <v>2</v>
      </c>
      <c r="I369" s="249"/>
      <c r="J369" s="245"/>
      <c r="K369" s="245"/>
      <c r="L369" s="250"/>
      <c r="M369" s="251"/>
      <c r="N369" s="252"/>
      <c r="O369" s="252"/>
      <c r="P369" s="252"/>
      <c r="Q369" s="252"/>
      <c r="R369" s="252"/>
      <c r="S369" s="252"/>
      <c r="T369" s="253"/>
      <c r="AT369" s="254" t="s">
        <v>159</v>
      </c>
      <c r="AU369" s="254" t="s">
        <v>81</v>
      </c>
      <c r="AV369" s="12" t="s">
        <v>81</v>
      </c>
      <c r="AW369" s="12" t="s">
        <v>35</v>
      </c>
      <c r="AX369" s="12" t="s">
        <v>71</v>
      </c>
      <c r="AY369" s="254" t="s">
        <v>152</v>
      </c>
    </row>
    <row r="370" s="13" customFormat="1">
      <c r="B370" s="255"/>
      <c r="C370" s="256"/>
      <c r="D370" s="235" t="s">
        <v>159</v>
      </c>
      <c r="E370" s="257" t="s">
        <v>21</v>
      </c>
      <c r="F370" s="258" t="s">
        <v>164</v>
      </c>
      <c r="G370" s="256"/>
      <c r="H370" s="259">
        <v>4</v>
      </c>
      <c r="I370" s="260"/>
      <c r="J370" s="256"/>
      <c r="K370" s="256"/>
      <c r="L370" s="261"/>
      <c r="M370" s="262"/>
      <c r="N370" s="263"/>
      <c r="O370" s="263"/>
      <c r="P370" s="263"/>
      <c r="Q370" s="263"/>
      <c r="R370" s="263"/>
      <c r="S370" s="263"/>
      <c r="T370" s="264"/>
      <c r="AT370" s="265" t="s">
        <v>159</v>
      </c>
      <c r="AU370" s="265" t="s">
        <v>81</v>
      </c>
      <c r="AV370" s="13" t="s">
        <v>158</v>
      </c>
      <c r="AW370" s="13" t="s">
        <v>35</v>
      </c>
      <c r="AX370" s="13" t="s">
        <v>79</v>
      </c>
      <c r="AY370" s="265" t="s">
        <v>152</v>
      </c>
    </row>
    <row r="371" s="1" customFormat="1" ht="16.5" customHeight="1">
      <c r="B371" s="46"/>
      <c r="C371" s="221" t="s">
        <v>568</v>
      </c>
      <c r="D371" s="221" t="s">
        <v>154</v>
      </c>
      <c r="E371" s="222" t="s">
        <v>2007</v>
      </c>
      <c r="F371" s="223" t="s">
        <v>2008</v>
      </c>
      <c r="G371" s="224" t="s">
        <v>376</v>
      </c>
      <c r="H371" s="225">
        <v>16</v>
      </c>
      <c r="I371" s="226"/>
      <c r="J371" s="227">
        <f>ROUND(I371*H371,2)</f>
        <v>0</v>
      </c>
      <c r="K371" s="223" t="s">
        <v>21</v>
      </c>
      <c r="L371" s="72"/>
      <c r="M371" s="228" t="s">
        <v>21</v>
      </c>
      <c r="N371" s="229" t="s">
        <v>42</v>
      </c>
      <c r="O371" s="47"/>
      <c r="P371" s="230">
        <f>O371*H371</f>
        <v>0</v>
      </c>
      <c r="Q371" s="230">
        <v>0.00013999999999999999</v>
      </c>
      <c r="R371" s="230">
        <f>Q371*H371</f>
        <v>0.0022399999999999998</v>
      </c>
      <c r="S371" s="230">
        <v>0</v>
      </c>
      <c r="T371" s="231">
        <f>S371*H371</f>
        <v>0</v>
      </c>
      <c r="AR371" s="24" t="s">
        <v>200</v>
      </c>
      <c r="AT371" s="24" t="s">
        <v>154</v>
      </c>
      <c r="AU371" s="24" t="s">
        <v>81</v>
      </c>
      <c r="AY371" s="24" t="s">
        <v>152</v>
      </c>
      <c r="BE371" s="232">
        <f>IF(N371="základní",J371,0)</f>
        <v>0</v>
      </c>
      <c r="BF371" s="232">
        <f>IF(N371="snížená",J371,0)</f>
        <v>0</v>
      </c>
      <c r="BG371" s="232">
        <f>IF(N371="zákl. přenesená",J371,0)</f>
        <v>0</v>
      </c>
      <c r="BH371" s="232">
        <f>IF(N371="sníž. přenesená",J371,0)</f>
        <v>0</v>
      </c>
      <c r="BI371" s="232">
        <f>IF(N371="nulová",J371,0)</f>
        <v>0</v>
      </c>
      <c r="BJ371" s="24" t="s">
        <v>79</v>
      </c>
      <c r="BK371" s="232">
        <f>ROUND(I371*H371,2)</f>
        <v>0</v>
      </c>
      <c r="BL371" s="24" t="s">
        <v>200</v>
      </c>
      <c r="BM371" s="24" t="s">
        <v>225</v>
      </c>
    </row>
    <row r="372" s="12" customFormat="1">
      <c r="B372" s="244"/>
      <c r="C372" s="245"/>
      <c r="D372" s="235" t="s">
        <v>159</v>
      </c>
      <c r="E372" s="246" t="s">
        <v>21</v>
      </c>
      <c r="F372" s="247" t="s">
        <v>2009</v>
      </c>
      <c r="G372" s="245"/>
      <c r="H372" s="248">
        <v>16</v>
      </c>
      <c r="I372" s="249"/>
      <c r="J372" s="245"/>
      <c r="K372" s="245"/>
      <c r="L372" s="250"/>
      <c r="M372" s="251"/>
      <c r="N372" s="252"/>
      <c r="O372" s="252"/>
      <c r="P372" s="252"/>
      <c r="Q372" s="252"/>
      <c r="R372" s="252"/>
      <c r="S372" s="252"/>
      <c r="T372" s="253"/>
      <c r="AT372" s="254" t="s">
        <v>159</v>
      </c>
      <c r="AU372" s="254" t="s">
        <v>81</v>
      </c>
      <c r="AV372" s="12" t="s">
        <v>81</v>
      </c>
      <c r="AW372" s="12" t="s">
        <v>35</v>
      </c>
      <c r="AX372" s="12" t="s">
        <v>79</v>
      </c>
      <c r="AY372" s="254" t="s">
        <v>152</v>
      </c>
    </row>
    <row r="373" s="1" customFormat="1" ht="25.5" customHeight="1">
      <c r="B373" s="46"/>
      <c r="C373" s="221" t="s">
        <v>399</v>
      </c>
      <c r="D373" s="221" t="s">
        <v>154</v>
      </c>
      <c r="E373" s="222" t="s">
        <v>2010</v>
      </c>
      <c r="F373" s="223" t="s">
        <v>2011</v>
      </c>
      <c r="G373" s="224" t="s">
        <v>376</v>
      </c>
      <c r="H373" s="225">
        <v>1</v>
      </c>
      <c r="I373" s="226"/>
      <c r="J373" s="227">
        <f>ROUND(I373*H373,2)</f>
        <v>0</v>
      </c>
      <c r="K373" s="223" t="s">
        <v>242</v>
      </c>
      <c r="L373" s="72"/>
      <c r="M373" s="228" t="s">
        <v>21</v>
      </c>
      <c r="N373" s="229" t="s">
        <v>42</v>
      </c>
      <c r="O373" s="47"/>
      <c r="P373" s="230">
        <f>O373*H373</f>
        <v>0</v>
      </c>
      <c r="Q373" s="230">
        <v>0.00093999999999999997</v>
      </c>
      <c r="R373" s="230">
        <f>Q373*H373</f>
        <v>0.00093999999999999997</v>
      </c>
      <c r="S373" s="230">
        <v>0</v>
      </c>
      <c r="T373" s="231">
        <f>S373*H373</f>
        <v>0</v>
      </c>
      <c r="AR373" s="24" t="s">
        <v>200</v>
      </c>
      <c r="AT373" s="24" t="s">
        <v>154</v>
      </c>
      <c r="AU373" s="24" t="s">
        <v>81</v>
      </c>
      <c r="AY373" s="24" t="s">
        <v>152</v>
      </c>
      <c r="BE373" s="232">
        <f>IF(N373="základní",J373,0)</f>
        <v>0</v>
      </c>
      <c r="BF373" s="232">
        <f>IF(N373="snížená",J373,0)</f>
        <v>0</v>
      </c>
      <c r="BG373" s="232">
        <f>IF(N373="zákl. přenesená",J373,0)</f>
        <v>0</v>
      </c>
      <c r="BH373" s="232">
        <f>IF(N373="sníž. přenesená",J373,0)</f>
        <v>0</v>
      </c>
      <c r="BI373" s="232">
        <f>IF(N373="nulová",J373,0)</f>
        <v>0</v>
      </c>
      <c r="BJ373" s="24" t="s">
        <v>79</v>
      </c>
      <c r="BK373" s="232">
        <f>ROUND(I373*H373,2)</f>
        <v>0</v>
      </c>
      <c r="BL373" s="24" t="s">
        <v>200</v>
      </c>
      <c r="BM373" s="24" t="s">
        <v>2012</v>
      </c>
    </row>
    <row r="374" s="12" customFormat="1">
      <c r="B374" s="244"/>
      <c r="C374" s="245"/>
      <c r="D374" s="235" t="s">
        <v>159</v>
      </c>
      <c r="E374" s="246" t="s">
        <v>21</v>
      </c>
      <c r="F374" s="247" t="s">
        <v>2013</v>
      </c>
      <c r="G374" s="245"/>
      <c r="H374" s="248">
        <v>1</v>
      </c>
      <c r="I374" s="249"/>
      <c r="J374" s="245"/>
      <c r="K374" s="245"/>
      <c r="L374" s="250"/>
      <c r="M374" s="251"/>
      <c r="N374" s="252"/>
      <c r="O374" s="252"/>
      <c r="P374" s="252"/>
      <c r="Q374" s="252"/>
      <c r="R374" s="252"/>
      <c r="S374" s="252"/>
      <c r="T374" s="253"/>
      <c r="AT374" s="254" t="s">
        <v>159</v>
      </c>
      <c r="AU374" s="254" t="s">
        <v>81</v>
      </c>
      <c r="AV374" s="12" t="s">
        <v>81</v>
      </c>
      <c r="AW374" s="12" t="s">
        <v>35</v>
      </c>
      <c r="AX374" s="12" t="s">
        <v>79</v>
      </c>
      <c r="AY374" s="254" t="s">
        <v>152</v>
      </c>
    </row>
    <row r="375" s="1" customFormat="1" ht="25.5" customHeight="1">
      <c r="B375" s="46"/>
      <c r="C375" s="221" t="s">
        <v>581</v>
      </c>
      <c r="D375" s="221" t="s">
        <v>154</v>
      </c>
      <c r="E375" s="222" t="s">
        <v>2014</v>
      </c>
      <c r="F375" s="223" t="s">
        <v>2015</v>
      </c>
      <c r="G375" s="224" t="s">
        <v>376</v>
      </c>
      <c r="H375" s="225">
        <v>1</v>
      </c>
      <c r="I375" s="226"/>
      <c r="J375" s="227">
        <f>ROUND(I375*H375,2)</f>
        <v>0</v>
      </c>
      <c r="K375" s="223" t="s">
        <v>242</v>
      </c>
      <c r="L375" s="72"/>
      <c r="M375" s="228" t="s">
        <v>21</v>
      </c>
      <c r="N375" s="229" t="s">
        <v>42</v>
      </c>
      <c r="O375" s="47"/>
      <c r="P375" s="230">
        <f>O375*H375</f>
        <v>0</v>
      </c>
      <c r="Q375" s="230">
        <v>0.00124</v>
      </c>
      <c r="R375" s="230">
        <f>Q375*H375</f>
        <v>0.00124</v>
      </c>
      <c r="S375" s="230">
        <v>0</v>
      </c>
      <c r="T375" s="231">
        <f>S375*H375</f>
        <v>0</v>
      </c>
      <c r="AR375" s="24" t="s">
        <v>200</v>
      </c>
      <c r="AT375" s="24" t="s">
        <v>154</v>
      </c>
      <c r="AU375" s="24" t="s">
        <v>81</v>
      </c>
      <c r="AY375" s="24" t="s">
        <v>152</v>
      </c>
      <c r="BE375" s="232">
        <f>IF(N375="základní",J375,0)</f>
        <v>0</v>
      </c>
      <c r="BF375" s="232">
        <f>IF(N375="snížená",J375,0)</f>
        <v>0</v>
      </c>
      <c r="BG375" s="232">
        <f>IF(N375="zákl. přenesená",J375,0)</f>
        <v>0</v>
      </c>
      <c r="BH375" s="232">
        <f>IF(N375="sníž. přenesená",J375,0)</f>
        <v>0</v>
      </c>
      <c r="BI375" s="232">
        <f>IF(N375="nulová",J375,0)</f>
        <v>0</v>
      </c>
      <c r="BJ375" s="24" t="s">
        <v>79</v>
      </c>
      <c r="BK375" s="232">
        <f>ROUND(I375*H375,2)</f>
        <v>0</v>
      </c>
      <c r="BL375" s="24" t="s">
        <v>200</v>
      </c>
      <c r="BM375" s="24" t="s">
        <v>2016</v>
      </c>
    </row>
    <row r="376" s="11" customFormat="1">
      <c r="B376" s="233"/>
      <c r="C376" s="234"/>
      <c r="D376" s="235" t="s">
        <v>159</v>
      </c>
      <c r="E376" s="236" t="s">
        <v>21</v>
      </c>
      <c r="F376" s="237" t="s">
        <v>2017</v>
      </c>
      <c r="G376" s="234"/>
      <c r="H376" s="236" t="s">
        <v>21</v>
      </c>
      <c r="I376" s="238"/>
      <c r="J376" s="234"/>
      <c r="K376" s="234"/>
      <c r="L376" s="239"/>
      <c r="M376" s="240"/>
      <c r="N376" s="241"/>
      <c r="O376" s="241"/>
      <c r="P376" s="241"/>
      <c r="Q376" s="241"/>
      <c r="R376" s="241"/>
      <c r="S376" s="241"/>
      <c r="T376" s="242"/>
      <c r="AT376" s="243" t="s">
        <v>159</v>
      </c>
      <c r="AU376" s="243" t="s">
        <v>81</v>
      </c>
      <c r="AV376" s="11" t="s">
        <v>79</v>
      </c>
      <c r="AW376" s="11" t="s">
        <v>35</v>
      </c>
      <c r="AX376" s="11" t="s">
        <v>71</v>
      </c>
      <c r="AY376" s="243" t="s">
        <v>152</v>
      </c>
    </row>
    <row r="377" s="12" customFormat="1">
      <c r="B377" s="244"/>
      <c r="C377" s="245"/>
      <c r="D377" s="235" t="s">
        <v>159</v>
      </c>
      <c r="E377" s="246" t="s">
        <v>21</v>
      </c>
      <c r="F377" s="247" t="s">
        <v>79</v>
      </c>
      <c r="G377" s="245"/>
      <c r="H377" s="248">
        <v>1</v>
      </c>
      <c r="I377" s="249"/>
      <c r="J377" s="245"/>
      <c r="K377" s="245"/>
      <c r="L377" s="250"/>
      <c r="M377" s="251"/>
      <c r="N377" s="252"/>
      <c r="O377" s="252"/>
      <c r="P377" s="252"/>
      <c r="Q377" s="252"/>
      <c r="R377" s="252"/>
      <c r="S377" s="252"/>
      <c r="T377" s="253"/>
      <c r="AT377" s="254" t="s">
        <v>159</v>
      </c>
      <c r="AU377" s="254" t="s">
        <v>81</v>
      </c>
      <c r="AV377" s="12" t="s">
        <v>81</v>
      </c>
      <c r="AW377" s="12" t="s">
        <v>35</v>
      </c>
      <c r="AX377" s="12" t="s">
        <v>79</v>
      </c>
      <c r="AY377" s="254" t="s">
        <v>152</v>
      </c>
    </row>
    <row r="378" s="1" customFormat="1" ht="25.5" customHeight="1">
      <c r="B378" s="46"/>
      <c r="C378" s="221" t="s">
        <v>434</v>
      </c>
      <c r="D378" s="221" t="s">
        <v>154</v>
      </c>
      <c r="E378" s="222" t="s">
        <v>2018</v>
      </c>
      <c r="F378" s="223" t="s">
        <v>2019</v>
      </c>
      <c r="G378" s="224" t="s">
        <v>376</v>
      </c>
      <c r="H378" s="225">
        <v>1</v>
      </c>
      <c r="I378" s="226"/>
      <c r="J378" s="227">
        <f>ROUND(I378*H378,2)</f>
        <v>0</v>
      </c>
      <c r="K378" s="223" t="s">
        <v>242</v>
      </c>
      <c r="L378" s="72"/>
      <c r="M378" s="228" t="s">
        <v>21</v>
      </c>
      <c r="N378" s="229" t="s">
        <v>42</v>
      </c>
      <c r="O378" s="47"/>
      <c r="P378" s="230">
        <f>O378*H378</f>
        <v>0</v>
      </c>
      <c r="Q378" s="230">
        <v>0.00114</v>
      </c>
      <c r="R378" s="230">
        <f>Q378*H378</f>
        <v>0.00114</v>
      </c>
      <c r="S378" s="230">
        <v>0</v>
      </c>
      <c r="T378" s="231">
        <f>S378*H378</f>
        <v>0</v>
      </c>
      <c r="AR378" s="24" t="s">
        <v>200</v>
      </c>
      <c r="AT378" s="24" t="s">
        <v>154</v>
      </c>
      <c r="AU378" s="24" t="s">
        <v>81</v>
      </c>
      <c r="AY378" s="24" t="s">
        <v>152</v>
      </c>
      <c r="BE378" s="232">
        <f>IF(N378="základní",J378,0)</f>
        <v>0</v>
      </c>
      <c r="BF378" s="232">
        <f>IF(N378="snížená",J378,0)</f>
        <v>0</v>
      </c>
      <c r="BG378" s="232">
        <f>IF(N378="zákl. přenesená",J378,0)</f>
        <v>0</v>
      </c>
      <c r="BH378" s="232">
        <f>IF(N378="sníž. přenesená",J378,0)</f>
        <v>0</v>
      </c>
      <c r="BI378" s="232">
        <f>IF(N378="nulová",J378,0)</f>
        <v>0</v>
      </c>
      <c r="BJ378" s="24" t="s">
        <v>79</v>
      </c>
      <c r="BK378" s="232">
        <f>ROUND(I378*H378,2)</f>
        <v>0</v>
      </c>
      <c r="BL378" s="24" t="s">
        <v>200</v>
      </c>
      <c r="BM378" s="24" t="s">
        <v>2020</v>
      </c>
    </row>
    <row r="379" s="12" customFormat="1">
      <c r="B379" s="244"/>
      <c r="C379" s="245"/>
      <c r="D379" s="235" t="s">
        <v>159</v>
      </c>
      <c r="E379" s="246" t="s">
        <v>21</v>
      </c>
      <c r="F379" s="247" t="s">
        <v>2021</v>
      </c>
      <c r="G379" s="245"/>
      <c r="H379" s="248">
        <v>1</v>
      </c>
      <c r="I379" s="249"/>
      <c r="J379" s="245"/>
      <c r="K379" s="245"/>
      <c r="L379" s="250"/>
      <c r="M379" s="251"/>
      <c r="N379" s="252"/>
      <c r="O379" s="252"/>
      <c r="P379" s="252"/>
      <c r="Q379" s="252"/>
      <c r="R379" s="252"/>
      <c r="S379" s="252"/>
      <c r="T379" s="253"/>
      <c r="AT379" s="254" t="s">
        <v>159</v>
      </c>
      <c r="AU379" s="254" t="s">
        <v>81</v>
      </c>
      <c r="AV379" s="12" t="s">
        <v>81</v>
      </c>
      <c r="AW379" s="12" t="s">
        <v>35</v>
      </c>
      <c r="AX379" s="12" t="s">
        <v>79</v>
      </c>
      <c r="AY379" s="254" t="s">
        <v>152</v>
      </c>
    </row>
    <row r="380" s="1" customFormat="1" ht="16.5" customHeight="1">
      <c r="B380" s="46"/>
      <c r="C380" s="221" t="s">
        <v>593</v>
      </c>
      <c r="D380" s="221" t="s">
        <v>154</v>
      </c>
      <c r="E380" s="222" t="s">
        <v>2022</v>
      </c>
      <c r="F380" s="223" t="s">
        <v>2023</v>
      </c>
      <c r="G380" s="224" t="s">
        <v>376</v>
      </c>
      <c r="H380" s="225">
        <v>1</v>
      </c>
      <c r="I380" s="226"/>
      <c r="J380" s="227">
        <f>ROUND(I380*H380,2)</f>
        <v>0</v>
      </c>
      <c r="K380" s="223" t="s">
        <v>242</v>
      </c>
      <c r="L380" s="72"/>
      <c r="M380" s="228" t="s">
        <v>21</v>
      </c>
      <c r="N380" s="229" t="s">
        <v>42</v>
      </c>
      <c r="O380" s="47"/>
      <c r="P380" s="230">
        <f>O380*H380</f>
        <v>0</v>
      </c>
      <c r="Q380" s="230">
        <v>0.0031800000000000001</v>
      </c>
      <c r="R380" s="230">
        <f>Q380*H380</f>
        <v>0.0031800000000000001</v>
      </c>
      <c r="S380" s="230">
        <v>0</v>
      </c>
      <c r="T380" s="231">
        <f>S380*H380</f>
        <v>0</v>
      </c>
      <c r="AR380" s="24" t="s">
        <v>200</v>
      </c>
      <c r="AT380" s="24" t="s">
        <v>154</v>
      </c>
      <c r="AU380" s="24" t="s">
        <v>81</v>
      </c>
      <c r="AY380" s="24" t="s">
        <v>152</v>
      </c>
      <c r="BE380" s="232">
        <f>IF(N380="základní",J380,0)</f>
        <v>0</v>
      </c>
      <c r="BF380" s="232">
        <f>IF(N380="snížená",J380,0)</f>
        <v>0</v>
      </c>
      <c r="BG380" s="232">
        <f>IF(N380="zákl. přenesená",J380,0)</f>
        <v>0</v>
      </c>
      <c r="BH380" s="232">
        <f>IF(N380="sníž. přenesená",J380,0)</f>
        <v>0</v>
      </c>
      <c r="BI380" s="232">
        <f>IF(N380="nulová",J380,0)</f>
        <v>0</v>
      </c>
      <c r="BJ380" s="24" t="s">
        <v>79</v>
      </c>
      <c r="BK380" s="232">
        <f>ROUND(I380*H380,2)</f>
        <v>0</v>
      </c>
      <c r="BL380" s="24" t="s">
        <v>200</v>
      </c>
      <c r="BM380" s="24" t="s">
        <v>2024</v>
      </c>
    </row>
    <row r="381" s="12" customFormat="1">
      <c r="B381" s="244"/>
      <c r="C381" s="245"/>
      <c r="D381" s="235" t="s">
        <v>159</v>
      </c>
      <c r="E381" s="246" t="s">
        <v>21</v>
      </c>
      <c r="F381" s="247" t="s">
        <v>2025</v>
      </c>
      <c r="G381" s="245"/>
      <c r="H381" s="248">
        <v>1</v>
      </c>
      <c r="I381" s="249"/>
      <c r="J381" s="245"/>
      <c r="K381" s="245"/>
      <c r="L381" s="250"/>
      <c r="M381" s="251"/>
      <c r="N381" s="252"/>
      <c r="O381" s="252"/>
      <c r="P381" s="252"/>
      <c r="Q381" s="252"/>
      <c r="R381" s="252"/>
      <c r="S381" s="252"/>
      <c r="T381" s="253"/>
      <c r="AT381" s="254" t="s">
        <v>159</v>
      </c>
      <c r="AU381" s="254" t="s">
        <v>81</v>
      </c>
      <c r="AV381" s="12" t="s">
        <v>81</v>
      </c>
      <c r="AW381" s="12" t="s">
        <v>35</v>
      </c>
      <c r="AX381" s="12" t="s">
        <v>79</v>
      </c>
      <c r="AY381" s="254" t="s">
        <v>152</v>
      </c>
    </row>
    <row r="382" s="1" customFormat="1" ht="25.5" customHeight="1">
      <c r="B382" s="46"/>
      <c r="C382" s="221" t="s">
        <v>440</v>
      </c>
      <c r="D382" s="221" t="s">
        <v>154</v>
      </c>
      <c r="E382" s="222" t="s">
        <v>2026</v>
      </c>
      <c r="F382" s="223" t="s">
        <v>2027</v>
      </c>
      <c r="G382" s="224" t="s">
        <v>376</v>
      </c>
      <c r="H382" s="225">
        <v>2</v>
      </c>
      <c r="I382" s="226"/>
      <c r="J382" s="227">
        <f>ROUND(I382*H382,2)</f>
        <v>0</v>
      </c>
      <c r="K382" s="223" t="s">
        <v>242</v>
      </c>
      <c r="L382" s="72"/>
      <c r="M382" s="228" t="s">
        <v>21</v>
      </c>
      <c r="N382" s="229" t="s">
        <v>42</v>
      </c>
      <c r="O382" s="47"/>
      <c r="P382" s="230">
        <f>O382*H382</f>
        <v>0</v>
      </c>
      <c r="Q382" s="230">
        <v>0.00052999999999999998</v>
      </c>
      <c r="R382" s="230">
        <f>Q382*H382</f>
        <v>0.00106</v>
      </c>
      <c r="S382" s="230">
        <v>0</v>
      </c>
      <c r="T382" s="231">
        <f>S382*H382</f>
        <v>0</v>
      </c>
      <c r="AR382" s="24" t="s">
        <v>200</v>
      </c>
      <c r="AT382" s="24" t="s">
        <v>154</v>
      </c>
      <c r="AU382" s="24" t="s">
        <v>81</v>
      </c>
      <c r="AY382" s="24" t="s">
        <v>152</v>
      </c>
      <c r="BE382" s="232">
        <f>IF(N382="základní",J382,0)</f>
        <v>0</v>
      </c>
      <c r="BF382" s="232">
        <f>IF(N382="snížená",J382,0)</f>
        <v>0</v>
      </c>
      <c r="BG382" s="232">
        <f>IF(N382="zákl. přenesená",J382,0)</f>
        <v>0</v>
      </c>
      <c r="BH382" s="232">
        <f>IF(N382="sníž. přenesená",J382,0)</f>
        <v>0</v>
      </c>
      <c r="BI382" s="232">
        <f>IF(N382="nulová",J382,0)</f>
        <v>0</v>
      </c>
      <c r="BJ382" s="24" t="s">
        <v>79</v>
      </c>
      <c r="BK382" s="232">
        <f>ROUND(I382*H382,2)</f>
        <v>0</v>
      </c>
      <c r="BL382" s="24" t="s">
        <v>200</v>
      </c>
      <c r="BM382" s="24" t="s">
        <v>2028</v>
      </c>
    </row>
    <row r="383" s="12" customFormat="1">
      <c r="B383" s="244"/>
      <c r="C383" s="245"/>
      <c r="D383" s="235" t="s">
        <v>159</v>
      </c>
      <c r="E383" s="246" t="s">
        <v>21</v>
      </c>
      <c r="F383" s="247" t="s">
        <v>2029</v>
      </c>
      <c r="G383" s="245"/>
      <c r="H383" s="248">
        <v>2</v>
      </c>
      <c r="I383" s="249"/>
      <c r="J383" s="245"/>
      <c r="K383" s="245"/>
      <c r="L383" s="250"/>
      <c r="M383" s="251"/>
      <c r="N383" s="252"/>
      <c r="O383" s="252"/>
      <c r="P383" s="252"/>
      <c r="Q383" s="252"/>
      <c r="R383" s="252"/>
      <c r="S383" s="252"/>
      <c r="T383" s="253"/>
      <c r="AT383" s="254" t="s">
        <v>159</v>
      </c>
      <c r="AU383" s="254" t="s">
        <v>81</v>
      </c>
      <c r="AV383" s="12" t="s">
        <v>81</v>
      </c>
      <c r="AW383" s="12" t="s">
        <v>35</v>
      </c>
      <c r="AX383" s="12" t="s">
        <v>79</v>
      </c>
      <c r="AY383" s="254" t="s">
        <v>152</v>
      </c>
    </row>
    <row r="384" s="1" customFormat="1" ht="25.5" customHeight="1">
      <c r="B384" s="46"/>
      <c r="C384" s="221" t="s">
        <v>612</v>
      </c>
      <c r="D384" s="221" t="s">
        <v>154</v>
      </c>
      <c r="E384" s="222" t="s">
        <v>2030</v>
      </c>
      <c r="F384" s="223" t="s">
        <v>2031</v>
      </c>
      <c r="G384" s="224" t="s">
        <v>376</v>
      </c>
      <c r="H384" s="225">
        <v>2</v>
      </c>
      <c r="I384" s="226"/>
      <c r="J384" s="227">
        <f>ROUND(I384*H384,2)</f>
        <v>0</v>
      </c>
      <c r="K384" s="223" t="s">
        <v>242</v>
      </c>
      <c r="L384" s="72"/>
      <c r="M384" s="228" t="s">
        <v>21</v>
      </c>
      <c r="N384" s="229" t="s">
        <v>42</v>
      </c>
      <c r="O384" s="47"/>
      <c r="P384" s="230">
        <f>O384*H384</f>
        <v>0</v>
      </c>
      <c r="Q384" s="230">
        <v>0.00060999999999999997</v>
      </c>
      <c r="R384" s="230">
        <f>Q384*H384</f>
        <v>0.00122</v>
      </c>
      <c r="S384" s="230">
        <v>0</v>
      </c>
      <c r="T384" s="231">
        <f>S384*H384</f>
        <v>0</v>
      </c>
      <c r="AR384" s="24" t="s">
        <v>200</v>
      </c>
      <c r="AT384" s="24" t="s">
        <v>154</v>
      </c>
      <c r="AU384" s="24" t="s">
        <v>81</v>
      </c>
      <c r="AY384" s="24" t="s">
        <v>152</v>
      </c>
      <c r="BE384" s="232">
        <f>IF(N384="základní",J384,0)</f>
        <v>0</v>
      </c>
      <c r="BF384" s="232">
        <f>IF(N384="snížená",J384,0)</f>
        <v>0</v>
      </c>
      <c r="BG384" s="232">
        <f>IF(N384="zákl. přenesená",J384,0)</f>
        <v>0</v>
      </c>
      <c r="BH384" s="232">
        <f>IF(N384="sníž. přenesená",J384,0)</f>
        <v>0</v>
      </c>
      <c r="BI384" s="232">
        <f>IF(N384="nulová",J384,0)</f>
        <v>0</v>
      </c>
      <c r="BJ384" s="24" t="s">
        <v>79</v>
      </c>
      <c r="BK384" s="232">
        <f>ROUND(I384*H384,2)</f>
        <v>0</v>
      </c>
      <c r="BL384" s="24" t="s">
        <v>200</v>
      </c>
      <c r="BM384" s="24" t="s">
        <v>2032</v>
      </c>
    </row>
    <row r="385" s="11" customFormat="1">
      <c r="B385" s="233"/>
      <c r="C385" s="234"/>
      <c r="D385" s="235" t="s">
        <v>159</v>
      </c>
      <c r="E385" s="236" t="s">
        <v>21</v>
      </c>
      <c r="F385" s="237" t="s">
        <v>2033</v>
      </c>
      <c r="G385" s="234"/>
      <c r="H385" s="236" t="s">
        <v>21</v>
      </c>
      <c r="I385" s="238"/>
      <c r="J385" s="234"/>
      <c r="K385" s="234"/>
      <c r="L385" s="239"/>
      <c r="M385" s="240"/>
      <c r="N385" s="241"/>
      <c r="O385" s="241"/>
      <c r="P385" s="241"/>
      <c r="Q385" s="241"/>
      <c r="R385" s="241"/>
      <c r="S385" s="241"/>
      <c r="T385" s="242"/>
      <c r="AT385" s="243" t="s">
        <v>159</v>
      </c>
      <c r="AU385" s="243" t="s">
        <v>81</v>
      </c>
      <c r="AV385" s="11" t="s">
        <v>79</v>
      </c>
      <c r="AW385" s="11" t="s">
        <v>35</v>
      </c>
      <c r="AX385" s="11" t="s">
        <v>71</v>
      </c>
      <c r="AY385" s="243" t="s">
        <v>152</v>
      </c>
    </row>
    <row r="386" s="12" customFormat="1">
      <c r="B386" s="244"/>
      <c r="C386" s="245"/>
      <c r="D386" s="235" t="s">
        <v>159</v>
      </c>
      <c r="E386" s="246" t="s">
        <v>21</v>
      </c>
      <c r="F386" s="247" t="s">
        <v>2034</v>
      </c>
      <c r="G386" s="245"/>
      <c r="H386" s="248">
        <v>2</v>
      </c>
      <c r="I386" s="249"/>
      <c r="J386" s="245"/>
      <c r="K386" s="245"/>
      <c r="L386" s="250"/>
      <c r="M386" s="251"/>
      <c r="N386" s="252"/>
      <c r="O386" s="252"/>
      <c r="P386" s="252"/>
      <c r="Q386" s="252"/>
      <c r="R386" s="252"/>
      <c r="S386" s="252"/>
      <c r="T386" s="253"/>
      <c r="AT386" s="254" t="s">
        <v>159</v>
      </c>
      <c r="AU386" s="254" t="s">
        <v>81</v>
      </c>
      <c r="AV386" s="12" t="s">
        <v>81</v>
      </c>
      <c r="AW386" s="12" t="s">
        <v>35</v>
      </c>
      <c r="AX386" s="12" t="s">
        <v>79</v>
      </c>
      <c r="AY386" s="254" t="s">
        <v>152</v>
      </c>
    </row>
    <row r="387" s="1" customFormat="1" ht="16.5" customHeight="1">
      <c r="B387" s="46"/>
      <c r="C387" s="221" t="s">
        <v>446</v>
      </c>
      <c r="D387" s="221" t="s">
        <v>154</v>
      </c>
      <c r="E387" s="222" t="s">
        <v>2035</v>
      </c>
      <c r="F387" s="223" t="s">
        <v>2036</v>
      </c>
      <c r="G387" s="224" t="s">
        <v>376</v>
      </c>
      <c r="H387" s="225">
        <v>4</v>
      </c>
      <c r="I387" s="226"/>
      <c r="J387" s="227">
        <f>ROUND(I387*H387,2)</f>
        <v>0</v>
      </c>
      <c r="K387" s="223" t="s">
        <v>242</v>
      </c>
      <c r="L387" s="72"/>
      <c r="M387" s="228" t="s">
        <v>21</v>
      </c>
      <c r="N387" s="229" t="s">
        <v>42</v>
      </c>
      <c r="O387" s="47"/>
      <c r="P387" s="230">
        <f>O387*H387</f>
        <v>0</v>
      </c>
      <c r="Q387" s="230">
        <v>0.0031199999999999999</v>
      </c>
      <c r="R387" s="230">
        <f>Q387*H387</f>
        <v>0.01248</v>
      </c>
      <c r="S387" s="230">
        <v>0</v>
      </c>
      <c r="T387" s="231">
        <f>S387*H387</f>
        <v>0</v>
      </c>
      <c r="AR387" s="24" t="s">
        <v>200</v>
      </c>
      <c r="AT387" s="24" t="s">
        <v>154</v>
      </c>
      <c r="AU387" s="24" t="s">
        <v>81</v>
      </c>
      <c r="AY387" s="24" t="s">
        <v>152</v>
      </c>
      <c r="BE387" s="232">
        <f>IF(N387="základní",J387,0)</f>
        <v>0</v>
      </c>
      <c r="BF387" s="232">
        <f>IF(N387="snížená",J387,0)</f>
        <v>0</v>
      </c>
      <c r="BG387" s="232">
        <f>IF(N387="zákl. přenesená",J387,0)</f>
        <v>0</v>
      </c>
      <c r="BH387" s="232">
        <f>IF(N387="sníž. přenesená",J387,0)</f>
        <v>0</v>
      </c>
      <c r="BI387" s="232">
        <f>IF(N387="nulová",J387,0)</f>
        <v>0</v>
      </c>
      <c r="BJ387" s="24" t="s">
        <v>79</v>
      </c>
      <c r="BK387" s="232">
        <f>ROUND(I387*H387,2)</f>
        <v>0</v>
      </c>
      <c r="BL387" s="24" t="s">
        <v>200</v>
      </c>
      <c r="BM387" s="24" t="s">
        <v>2037</v>
      </c>
    </row>
    <row r="388" s="11" customFormat="1">
      <c r="B388" s="233"/>
      <c r="C388" s="234"/>
      <c r="D388" s="235" t="s">
        <v>159</v>
      </c>
      <c r="E388" s="236" t="s">
        <v>21</v>
      </c>
      <c r="F388" s="237" t="s">
        <v>2033</v>
      </c>
      <c r="G388" s="234"/>
      <c r="H388" s="236" t="s">
        <v>21</v>
      </c>
      <c r="I388" s="238"/>
      <c r="J388" s="234"/>
      <c r="K388" s="234"/>
      <c r="L388" s="239"/>
      <c r="M388" s="240"/>
      <c r="N388" s="241"/>
      <c r="O388" s="241"/>
      <c r="P388" s="241"/>
      <c r="Q388" s="241"/>
      <c r="R388" s="241"/>
      <c r="S388" s="241"/>
      <c r="T388" s="242"/>
      <c r="AT388" s="243" t="s">
        <v>159</v>
      </c>
      <c r="AU388" s="243" t="s">
        <v>81</v>
      </c>
      <c r="AV388" s="11" t="s">
        <v>79</v>
      </c>
      <c r="AW388" s="11" t="s">
        <v>35</v>
      </c>
      <c r="AX388" s="11" t="s">
        <v>71</v>
      </c>
      <c r="AY388" s="243" t="s">
        <v>152</v>
      </c>
    </row>
    <row r="389" s="12" customFormat="1">
      <c r="B389" s="244"/>
      <c r="C389" s="245"/>
      <c r="D389" s="235" t="s">
        <v>159</v>
      </c>
      <c r="E389" s="246" t="s">
        <v>21</v>
      </c>
      <c r="F389" s="247" t="s">
        <v>2038</v>
      </c>
      <c r="G389" s="245"/>
      <c r="H389" s="248">
        <v>2</v>
      </c>
      <c r="I389" s="249"/>
      <c r="J389" s="245"/>
      <c r="K389" s="245"/>
      <c r="L389" s="250"/>
      <c r="M389" s="251"/>
      <c r="N389" s="252"/>
      <c r="O389" s="252"/>
      <c r="P389" s="252"/>
      <c r="Q389" s="252"/>
      <c r="R389" s="252"/>
      <c r="S389" s="252"/>
      <c r="T389" s="253"/>
      <c r="AT389" s="254" t="s">
        <v>159</v>
      </c>
      <c r="AU389" s="254" t="s">
        <v>81</v>
      </c>
      <c r="AV389" s="12" t="s">
        <v>81</v>
      </c>
      <c r="AW389" s="12" t="s">
        <v>35</v>
      </c>
      <c r="AX389" s="12" t="s">
        <v>71</v>
      </c>
      <c r="AY389" s="254" t="s">
        <v>152</v>
      </c>
    </row>
    <row r="390" s="11" customFormat="1">
      <c r="B390" s="233"/>
      <c r="C390" s="234"/>
      <c r="D390" s="235" t="s">
        <v>159</v>
      </c>
      <c r="E390" s="236" t="s">
        <v>21</v>
      </c>
      <c r="F390" s="237" t="s">
        <v>2039</v>
      </c>
      <c r="G390" s="234"/>
      <c r="H390" s="236" t="s">
        <v>21</v>
      </c>
      <c r="I390" s="238"/>
      <c r="J390" s="234"/>
      <c r="K390" s="234"/>
      <c r="L390" s="239"/>
      <c r="M390" s="240"/>
      <c r="N390" s="241"/>
      <c r="O390" s="241"/>
      <c r="P390" s="241"/>
      <c r="Q390" s="241"/>
      <c r="R390" s="241"/>
      <c r="S390" s="241"/>
      <c r="T390" s="242"/>
      <c r="AT390" s="243" t="s">
        <v>159</v>
      </c>
      <c r="AU390" s="243" t="s">
        <v>81</v>
      </c>
      <c r="AV390" s="11" t="s">
        <v>79</v>
      </c>
      <c r="AW390" s="11" t="s">
        <v>35</v>
      </c>
      <c r="AX390" s="11" t="s">
        <v>71</v>
      </c>
      <c r="AY390" s="243" t="s">
        <v>152</v>
      </c>
    </row>
    <row r="391" s="12" customFormat="1">
      <c r="B391" s="244"/>
      <c r="C391" s="245"/>
      <c r="D391" s="235" t="s">
        <v>159</v>
      </c>
      <c r="E391" s="246" t="s">
        <v>21</v>
      </c>
      <c r="F391" s="247" t="s">
        <v>2040</v>
      </c>
      <c r="G391" s="245"/>
      <c r="H391" s="248">
        <v>2</v>
      </c>
      <c r="I391" s="249"/>
      <c r="J391" s="245"/>
      <c r="K391" s="245"/>
      <c r="L391" s="250"/>
      <c r="M391" s="251"/>
      <c r="N391" s="252"/>
      <c r="O391" s="252"/>
      <c r="P391" s="252"/>
      <c r="Q391" s="252"/>
      <c r="R391" s="252"/>
      <c r="S391" s="252"/>
      <c r="T391" s="253"/>
      <c r="AT391" s="254" t="s">
        <v>159</v>
      </c>
      <c r="AU391" s="254" t="s">
        <v>81</v>
      </c>
      <c r="AV391" s="12" t="s">
        <v>81</v>
      </c>
      <c r="AW391" s="12" t="s">
        <v>35</v>
      </c>
      <c r="AX391" s="12" t="s">
        <v>71</v>
      </c>
      <c r="AY391" s="254" t="s">
        <v>152</v>
      </c>
    </row>
    <row r="392" s="13" customFormat="1">
      <c r="B392" s="255"/>
      <c r="C392" s="256"/>
      <c r="D392" s="235" t="s">
        <v>159</v>
      </c>
      <c r="E392" s="257" t="s">
        <v>21</v>
      </c>
      <c r="F392" s="258" t="s">
        <v>164</v>
      </c>
      <c r="G392" s="256"/>
      <c r="H392" s="259">
        <v>4</v>
      </c>
      <c r="I392" s="260"/>
      <c r="J392" s="256"/>
      <c r="K392" s="256"/>
      <c r="L392" s="261"/>
      <c r="M392" s="262"/>
      <c r="N392" s="263"/>
      <c r="O392" s="263"/>
      <c r="P392" s="263"/>
      <c r="Q392" s="263"/>
      <c r="R392" s="263"/>
      <c r="S392" s="263"/>
      <c r="T392" s="264"/>
      <c r="AT392" s="265" t="s">
        <v>159</v>
      </c>
      <c r="AU392" s="265" t="s">
        <v>81</v>
      </c>
      <c r="AV392" s="13" t="s">
        <v>158</v>
      </c>
      <c r="AW392" s="13" t="s">
        <v>35</v>
      </c>
      <c r="AX392" s="13" t="s">
        <v>79</v>
      </c>
      <c r="AY392" s="265" t="s">
        <v>152</v>
      </c>
    </row>
    <row r="393" s="1" customFormat="1" ht="25.5" customHeight="1">
      <c r="B393" s="46"/>
      <c r="C393" s="221" t="s">
        <v>624</v>
      </c>
      <c r="D393" s="221" t="s">
        <v>154</v>
      </c>
      <c r="E393" s="222" t="s">
        <v>2041</v>
      </c>
      <c r="F393" s="223" t="s">
        <v>2042</v>
      </c>
      <c r="G393" s="224" t="s">
        <v>376</v>
      </c>
      <c r="H393" s="225">
        <v>2</v>
      </c>
      <c r="I393" s="226"/>
      <c r="J393" s="227">
        <f>ROUND(I393*H393,2)</f>
        <v>0</v>
      </c>
      <c r="K393" s="223" t="s">
        <v>242</v>
      </c>
      <c r="L393" s="72"/>
      <c r="M393" s="228" t="s">
        <v>21</v>
      </c>
      <c r="N393" s="229" t="s">
        <v>42</v>
      </c>
      <c r="O393" s="47"/>
      <c r="P393" s="230">
        <f>O393*H393</f>
        <v>0</v>
      </c>
      <c r="Q393" s="230">
        <v>0.0022100000000000002</v>
      </c>
      <c r="R393" s="230">
        <f>Q393*H393</f>
        <v>0.0044200000000000003</v>
      </c>
      <c r="S393" s="230">
        <v>0</v>
      </c>
      <c r="T393" s="231">
        <f>S393*H393</f>
        <v>0</v>
      </c>
      <c r="AR393" s="24" t="s">
        <v>200</v>
      </c>
      <c r="AT393" s="24" t="s">
        <v>154</v>
      </c>
      <c r="AU393" s="24" t="s">
        <v>81</v>
      </c>
      <c r="AY393" s="24" t="s">
        <v>152</v>
      </c>
      <c r="BE393" s="232">
        <f>IF(N393="základní",J393,0)</f>
        <v>0</v>
      </c>
      <c r="BF393" s="232">
        <f>IF(N393="snížená",J393,0)</f>
        <v>0</v>
      </c>
      <c r="BG393" s="232">
        <f>IF(N393="zákl. přenesená",J393,0)</f>
        <v>0</v>
      </c>
      <c r="BH393" s="232">
        <f>IF(N393="sníž. přenesená",J393,0)</f>
        <v>0</v>
      </c>
      <c r="BI393" s="232">
        <f>IF(N393="nulová",J393,0)</f>
        <v>0</v>
      </c>
      <c r="BJ393" s="24" t="s">
        <v>79</v>
      </c>
      <c r="BK393" s="232">
        <f>ROUND(I393*H393,2)</f>
        <v>0</v>
      </c>
      <c r="BL393" s="24" t="s">
        <v>200</v>
      </c>
      <c r="BM393" s="24" t="s">
        <v>2043</v>
      </c>
    </row>
    <row r="394" s="12" customFormat="1">
      <c r="B394" s="244"/>
      <c r="C394" s="245"/>
      <c r="D394" s="235" t="s">
        <v>159</v>
      </c>
      <c r="E394" s="246" t="s">
        <v>21</v>
      </c>
      <c r="F394" s="247" t="s">
        <v>2029</v>
      </c>
      <c r="G394" s="245"/>
      <c r="H394" s="248">
        <v>2</v>
      </c>
      <c r="I394" s="249"/>
      <c r="J394" s="245"/>
      <c r="K394" s="245"/>
      <c r="L394" s="250"/>
      <c r="M394" s="251"/>
      <c r="N394" s="252"/>
      <c r="O394" s="252"/>
      <c r="P394" s="252"/>
      <c r="Q394" s="252"/>
      <c r="R394" s="252"/>
      <c r="S394" s="252"/>
      <c r="T394" s="253"/>
      <c r="AT394" s="254" t="s">
        <v>159</v>
      </c>
      <c r="AU394" s="254" t="s">
        <v>81</v>
      </c>
      <c r="AV394" s="12" t="s">
        <v>81</v>
      </c>
      <c r="AW394" s="12" t="s">
        <v>35</v>
      </c>
      <c r="AX394" s="12" t="s">
        <v>79</v>
      </c>
      <c r="AY394" s="254" t="s">
        <v>152</v>
      </c>
    </row>
    <row r="395" s="1" customFormat="1" ht="16.5" customHeight="1">
      <c r="B395" s="46"/>
      <c r="C395" s="221" t="s">
        <v>454</v>
      </c>
      <c r="D395" s="221" t="s">
        <v>154</v>
      </c>
      <c r="E395" s="222" t="s">
        <v>2044</v>
      </c>
      <c r="F395" s="223" t="s">
        <v>2045</v>
      </c>
      <c r="G395" s="224" t="s">
        <v>220</v>
      </c>
      <c r="H395" s="225">
        <v>0.060999999999999999</v>
      </c>
      <c r="I395" s="226"/>
      <c r="J395" s="227">
        <f>ROUND(I395*H395,2)</f>
        <v>0</v>
      </c>
      <c r="K395" s="223" t="s">
        <v>21</v>
      </c>
      <c r="L395" s="72"/>
      <c r="M395" s="228" t="s">
        <v>21</v>
      </c>
      <c r="N395" s="229" t="s">
        <v>42</v>
      </c>
      <c r="O395" s="47"/>
      <c r="P395" s="230">
        <f>O395*H395</f>
        <v>0</v>
      </c>
      <c r="Q395" s="230">
        <v>0</v>
      </c>
      <c r="R395" s="230">
        <f>Q395*H395</f>
        <v>0</v>
      </c>
      <c r="S395" s="230">
        <v>0</v>
      </c>
      <c r="T395" s="231">
        <f>S395*H395</f>
        <v>0</v>
      </c>
      <c r="AR395" s="24" t="s">
        <v>200</v>
      </c>
      <c r="AT395" s="24" t="s">
        <v>154</v>
      </c>
      <c r="AU395" s="24" t="s">
        <v>81</v>
      </c>
      <c r="AY395" s="24" t="s">
        <v>152</v>
      </c>
      <c r="BE395" s="232">
        <f>IF(N395="základní",J395,0)</f>
        <v>0</v>
      </c>
      <c r="BF395" s="232">
        <f>IF(N395="snížená",J395,0)</f>
        <v>0</v>
      </c>
      <c r="BG395" s="232">
        <f>IF(N395="zákl. přenesená",J395,0)</f>
        <v>0</v>
      </c>
      <c r="BH395" s="232">
        <f>IF(N395="sníž. přenesená",J395,0)</f>
        <v>0</v>
      </c>
      <c r="BI395" s="232">
        <f>IF(N395="nulová",J395,0)</f>
        <v>0</v>
      </c>
      <c r="BJ395" s="24" t="s">
        <v>79</v>
      </c>
      <c r="BK395" s="232">
        <f>ROUND(I395*H395,2)</f>
        <v>0</v>
      </c>
      <c r="BL395" s="24" t="s">
        <v>200</v>
      </c>
      <c r="BM395" s="24" t="s">
        <v>2046</v>
      </c>
    </row>
    <row r="396" s="10" customFormat="1" ht="29.88" customHeight="1">
      <c r="B396" s="205"/>
      <c r="C396" s="206"/>
      <c r="D396" s="207" t="s">
        <v>70</v>
      </c>
      <c r="E396" s="219" t="s">
        <v>2047</v>
      </c>
      <c r="F396" s="219" t="s">
        <v>2048</v>
      </c>
      <c r="G396" s="206"/>
      <c r="H396" s="206"/>
      <c r="I396" s="209"/>
      <c r="J396" s="220">
        <f>BK396</f>
        <v>0</v>
      </c>
      <c r="K396" s="206"/>
      <c r="L396" s="211"/>
      <c r="M396" s="212"/>
      <c r="N396" s="213"/>
      <c r="O396" s="213"/>
      <c r="P396" s="214">
        <f>SUM(P397:P420)</f>
        <v>0</v>
      </c>
      <c r="Q396" s="213"/>
      <c r="R396" s="214">
        <f>SUM(R397:R420)</f>
        <v>0.57837999999999989</v>
      </c>
      <c r="S396" s="213"/>
      <c r="T396" s="215">
        <f>SUM(T397:T420)</f>
        <v>0</v>
      </c>
      <c r="AR396" s="216" t="s">
        <v>81</v>
      </c>
      <c r="AT396" s="217" t="s">
        <v>70</v>
      </c>
      <c r="AU396" s="217" t="s">
        <v>79</v>
      </c>
      <c r="AY396" s="216" t="s">
        <v>152</v>
      </c>
      <c r="BK396" s="218">
        <f>SUM(BK397:BK420)</f>
        <v>0</v>
      </c>
    </row>
    <row r="397" s="1" customFormat="1" ht="38.25" customHeight="1">
      <c r="B397" s="46"/>
      <c r="C397" s="221" t="s">
        <v>646</v>
      </c>
      <c r="D397" s="221" t="s">
        <v>154</v>
      </c>
      <c r="E397" s="222" t="s">
        <v>2049</v>
      </c>
      <c r="F397" s="223" t="s">
        <v>2050</v>
      </c>
      <c r="G397" s="224" t="s">
        <v>376</v>
      </c>
      <c r="H397" s="225">
        <v>1</v>
      </c>
      <c r="I397" s="226"/>
      <c r="J397" s="227">
        <f>ROUND(I397*H397,2)</f>
        <v>0</v>
      </c>
      <c r="K397" s="223" t="s">
        <v>242</v>
      </c>
      <c r="L397" s="72"/>
      <c r="M397" s="228" t="s">
        <v>21</v>
      </c>
      <c r="N397" s="229" t="s">
        <v>42</v>
      </c>
      <c r="O397" s="47"/>
      <c r="P397" s="230">
        <f>O397*H397</f>
        <v>0</v>
      </c>
      <c r="Q397" s="230">
        <v>0.0071999999999999998</v>
      </c>
      <c r="R397" s="230">
        <f>Q397*H397</f>
        <v>0.0071999999999999998</v>
      </c>
      <c r="S397" s="230">
        <v>0</v>
      </c>
      <c r="T397" s="231">
        <f>S397*H397</f>
        <v>0</v>
      </c>
      <c r="AR397" s="24" t="s">
        <v>200</v>
      </c>
      <c r="AT397" s="24" t="s">
        <v>154</v>
      </c>
      <c r="AU397" s="24" t="s">
        <v>81</v>
      </c>
      <c r="AY397" s="24" t="s">
        <v>152</v>
      </c>
      <c r="BE397" s="232">
        <f>IF(N397="základní",J397,0)</f>
        <v>0</v>
      </c>
      <c r="BF397" s="232">
        <f>IF(N397="snížená",J397,0)</f>
        <v>0</v>
      </c>
      <c r="BG397" s="232">
        <f>IF(N397="zákl. přenesená",J397,0)</f>
        <v>0</v>
      </c>
      <c r="BH397" s="232">
        <f>IF(N397="sníž. přenesená",J397,0)</f>
        <v>0</v>
      </c>
      <c r="BI397" s="232">
        <f>IF(N397="nulová",J397,0)</f>
        <v>0</v>
      </c>
      <c r="BJ397" s="24" t="s">
        <v>79</v>
      </c>
      <c r="BK397" s="232">
        <f>ROUND(I397*H397,2)</f>
        <v>0</v>
      </c>
      <c r="BL397" s="24" t="s">
        <v>200</v>
      </c>
      <c r="BM397" s="24" t="s">
        <v>2051</v>
      </c>
    </row>
    <row r="398" s="12" customFormat="1">
      <c r="B398" s="244"/>
      <c r="C398" s="245"/>
      <c r="D398" s="235" t="s">
        <v>159</v>
      </c>
      <c r="E398" s="246" t="s">
        <v>21</v>
      </c>
      <c r="F398" s="247" t="s">
        <v>1681</v>
      </c>
      <c r="G398" s="245"/>
      <c r="H398" s="248">
        <v>1</v>
      </c>
      <c r="I398" s="249"/>
      <c r="J398" s="245"/>
      <c r="K398" s="245"/>
      <c r="L398" s="250"/>
      <c r="M398" s="251"/>
      <c r="N398" s="252"/>
      <c r="O398" s="252"/>
      <c r="P398" s="252"/>
      <c r="Q398" s="252"/>
      <c r="R398" s="252"/>
      <c r="S398" s="252"/>
      <c r="T398" s="253"/>
      <c r="AT398" s="254" t="s">
        <v>159</v>
      </c>
      <c r="AU398" s="254" t="s">
        <v>81</v>
      </c>
      <c r="AV398" s="12" t="s">
        <v>81</v>
      </c>
      <c r="AW398" s="12" t="s">
        <v>35</v>
      </c>
      <c r="AX398" s="12" t="s">
        <v>79</v>
      </c>
      <c r="AY398" s="254" t="s">
        <v>152</v>
      </c>
    </row>
    <row r="399" s="1" customFormat="1" ht="38.25" customHeight="1">
      <c r="B399" s="46"/>
      <c r="C399" s="221" t="s">
        <v>458</v>
      </c>
      <c r="D399" s="221" t="s">
        <v>154</v>
      </c>
      <c r="E399" s="222" t="s">
        <v>2052</v>
      </c>
      <c r="F399" s="223" t="s">
        <v>2053</v>
      </c>
      <c r="G399" s="224" t="s">
        <v>376</v>
      </c>
      <c r="H399" s="225">
        <v>3</v>
      </c>
      <c r="I399" s="226"/>
      <c r="J399" s="227">
        <f>ROUND(I399*H399,2)</f>
        <v>0</v>
      </c>
      <c r="K399" s="223" t="s">
        <v>242</v>
      </c>
      <c r="L399" s="72"/>
      <c r="M399" s="228" t="s">
        <v>21</v>
      </c>
      <c r="N399" s="229" t="s">
        <v>42</v>
      </c>
      <c r="O399" s="47"/>
      <c r="P399" s="230">
        <f>O399*H399</f>
        <v>0</v>
      </c>
      <c r="Q399" s="230">
        <v>0.012200000000000001</v>
      </c>
      <c r="R399" s="230">
        <f>Q399*H399</f>
        <v>0.036600000000000001</v>
      </c>
      <c r="S399" s="230">
        <v>0</v>
      </c>
      <c r="T399" s="231">
        <f>S399*H399</f>
        <v>0</v>
      </c>
      <c r="AR399" s="24" t="s">
        <v>200</v>
      </c>
      <c r="AT399" s="24" t="s">
        <v>154</v>
      </c>
      <c r="AU399" s="24" t="s">
        <v>81</v>
      </c>
      <c r="AY399" s="24" t="s">
        <v>152</v>
      </c>
      <c r="BE399" s="232">
        <f>IF(N399="základní",J399,0)</f>
        <v>0</v>
      </c>
      <c r="BF399" s="232">
        <f>IF(N399="snížená",J399,0)</f>
        <v>0</v>
      </c>
      <c r="BG399" s="232">
        <f>IF(N399="zákl. přenesená",J399,0)</f>
        <v>0</v>
      </c>
      <c r="BH399" s="232">
        <f>IF(N399="sníž. přenesená",J399,0)</f>
        <v>0</v>
      </c>
      <c r="BI399" s="232">
        <f>IF(N399="nulová",J399,0)</f>
        <v>0</v>
      </c>
      <c r="BJ399" s="24" t="s">
        <v>79</v>
      </c>
      <c r="BK399" s="232">
        <f>ROUND(I399*H399,2)</f>
        <v>0</v>
      </c>
      <c r="BL399" s="24" t="s">
        <v>200</v>
      </c>
      <c r="BM399" s="24" t="s">
        <v>2054</v>
      </c>
    </row>
    <row r="400" s="12" customFormat="1">
      <c r="B400" s="244"/>
      <c r="C400" s="245"/>
      <c r="D400" s="235" t="s">
        <v>159</v>
      </c>
      <c r="E400" s="246" t="s">
        <v>21</v>
      </c>
      <c r="F400" s="247" t="s">
        <v>1682</v>
      </c>
      <c r="G400" s="245"/>
      <c r="H400" s="248">
        <v>1</v>
      </c>
      <c r="I400" s="249"/>
      <c r="J400" s="245"/>
      <c r="K400" s="245"/>
      <c r="L400" s="250"/>
      <c r="M400" s="251"/>
      <c r="N400" s="252"/>
      <c r="O400" s="252"/>
      <c r="P400" s="252"/>
      <c r="Q400" s="252"/>
      <c r="R400" s="252"/>
      <c r="S400" s="252"/>
      <c r="T400" s="253"/>
      <c r="AT400" s="254" t="s">
        <v>159</v>
      </c>
      <c r="AU400" s="254" t="s">
        <v>81</v>
      </c>
      <c r="AV400" s="12" t="s">
        <v>81</v>
      </c>
      <c r="AW400" s="12" t="s">
        <v>35</v>
      </c>
      <c r="AX400" s="12" t="s">
        <v>71</v>
      </c>
      <c r="AY400" s="254" t="s">
        <v>152</v>
      </c>
    </row>
    <row r="401" s="12" customFormat="1">
      <c r="B401" s="244"/>
      <c r="C401" s="245"/>
      <c r="D401" s="235" t="s">
        <v>159</v>
      </c>
      <c r="E401" s="246" t="s">
        <v>21</v>
      </c>
      <c r="F401" s="247" t="s">
        <v>1690</v>
      </c>
      <c r="G401" s="245"/>
      <c r="H401" s="248">
        <v>1</v>
      </c>
      <c r="I401" s="249"/>
      <c r="J401" s="245"/>
      <c r="K401" s="245"/>
      <c r="L401" s="250"/>
      <c r="M401" s="251"/>
      <c r="N401" s="252"/>
      <c r="O401" s="252"/>
      <c r="P401" s="252"/>
      <c r="Q401" s="252"/>
      <c r="R401" s="252"/>
      <c r="S401" s="252"/>
      <c r="T401" s="253"/>
      <c r="AT401" s="254" t="s">
        <v>159</v>
      </c>
      <c r="AU401" s="254" t="s">
        <v>81</v>
      </c>
      <c r="AV401" s="12" t="s">
        <v>81</v>
      </c>
      <c r="AW401" s="12" t="s">
        <v>35</v>
      </c>
      <c r="AX401" s="12" t="s">
        <v>71</v>
      </c>
      <c r="AY401" s="254" t="s">
        <v>152</v>
      </c>
    </row>
    <row r="402" s="12" customFormat="1">
      <c r="B402" s="244"/>
      <c r="C402" s="245"/>
      <c r="D402" s="235" t="s">
        <v>159</v>
      </c>
      <c r="E402" s="246" t="s">
        <v>21</v>
      </c>
      <c r="F402" s="247" t="s">
        <v>1683</v>
      </c>
      <c r="G402" s="245"/>
      <c r="H402" s="248">
        <v>1</v>
      </c>
      <c r="I402" s="249"/>
      <c r="J402" s="245"/>
      <c r="K402" s="245"/>
      <c r="L402" s="250"/>
      <c r="M402" s="251"/>
      <c r="N402" s="252"/>
      <c r="O402" s="252"/>
      <c r="P402" s="252"/>
      <c r="Q402" s="252"/>
      <c r="R402" s="252"/>
      <c r="S402" s="252"/>
      <c r="T402" s="253"/>
      <c r="AT402" s="254" t="s">
        <v>159</v>
      </c>
      <c r="AU402" s="254" t="s">
        <v>81</v>
      </c>
      <c r="AV402" s="12" t="s">
        <v>81</v>
      </c>
      <c r="AW402" s="12" t="s">
        <v>35</v>
      </c>
      <c r="AX402" s="12" t="s">
        <v>71</v>
      </c>
      <c r="AY402" s="254" t="s">
        <v>152</v>
      </c>
    </row>
    <row r="403" s="13" customFormat="1">
      <c r="B403" s="255"/>
      <c r="C403" s="256"/>
      <c r="D403" s="235" t="s">
        <v>159</v>
      </c>
      <c r="E403" s="257" t="s">
        <v>21</v>
      </c>
      <c r="F403" s="258" t="s">
        <v>164</v>
      </c>
      <c r="G403" s="256"/>
      <c r="H403" s="259">
        <v>3</v>
      </c>
      <c r="I403" s="260"/>
      <c r="J403" s="256"/>
      <c r="K403" s="256"/>
      <c r="L403" s="261"/>
      <c r="M403" s="262"/>
      <c r="N403" s="263"/>
      <c r="O403" s="263"/>
      <c r="P403" s="263"/>
      <c r="Q403" s="263"/>
      <c r="R403" s="263"/>
      <c r="S403" s="263"/>
      <c r="T403" s="264"/>
      <c r="AT403" s="265" t="s">
        <v>159</v>
      </c>
      <c r="AU403" s="265" t="s">
        <v>81</v>
      </c>
      <c r="AV403" s="13" t="s">
        <v>158</v>
      </c>
      <c r="AW403" s="13" t="s">
        <v>35</v>
      </c>
      <c r="AX403" s="13" t="s">
        <v>79</v>
      </c>
      <c r="AY403" s="265" t="s">
        <v>152</v>
      </c>
    </row>
    <row r="404" s="1" customFormat="1" ht="38.25" customHeight="1">
      <c r="B404" s="46"/>
      <c r="C404" s="221" t="s">
        <v>666</v>
      </c>
      <c r="D404" s="221" t="s">
        <v>154</v>
      </c>
      <c r="E404" s="222" t="s">
        <v>2055</v>
      </c>
      <c r="F404" s="223" t="s">
        <v>2056</v>
      </c>
      <c r="G404" s="224" t="s">
        <v>376</v>
      </c>
      <c r="H404" s="225">
        <v>2</v>
      </c>
      <c r="I404" s="226"/>
      <c r="J404" s="227">
        <f>ROUND(I404*H404,2)</f>
        <v>0</v>
      </c>
      <c r="K404" s="223" t="s">
        <v>242</v>
      </c>
      <c r="L404" s="72"/>
      <c r="M404" s="228" t="s">
        <v>21</v>
      </c>
      <c r="N404" s="229" t="s">
        <v>42</v>
      </c>
      <c r="O404" s="47"/>
      <c r="P404" s="230">
        <f>O404*H404</f>
        <v>0</v>
      </c>
      <c r="Q404" s="230">
        <v>0.02452</v>
      </c>
      <c r="R404" s="230">
        <f>Q404*H404</f>
        <v>0.04904</v>
      </c>
      <c r="S404" s="230">
        <v>0</v>
      </c>
      <c r="T404" s="231">
        <f>S404*H404</f>
        <v>0</v>
      </c>
      <c r="AR404" s="24" t="s">
        <v>200</v>
      </c>
      <c r="AT404" s="24" t="s">
        <v>154</v>
      </c>
      <c r="AU404" s="24" t="s">
        <v>81</v>
      </c>
      <c r="AY404" s="24" t="s">
        <v>152</v>
      </c>
      <c r="BE404" s="232">
        <f>IF(N404="základní",J404,0)</f>
        <v>0</v>
      </c>
      <c r="BF404" s="232">
        <f>IF(N404="snížená",J404,0)</f>
        <v>0</v>
      </c>
      <c r="BG404" s="232">
        <f>IF(N404="zákl. přenesená",J404,0)</f>
        <v>0</v>
      </c>
      <c r="BH404" s="232">
        <f>IF(N404="sníž. přenesená",J404,0)</f>
        <v>0</v>
      </c>
      <c r="BI404" s="232">
        <f>IF(N404="nulová",J404,0)</f>
        <v>0</v>
      </c>
      <c r="BJ404" s="24" t="s">
        <v>79</v>
      </c>
      <c r="BK404" s="232">
        <f>ROUND(I404*H404,2)</f>
        <v>0</v>
      </c>
      <c r="BL404" s="24" t="s">
        <v>200</v>
      </c>
      <c r="BM404" s="24" t="s">
        <v>2057</v>
      </c>
    </row>
    <row r="405" s="12" customFormat="1">
      <c r="B405" s="244"/>
      <c r="C405" s="245"/>
      <c r="D405" s="235" t="s">
        <v>159</v>
      </c>
      <c r="E405" s="246" t="s">
        <v>21</v>
      </c>
      <c r="F405" s="247" t="s">
        <v>2058</v>
      </c>
      <c r="G405" s="245"/>
      <c r="H405" s="248">
        <v>1</v>
      </c>
      <c r="I405" s="249"/>
      <c r="J405" s="245"/>
      <c r="K405" s="245"/>
      <c r="L405" s="250"/>
      <c r="M405" s="251"/>
      <c r="N405" s="252"/>
      <c r="O405" s="252"/>
      <c r="P405" s="252"/>
      <c r="Q405" s="252"/>
      <c r="R405" s="252"/>
      <c r="S405" s="252"/>
      <c r="T405" s="253"/>
      <c r="AT405" s="254" t="s">
        <v>159</v>
      </c>
      <c r="AU405" s="254" t="s">
        <v>81</v>
      </c>
      <c r="AV405" s="12" t="s">
        <v>81</v>
      </c>
      <c r="AW405" s="12" t="s">
        <v>35</v>
      </c>
      <c r="AX405" s="12" t="s">
        <v>71</v>
      </c>
      <c r="AY405" s="254" t="s">
        <v>152</v>
      </c>
    </row>
    <row r="406" s="12" customFormat="1">
      <c r="B406" s="244"/>
      <c r="C406" s="245"/>
      <c r="D406" s="235" t="s">
        <v>159</v>
      </c>
      <c r="E406" s="246" t="s">
        <v>21</v>
      </c>
      <c r="F406" s="247" t="s">
        <v>2059</v>
      </c>
      <c r="G406" s="245"/>
      <c r="H406" s="248">
        <v>1</v>
      </c>
      <c r="I406" s="249"/>
      <c r="J406" s="245"/>
      <c r="K406" s="245"/>
      <c r="L406" s="250"/>
      <c r="M406" s="251"/>
      <c r="N406" s="252"/>
      <c r="O406" s="252"/>
      <c r="P406" s="252"/>
      <c r="Q406" s="252"/>
      <c r="R406" s="252"/>
      <c r="S406" s="252"/>
      <c r="T406" s="253"/>
      <c r="AT406" s="254" t="s">
        <v>159</v>
      </c>
      <c r="AU406" s="254" t="s">
        <v>81</v>
      </c>
      <c r="AV406" s="12" t="s">
        <v>81</v>
      </c>
      <c r="AW406" s="12" t="s">
        <v>35</v>
      </c>
      <c r="AX406" s="12" t="s">
        <v>71</v>
      </c>
      <c r="AY406" s="254" t="s">
        <v>152</v>
      </c>
    </row>
    <row r="407" s="13" customFormat="1">
      <c r="B407" s="255"/>
      <c r="C407" s="256"/>
      <c r="D407" s="235" t="s">
        <v>159</v>
      </c>
      <c r="E407" s="257" t="s">
        <v>21</v>
      </c>
      <c r="F407" s="258" t="s">
        <v>164</v>
      </c>
      <c r="G407" s="256"/>
      <c r="H407" s="259">
        <v>2</v>
      </c>
      <c r="I407" s="260"/>
      <c r="J407" s="256"/>
      <c r="K407" s="256"/>
      <c r="L407" s="261"/>
      <c r="M407" s="262"/>
      <c r="N407" s="263"/>
      <c r="O407" s="263"/>
      <c r="P407" s="263"/>
      <c r="Q407" s="263"/>
      <c r="R407" s="263"/>
      <c r="S407" s="263"/>
      <c r="T407" s="264"/>
      <c r="AT407" s="265" t="s">
        <v>159</v>
      </c>
      <c r="AU407" s="265" t="s">
        <v>81</v>
      </c>
      <c r="AV407" s="13" t="s">
        <v>158</v>
      </c>
      <c r="AW407" s="13" t="s">
        <v>35</v>
      </c>
      <c r="AX407" s="13" t="s">
        <v>79</v>
      </c>
      <c r="AY407" s="265" t="s">
        <v>152</v>
      </c>
    </row>
    <row r="408" s="1" customFormat="1" ht="38.25" customHeight="1">
      <c r="B408" s="46"/>
      <c r="C408" s="221" t="s">
        <v>462</v>
      </c>
      <c r="D408" s="221" t="s">
        <v>154</v>
      </c>
      <c r="E408" s="222" t="s">
        <v>2060</v>
      </c>
      <c r="F408" s="223" t="s">
        <v>2061</v>
      </c>
      <c r="G408" s="224" t="s">
        <v>376</v>
      </c>
      <c r="H408" s="225">
        <v>6</v>
      </c>
      <c r="I408" s="226"/>
      <c r="J408" s="227">
        <f>ROUND(I408*H408,2)</f>
        <v>0</v>
      </c>
      <c r="K408" s="223" t="s">
        <v>242</v>
      </c>
      <c r="L408" s="72"/>
      <c r="M408" s="228" t="s">
        <v>21</v>
      </c>
      <c r="N408" s="229" t="s">
        <v>42</v>
      </c>
      <c r="O408" s="47"/>
      <c r="P408" s="230">
        <f>O408*H408</f>
        <v>0</v>
      </c>
      <c r="Q408" s="230">
        <v>0.036920000000000001</v>
      </c>
      <c r="R408" s="230">
        <f>Q408*H408</f>
        <v>0.22152</v>
      </c>
      <c r="S408" s="230">
        <v>0</v>
      </c>
      <c r="T408" s="231">
        <f>S408*H408</f>
        <v>0</v>
      </c>
      <c r="AR408" s="24" t="s">
        <v>200</v>
      </c>
      <c r="AT408" s="24" t="s">
        <v>154</v>
      </c>
      <c r="AU408" s="24" t="s">
        <v>81</v>
      </c>
      <c r="AY408" s="24" t="s">
        <v>152</v>
      </c>
      <c r="BE408" s="232">
        <f>IF(N408="základní",J408,0)</f>
        <v>0</v>
      </c>
      <c r="BF408" s="232">
        <f>IF(N408="snížená",J408,0)</f>
        <v>0</v>
      </c>
      <c r="BG408" s="232">
        <f>IF(N408="zákl. přenesená",J408,0)</f>
        <v>0</v>
      </c>
      <c r="BH408" s="232">
        <f>IF(N408="sníž. přenesená",J408,0)</f>
        <v>0</v>
      </c>
      <c r="BI408" s="232">
        <f>IF(N408="nulová",J408,0)</f>
        <v>0</v>
      </c>
      <c r="BJ408" s="24" t="s">
        <v>79</v>
      </c>
      <c r="BK408" s="232">
        <f>ROUND(I408*H408,2)</f>
        <v>0</v>
      </c>
      <c r="BL408" s="24" t="s">
        <v>200</v>
      </c>
      <c r="BM408" s="24" t="s">
        <v>2062</v>
      </c>
    </row>
    <row r="409" s="12" customFormat="1">
      <c r="B409" s="244"/>
      <c r="C409" s="245"/>
      <c r="D409" s="235" t="s">
        <v>159</v>
      </c>
      <c r="E409" s="246" t="s">
        <v>21</v>
      </c>
      <c r="F409" s="247" t="s">
        <v>2063</v>
      </c>
      <c r="G409" s="245"/>
      <c r="H409" s="248">
        <v>4</v>
      </c>
      <c r="I409" s="249"/>
      <c r="J409" s="245"/>
      <c r="K409" s="245"/>
      <c r="L409" s="250"/>
      <c r="M409" s="251"/>
      <c r="N409" s="252"/>
      <c r="O409" s="252"/>
      <c r="P409" s="252"/>
      <c r="Q409" s="252"/>
      <c r="R409" s="252"/>
      <c r="S409" s="252"/>
      <c r="T409" s="253"/>
      <c r="AT409" s="254" t="s">
        <v>159</v>
      </c>
      <c r="AU409" s="254" t="s">
        <v>81</v>
      </c>
      <c r="AV409" s="12" t="s">
        <v>81</v>
      </c>
      <c r="AW409" s="12" t="s">
        <v>35</v>
      </c>
      <c r="AX409" s="12" t="s">
        <v>71</v>
      </c>
      <c r="AY409" s="254" t="s">
        <v>152</v>
      </c>
    </row>
    <row r="410" s="12" customFormat="1">
      <c r="B410" s="244"/>
      <c r="C410" s="245"/>
      <c r="D410" s="235" t="s">
        <v>159</v>
      </c>
      <c r="E410" s="246" t="s">
        <v>21</v>
      </c>
      <c r="F410" s="247" t="s">
        <v>2064</v>
      </c>
      <c r="G410" s="245"/>
      <c r="H410" s="248">
        <v>2</v>
      </c>
      <c r="I410" s="249"/>
      <c r="J410" s="245"/>
      <c r="K410" s="245"/>
      <c r="L410" s="250"/>
      <c r="M410" s="251"/>
      <c r="N410" s="252"/>
      <c r="O410" s="252"/>
      <c r="P410" s="252"/>
      <c r="Q410" s="252"/>
      <c r="R410" s="252"/>
      <c r="S410" s="252"/>
      <c r="T410" s="253"/>
      <c r="AT410" s="254" t="s">
        <v>159</v>
      </c>
      <c r="AU410" s="254" t="s">
        <v>81</v>
      </c>
      <c r="AV410" s="12" t="s">
        <v>81</v>
      </c>
      <c r="AW410" s="12" t="s">
        <v>35</v>
      </c>
      <c r="AX410" s="12" t="s">
        <v>71</v>
      </c>
      <c r="AY410" s="254" t="s">
        <v>152</v>
      </c>
    </row>
    <row r="411" s="13" customFormat="1">
      <c r="B411" s="255"/>
      <c r="C411" s="256"/>
      <c r="D411" s="235" t="s">
        <v>159</v>
      </c>
      <c r="E411" s="257" t="s">
        <v>21</v>
      </c>
      <c r="F411" s="258" t="s">
        <v>164</v>
      </c>
      <c r="G411" s="256"/>
      <c r="H411" s="259">
        <v>6</v>
      </c>
      <c r="I411" s="260"/>
      <c r="J411" s="256"/>
      <c r="K411" s="256"/>
      <c r="L411" s="261"/>
      <c r="M411" s="262"/>
      <c r="N411" s="263"/>
      <c r="O411" s="263"/>
      <c r="P411" s="263"/>
      <c r="Q411" s="263"/>
      <c r="R411" s="263"/>
      <c r="S411" s="263"/>
      <c r="T411" s="264"/>
      <c r="AT411" s="265" t="s">
        <v>159</v>
      </c>
      <c r="AU411" s="265" t="s">
        <v>81</v>
      </c>
      <c r="AV411" s="13" t="s">
        <v>158</v>
      </c>
      <c r="AW411" s="13" t="s">
        <v>35</v>
      </c>
      <c r="AX411" s="13" t="s">
        <v>79</v>
      </c>
      <c r="AY411" s="265" t="s">
        <v>152</v>
      </c>
    </row>
    <row r="412" s="1" customFormat="1" ht="38.25" customHeight="1">
      <c r="B412" s="46"/>
      <c r="C412" s="221" t="s">
        <v>674</v>
      </c>
      <c r="D412" s="221" t="s">
        <v>154</v>
      </c>
      <c r="E412" s="222" t="s">
        <v>2065</v>
      </c>
      <c r="F412" s="223" t="s">
        <v>2066</v>
      </c>
      <c r="G412" s="224" t="s">
        <v>376</v>
      </c>
      <c r="H412" s="225">
        <v>1</v>
      </c>
      <c r="I412" s="226"/>
      <c r="J412" s="227">
        <f>ROUND(I412*H412,2)</f>
        <v>0</v>
      </c>
      <c r="K412" s="223" t="s">
        <v>242</v>
      </c>
      <c r="L412" s="72"/>
      <c r="M412" s="228" t="s">
        <v>21</v>
      </c>
      <c r="N412" s="229" t="s">
        <v>42</v>
      </c>
      <c r="O412" s="47"/>
      <c r="P412" s="230">
        <f>O412*H412</f>
        <v>0</v>
      </c>
      <c r="Q412" s="230">
        <v>0.039800000000000002</v>
      </c>
      <c r="R412" s="230">
        <f>Q412*H412</f>
        <v>0.039800000000000002</v>
      </c>
      <c r="S412" s="230">
        <v>0</v>
      </c>
      <c r="T412" s="231">
        <f>S412*H412</f>
        <v>0</v>
      </c>
      <c r="AR412" s="24" t="s">
        <v>200</v>
      </c>
      <c r="AT412" s="24" t="s">
        <v>154</v>
      </c>
      <c r="AU412" s="24" t="s">
        <v>81</v>
      </c>
      <c r="AY412" s="24" t="s">
        <v>152</v>
      </c>
      <c r="BE412" s="232">
        <f>IF(N412="základní",J412,0)</f>
        <v>0</v>
      </c>
      <c r="BF412" s="232">
        <f>IF(N412="snížená",J412,0)</f>
        <v>0</v>
      </c>
      <c r="BG412" s="232">
        <f>IF(N412="zákl. přenesená",J412,0)</f>
        <v>0</v>
      </c>
      <c r="BH412" s="232">
        <f>IF(N412="sníž. přenesená",J412,0)</f>
        <v>0</v>
      </c>
      <c r="BI412" s="232">
        <f>IF(N412="nulová",J412,0)</f>
        <v>0</v>
      </c>
      <c r="BJ412" s="24" t="s">
        <v>79</v>
      </c>
      <c r="BK412" s="232">
        <f>ROUND(I412*H412,2)</f>
        <v>0</v>
      </c>
      <c r="BL412" s="24" t="s">
        <v>200</v>
      </c>
      <c r="BM412" s="24" t="s">
        <v>2067</v>
      </c>
    </row>
    <row r="413" s="12" customFormat="1">
      <c r="B413" s="244"/>
      <c r="C413" s="245"/>
      <c r="D413" s="235" t="s">
        <v>159</v>
      </c>
      <c r="E413" s="246" t="s">
        <v>21</v>
      </c>
      <c r="F413" s="247" t="s">
        <v>1132</v>
      </c>
      <c r="G413" s="245"/>
      <c r="H413" s="248">
        <v>1</v>
      </c>
      <c r="I413" s="249"/>
      <c r="J413" s="245"/>
      <c r="K413" s="245"/>
      <c r="L413" s="250"/>
      <c r="M413" s="251"/>
      <c r="N413" s="252"/>
      <c r="O413" s="252"/>
      <c r="P413" s="252"/>
      <c r="Q413" s="252"/>
      <c r="R413" s="252"/>
      <c r="S413" s="252"/>
      <c r="T413" s="253"/>
      <c r="AT413" s="254" t="s">
        <v>159</v>
      </c>
      <c r="AU413" s="254" t="s">
        <v>81</v>
      </c>
      <c r="AV413" s="12" t="s">
        <v>81</v>
      </c>
      <c r="AW413" s="12" t="s">
        <v>35</v>
      </c>
      <c r="AX413" s="12" t="s">
        <v>79</v>
      </c>
      <c r="AY413" s="254" t="s">
        <v>152</v>
      </c>
    </row>
    <row r="414" s="1" customFormat="1" ht="38.25" customHeight="1">
      <c r="B414" s="46"/>
      <c r="C414" s="221" t="s">
        <v>466</v>
      </c>
      <c r="D414" s="221" t="s">
        <v>154</v>
      </c>
      <c r="E414" s="222" t="s">
        <v>2068</v>
      </c>
      <c r="F414" s="223" t="s">
        <v>2069</v>
      </c>
      <c r="G414" s="224" t="s">
        <v>376</v>
      </c>
      <c r="H414" s="225">
        <v>1</v>
      </c>
      <c r="I414" s="226"/>
      <c r="J414" s="227">
        <f>ROUND(I414*H414,2)</f>
        <v>0</v>
      </c>
      <c r="K414" s="223" t="s">
        <v>242</v>
      </c>
      <c r="L414" s="72"/>
      <c r="M414" s="228" t="s">
        <v>21</v>
      </c>
      <c r="N414" s="229" t="s">
        <v>42</v>
      </c>
      <c r="O414" s="47"/>
      <c r="P414" s="230">
        <f>O414*H414</f>
        <v>0</v>
      </c>
      <c r="Q414" s="230">
        <v>0.062199999999999998</v>
      </c>
      <c r="R414" s="230">
        <f>Q414*H414</f>
        <v>0.062199999999999998</v>
      </c>
      <c r="S414" s="230">
        <v>0</v>
      </c>
      <c r="T414" s="231">
        <f>S414*H414</f>
        <v>0</v>
      </c>
      <c r="AR414" s="24" t="s">
        <v>200</v>
      </c>
      <c r="AT414" s="24" t="s">
        <v>154</v>
      </c>
      <c r="AU414" s="24" t="s">
        <v>81</v>
      </c>
      <c r="AY414" s="24" t="s">
        <v>152</v>
      </c>
      <c r="BE414" s="232">
        <f>IF(N414="základní",J414,0)</f>
        <v>0</v>
      </c>
      <c r="BF414" s="232">
        <f>IF(N414="snížená",J414,0)</f>
        <v>0</v>
      </c>
      <c r="BG414" s="232">
        <f>IF(N414="zákl. přenesená",J414,0)</f>
        <v>0</v>
      </c>
      <c r="BH414" s="232">
        <f>IF(N414="sníž. přenesená",J414,0)</f>
        <v>0</v>
      </c>
      <c r="BI414" s="232">
        <f>IF(N414="nulová",J414,0)</f>
        <v>0</v>
      </c>
      <c r="BJ414" s="24" t="s">
        <v>79</v>
      </c>
      <c r="BK414" s="232">
        <f>ROUND(I414*H414,2)</f>
        <v>0</v>
      </c>
      <c r="BL414" s="24" t="s">
        <v>200</v>
      </c>
      <c r="BM414" s="24" t="s">
        <v>2070</v>
      </c>
    </row>
    <row r="415" s="12" customFormat="1">
      <c r="B415" s="244"/>
      <c r="C415" s="245"/>
      <c r="D415" s="235" t="s">
        <v>159</v>
      </c>
      <c r="E415" s="246" t="s">
        <v>21</v>
      </c>
      <c r="F415" s="247" t="s">
        <v>2071</v>
      </c>
      <c r="G415" s="245"/>
      <c r="H415" s="248">
        <v>1</v>
      </c>
      <c r="I415" s="249"/>
      <c r="J415" s="245"/>
      <c r="K415" s="245"/>
      <c r="L415" s="250"/>
      <c r="M415" s="251"/>
      <c r="N415" s="252"/>
      <c r="O415" s="252"/>
      <c r="P415" s="252"/>
      <c r="Q415" s="252"/>
      <c r="R415" s="252"/>
      <c r="S415" s="252"/>
      <c r="T415" s="253"/>
      <c r="AT415" s="254" t="s">
        <v>159</v>
      </c>
      <c r="AU415" s="254" t="s">
        <v>81</v>
      </c>
      <c r="AV415" s="12" t="s">
        <v>81</v>
      </c>
      <c r="AW415" s="12" t="s">
        <v>35</v>
      </c>
      <c r="AX415" s="12" t="s">
        <v>79</v>
      </c>
      <c r="AY415" s="254" t="s">
        <v>152</v>
      </c>
    </row>
    <row r="416" s="1" customFormat="1" ht="38.25" customHeight="1">
      <c r="B416" s="46"/>
      <c r="C416" s="221" t="s">
        <v>684</v>
      </c>
      <c r="D416" s="221" t="s">
        <v>154</v>
      </c>
      <c r="E416" s="222" t="s">
        <v>2072</v>
      </c>
      <c r="F416" s="223" t="s">
        <v>2073</v>
      </c>
      <c r="G416" s="224" t="s">
        <v>376</v>
      </c>
      <c r="H416" s="225">
        <v>1</v>
      </c>
      <c r="I416" s="226"/>
      <c r="J416" s="227">
        <f>ROUND(I416*H416,2)</f>
        <v>0</v>
      </c>
      <c r="K416" s="223" t="s">
        <v>242</v>
      </c>
      <c r="L416" s="72"/>
      <c r="M416" s="228" t="s">
        <v>21</v>
      </c>
      <c r="N416" s="229" t="s">
        <v>42</v>
      </c>
      <c r="O416" s="47"/>
      <c r="P416" s="230">
        <f>O416*H416</f>
        <v>0</v>
      </c>
      <c r="Q416" s="230">
        <v>0.080320000000000003</v>
      </c>
      <c r="R416" s="230">
        <f>Q416*H416</f>
        <v>0.080320000000000003</v>
      </c>
      <c r="S416" s="230">
        <v>0</v>
      </c>
      <c r="T416" s="231">
        <f>S416*H416</f>
        <v>0</v>
      </c>
      <c r="AR416" s="24" t="s">
        <v>200</v>
      </c>
      <c r="AT416" s="24" t="s">
        <v>154</v>
      </c>
      <c r="AU416" s="24" t="s">
        <v>81</v>
      </c>
      <c r="AY416" s="24" t="s">
        <v>152</v>
      </c>
      <c r="BE416" s="232">
        <f>IF(N416="základní",J416,0)</f>
        <v>0</v>
      </c>
      <c r="BF416" s="232">
        <f>IF(N416="snížená",J416,0)</f>
        <v>0</v>
      </c>
      <c r="BG416" s="232">
        <f>IF(N416="zákl. přenesená",J416,0)</f>
        <v>0</v>
      </c>
      <c r="BH416" s="232">
        <f>IF(N416="sníž. přenesená",J416,0)</f>
        <v>0</v>
      </c>
      <c r="BI416" s="232">
        <f>IF(N416="nulová",J416,0)</f>
        <v>0</v>
      </c>
      <c r="BJ416" s="24" t="s">
        <v>79</v>
      </c>
      <c r="BK416" s="232">
        <f>ROUND(I416*H416,2)</f>
        <v>0</v>
      </c>
      <c r="BL416" s="24" t="s">
        <v>200</v>
      </c>
      <c r="BM416" s="24" t="s">
        <v>2074</v>
      </c>
    </row>
    <row r="417" s="12" customFormat="1">
      <c r="B417" s="244"/>
      <c r="C417" s="245"/>
      <c r="D417" s="235" t="s">
        <v>159</v>
      </c>
      <c r="E417" s="246" t="s">
        <v>21</v>
      </c>
      <c r="F417" s="247" t="s">
        <v>2075</v>
      </c>
      <c r="G417" s="245"/>
      <c r="H417" s="248">
        <v>1</v>
      </c>
      <c r="I417" s="249"/>
      <c r="J417" s="245"/>
      <c r="K417" s="245"/>
      <c r="L417" s="250"/>
      <c r="M417" s="251"/>
      <c r="N417" s="252"/>
      <c r="O417" s="252"/>
      <c r="P417" s="252"/>
      <c r="Q417" s="252"/>
      <c r="R417" s="252"/>
      <c r="S417" s="252"/>
      <c r="T417" s="253"/>
      <c r="AT417" s="254" t="s">
        <v>159</v>
      </c>
      <c r="AU417" s="254" t="s">
        <v>81</v>
      </c>
      <c r="AV417" s="12" t="s">
        <v>81</v>
      </c>
      <c r="AW417" s="12" t="s">
        <v>35</v>
      </c>
      <c r="AX417" s="12" t="s">
        <v>79</v>
      </c>
      <c r="AY417" s="254" t="s">
        <v>152</v>
      </c>
    </row>
    <row r="418" s="1" customFormat="1" ht="38.25" customHeight="1">
      <c r="B418" s="46"/>
      <c r="C418" s="221" t="s">
        <v>692</v>
      </c>
      <c r="D418" s="221" t="s">
        <v>154</v>
      </c>
      <c r="E418" s="222" t="s">
        <v>2076</v>
      </c>
      <c r="F418" s="223" t="s">
        <v>2077</v>
      </c>
      <c r="G418" s="224" t="s">
        <v>376</v>
      </c>
      <c r="H418" s="225">
        <v>1</v>
      </c>
      <c r="I418" s="226"/>
      <c r="J418" s="227">
        <f>ROUND(I418*H418,2)</f>
        <v>0</v>
      </c>
      <c r="K418" s="223" t="s">
        <v>242</v>
      </c>
      <c r="L418" s="72"/>
      <c r="M418" s="228" t="s">
        <v>21</v>
      </c>
      <c r="N418" s="229" t="s">
        <v>42</v>
      </c>
      <c r="O418" s="47"/>
      <c r="P418" s="230">
        <f>O418*H418</f>
        <v>0</v>
      </c>
      <c r="Q418" s="230">
        <v>0.081699999999999995</v>
      </c>
      <c r="R418" s="230">
        <f>Q418*H418</f>
        <v>0.081699999999999995</v>
      </c>
      <c r="S418" s="230">
        <v>0</v>
      </c>
      <c r="T418" s="231">
        <f>S418*H418</f>
        <v>0</v>
      </c>
      <c r="AR418" s="24" t="s">
        <v>200</v>
      </c>
      <c r="AT418" s="24" t="s">
        <v>154</v>
      </c>
      <c r="AU418" s="24" t="s">
        <v>81</v>
      </c>
      <c r="AY418" s="24" t="s">
        <v>152</v>
      </c>
      <c r="BE418" s="232">
        <f>IF(N418="základní",J418,0)</f>
        <v>0</v>
      </c>
      <c r="BF418" s="232">
        <f>IF(N418="snížená",J418,0)</f>
        <v>0</v>
      </c>
      <c r="BG418" s="232">
        <f>IF(N418="zákl. přenesená",J418,0)</f>
        <v>0</v>
      </c>
      <c r="BH418" s="232">
        <f>IF(N418="sníž. přenesená",J418,0)</f>
        <v>0</v>
      </c>
      <c r="BI418" s="232">
        <f>IF(N418="nulová",J418,0)</f>
        <v>0</v>
      </c>
      <c r="BJ418" s="24" t="s">
        <v>79</v>
      </c>
      <c r="BK418" s="232">
        <f>ROUND(I418*H418,2)</f>
        <v>0</v>
      </c>
      <c r="BL418" s="24" t="s">
        <v>200</v>
      </c>
      <c r="BM418" s="24" t="s">
        <v>2078</v>
      </c>
    </row>
    <row r="419" s="12" customFormat="1">
      <c r="B419" s="244"/>
      <c r="C419" s="245"/>
      <c r="D419" s="235" t="s">
        <v>159</v>
      </c>
      <c r="E419" s="246" t="s">
        <v>21</v>
      </c>
      <c r="F419" s="247" t="s">
        <v>2075</v>
      </c>
      <c r="G419" s="245"/>
      <c r="H419" s="248">
        <v>1</v>
      </c>
      <c r="I419" s="249"/>
      <c r="J419" s="245"/>
      <c r="K419" s="245"/>
      <c r="L419" s="250"/>
      <c r="M419" s="251"/>
      <c r="N419" s="252"/>
      <c r="O419" s="252"/>
      <c r="P419" s="252"/>
      <c r="Q419" s="252"/>
      <c r="R419" s="252"/>
      <c r="S419" s="252"/>
      <c r="T419" s="253"/>
      <c r="AT419" s="254" t="s">
        <v>159</v>
      </c>
      <c r="AU419" s="254" t="s">
        <v>81</v>
      </c>
      <c r="AV419" s="12" t="s">
        <v>81</v>
      </c>
      <c r="AW419" s="12" t="s">
        <v>35</v>
      </c>
      <c r="AX419" s="12" t="s">
        <v>79</v>
      </c>
      <c r="AY419" s="254" t="s">
        <v>152</v>
      </c>
    </row>
    <row r="420" s="1" customFormat="1" ht="16.5" customHeight="1">
      <c r="B420" s="46"/>
      <c r="C420" s="221" t="s">
        <v>697</v>
      </c>
      <c r="D420" s="221" t="s">
        <v>154</v>
      </c>
      <c r="E420" s="222" t="s">
        <v>2079</v>
      </c>
      <c r="F420" s="223" t="s">
        <v>2080</v>
      </c>
      <c r="G420" s="224" t="s">
        <v>220</v>
      </c>
      <c r="H420" s="225">
        <v>0.57799999999999996</v>
      </c>
      <c r="I420" s="226"/>
      <c r="J420" s="227">
        <f>ROUND(I420*H420,2)</f>
        <v>0</v>
      </c>
      <c r="K420" s="223" t="s">
        <v>21</v>
      </c>
      <c r="L420" s="72"/>
      <c r="M420" s="228" t="s">
        <v>21</v>
      </c>
      <c r="N420" s="295" t="s">
        <v>42</v>
      </c>
      <c r="O420" s="296"/>
      <c r="P420" s="297">
        <f>O420*H420</f>
        <v>0</v>
      </c>
      <c r="Q420" s="297">
        <v>0</v>
      </c>
      <c r="R420" s="297">
        <f>Q420*H420</f>
        <v>0</v>
      </c>
      <c r="S420" s="297">
        <v>0</v>
      </c>
      <c r="T420" s="298">
        <f>S420*H420</f>
        <v>0</v>
      </c>
      <c r="AR420" s="24" t="s">
        <v>200</v>
      </c>
      <c r="AT420" s="24" t="s">
        <v>154</v>
      </c>
      <c r="AU420" s="24" t="s">
        <v>81</v>
      </c>
      <c r="AY420" s="24" t="s">
        <v>152</v>
      </c>
      <c r="BE420" s="232">
        <f>IF(N420="základní",J420,0)</f>
        <v>0</v>
      </c>
      <c r="BF420" s="232">
        <f>IF(N420="snížená",J420,0)</f>
        <v>0</v>
      </c>
      <c r="BG420" s="232">
        <f>IF(N420="zákl. přenesená",J420,0)</f>
        <v>0</v>
      </c>
      <c r="BH420" s="232">
        <f>IF(N420="sníž. přenesená",J420,0)</f>
        <v>0</v>
      </c>
      <c r="BI420" s="232">
        <f>IF(N420="nulová",J420,0)</f>
        <v>0</v>
      </c>
      <c r="BJ420" s="24" t="s">
        <v>79</v>
      </c>
      <c r="BK420" s="232">
        <f>ROUND(I420*H420,2)</f>
        <v>0</v>
      </c>
      <c r="BL420" s="24" t="s">
        <v>200</v>
      </c>
      <c r="BM420" s="24" t="s">
        <v>2081</v>
      </c>
    </row>
    <row r="421" s="1" customFormat="1" ht="6.96" customHeight="1">
      <c r="B421" s="67"/>
      <c r="C421" s="68"/>
      <c r="D421" s="68"/>
      <c r="E421" s="68"/>
      <c r="F421" s="68"/>
      <c r="G421" s="68"/>
      <c r="H421" s="68"/>
      <c r="I421" s="166"/>
      <c r="J421" s="68"/>
      <c r="K421" s="68"/>
      <c r="L421" s="72"/>
    </row>
  </sheetData>
  <sheetProtection sheet="1" autoFilter="0" formatColumns="0" formatRows="0" objects="1" scenarios="1" spinCount="100000" saltValue="JDrkqBPYudbCpctGyYagQ2rVw2BC8m0f2M52beg23pS3MEQ1rSWl6Pt777Gn9sZCl1dQbwrB38dyruTtG/xUzw==" hashValue="BXWUUtUPUwQ/zmDeOfNRm7WdAGE6e98/VpgW0zo3phrnw/jOMPnDYd9d/tVn/FcZpluAHQcp8KysIQuVuKHnOQ==" algorithmName="SHA-512" password="CC35"/>
  <autoFilter ref="C91:K420"/>
  <mergeCells count="10">
    <mergeCell ref="E7:H7"/>
    <mergeCell ref="E9:H9"/>
    <mergeCell ref="E24:H24"/>
    <mergeCell ref="E45:H45"/>
    <mergeCell ref="E47:H47"/>
    <mergeCell ref="J51:J52"/>
    <mergeCell ref="E82:H82"/>
    <mergeCell ref="E84:H84"/>
    <mergeCell ref="G1:H1"/>
    <mergeCell ref="L2:V2"/>
  </mergeCells>
  <hyperlinks>
    <hyperlink ref="F1:G1" location="C2" display="1) Krycí list soupisu"/>
    <hyperlink ref="G1:H1" location="C54" display="2) Rekapitulace"/>
    <hyperlink ref="J1" location="C91"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6"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21"/>
      <c r="B1" s="137"/>
      <c r="C1" s="137"/>
      <c r="D1" s="138" t="s">
        <v>1</v>
      </c>
      <c r="E1" s="137"/>
      <c r="F1" s="139" t="s">
        <v>97</v>
      </c>
      <c r="G1" s="139" t="s">
        <v>98</v>
      </c>
      <c r="H1" s="139"/>
      <c r="I1" s="140"/>
      <c r="J1" s="139" t="s">
        <v>99</v>
      </c>
      <c r="K1" s="138" t="s">
        <v>100</v>
      </c>
      <c r="L1" s="139" t="s">
        <v>101</v>
      </c>
      <c r="M1" s="139"/>
      <c r="N1" s="139"/>
      <c r="O1" s="139"/>
      <c r="P1" s="139"/>
      <c r="Q1" s="139"/>
      <c r="R1" s="139"/>
      <c r="S1" s="139"/>
      <c r="T1" s="139"/>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ht="36.96" customHeight="1">
      <c r="L2"/>
      <c r="AT2" s="24" t="s">
        <v>90</v>
      </c>
    </row>
    <row r="3" ht="6.96" customHeight="1">
      <c r="B3" s="25"/>
      <c r="C3" s="26"/>
      <c r="D3" s="26"/>
      <c r="E3" s="26"/>
      <c r="F3" s="26"/>
      <c r="G3" s="26"/>
      <c r="H3" s="26"/>
      <c r="I3" s="141"/>
      <c r="J3" s="26"/>
      <c r="K3" s="27"/>
      <c r="AT3" s="24" t="s">
        <v>81</v>
      </c>
    </row>
    <row r="4" ht="36.96" customHeight="1">
      <c r="B4" s="28"/>
      <c r="C4" s="29"/>
      <c r="D4" s="30" t="s">
        <v>102</v>
      </c>
      <c r="E4" s="29"/>
      <c r="F4" s="29"/>
      <c r="G4" s="29"/>
      <c r="H4" s="29"/>
      <c r="I4" s="142"/>
      <c r="J4" s="29"/>
      <c r="K4" s="31"/>
      <c r="M4" s="32" t="s">
        <v>12</v>
      </c>
      <c r="AT4" s="24" t="s">
        <v>6</v>
      </c>
    </row>
    <row r="5" ht="6.96" customHeight="1">
      <c r="B5" s="28"/>
      <c r="C5" s="29"/>
      <c r="D5" s="29"/>
      <c r="E5" s="29"/>
      <c r="F5" s="29"/>
      <c r="G5" s="29"/>
      <c r="H5" s="29"/>
      <c r="I5" s="142"/>
      <c r="J5" s="29"/>
      <c r="K5" s="31"/>
    </row>
    <row r="6">
      <c r="B6" s="28"/>
      <c r="C6" s="29"/>
      <c r="D6" s="40" t="s">
        <v>18</v>
      </c>
      <c r="E6" s="29"/>
      <c r="F6" s="29"/>
      <c r="G6" s="29"/>
      <c r="H6" s="29"/>
      <c r="I6" s="142"/>
      <c r="J6" s="29"/>
      <c r="K6" s="31"/>
    </row>
    <row r="7" ht="16.5" customHeight="1">
      <c r="B7" s="28"/>
      <c r="C7" s="29"/>
      <c r="D7" s="29"/>
      <c r="E7" s="143" t="str">
        <f>'Rekapitulace stavby'!K6</f>
        <v>Hasičská zbrojnice kat.území Nechvalice,p.č.420/14,420/61,523,524,525 st.82</v>
      </c>
      <c r="F7" s="40"/>
      <c r="G7" s="40"/>
      <c r="H7" s="40"/>
      <c r="I7" s="142"/>
      <c r="J7" s="29"/>
      <c r="K7" s="31"/>
    </row>
    <row r="8" s="1" customFormat="1">
      <c r="B8" s="46"/>
      <c r="C8" s="47"/>
      <c r="D8" s="40" t="s">
        <v>103</v>
      </c>
      <c r="E8" s="47"/>
      <c r="F8" s="47"/>
      <c r="G8" s="47"/>
      <c r="H8" s="47"/>
      <c r="I8" s="144"/>
      <c r="J8" s="47"/>
      <c r="K8" s="51"/>
    </row>
    <row r="9" s="1" customFormat="1" ht="36.96" customHeight="1">
      <c r="B9" s="46"/>
      <c r="C9" s="47"/>
      <c r="D9" s="47"/>
      <c r="E9" s="145" t="s">
        <v>2082</v>
      </c>
      <c r="F9" s="47"/>
      <c r="G9" s="47"/>
      <c r="H9" s="47"/>
      <c r="I9" s="144"/>
      <c r="J9" s="47"/>
      <c r="K9" s="51"/>
    </row>
    <row r="10" s="1" customFormat="1">
      <c r="B10" s="46"/>
      <c r="C10" s="47"/>
      <c r="D10" s="47"/>
      <c r="E10" s="47"/>
      <c r="F10" s="47"/>
      <c r="G10" s="47"/>
      <c r="H10" s="47"/>
      <c r="I10" s="144"/>
      <c r="J10" s="47"/>
      <c r="K10" s="51"/>
    </row>
    <row r="11" s="1" customFormat="1" ht="14.4" customHeight="1">
      <c r="B11" s="46"/>
      <c r="C11" s="47"/>
      <c r="D11" s="40" t="s">
        <v>20</v>
      </c>
      <c r="E11" s="47"/>
      <c r="F11" s="35" t="s">
        <v>21</v>
      </c>
      <c r="G11" s="47"/>
      <c r="H11" s="47"/>
      <c r="I11" s="146" t="s">
        <v>22</v>
      </c>
      <c r="J11" s="35" t="s">
        <v>21</v>
      </c>
      <c r="K11" s="51"/>
    </row>
    <row r="12" s="1" customFormat="1" ht="14.4" customHeight="1">
      <c r="B12" s="46"/>
      <c r="C12" s="47"/>
      <c r="D12" s="40" t="s">
        <v>23</v>
      </c>
      <c r="E12" s="47"/>
      <c r="F12" s="35" t="s">
        <v>1725</v>
      </c>
      <c r="G12" s="47"/>
      <c r="H12" s="47"/>
      <c r="I12" s="146" t="s">
        <v>25</v>
      </c>
      <c r="J12" s="147" t="str">
        <f>'Rekapitulace stavby'!AN8</f>
        <v>9. 3. 2018</v>
      </c>
      <c r="K12" s="51"/>
    </row>
    <row r="13" s="1" customFormat="1" ht="10.8" customHeight="1">
      <c r="B13" s="46"/>
      <c r="C13" s="47"/>
      <c r="D13" s="47"/>
      <c r="E13" s="47"/>
      <c r="F13" s="47"/>
      <c r="G13" s="47"/>
      <c r="H13" s="47"/>
      <c r="I13" s="144"/>
      <c r="J13" s="47"/>
      <c r="K13" s="51"/>
    </row>
    <row r="14" s="1" customFormat="1" ht="14.4" customHeight="1">
      <c r="B14" s="46"/>
      <c r="C14" s="47"/>
      <c r="D14" s="40" t="s">
        <v>27</v>
      </c>
      <c r="E14" s="47"/>
      <c r="F14" s="47"/>
      <c r="G14" s="47"/>
      <c r="H14" s="47"/>
      <c r="I14" s="146" t="s">
        <v>28</v>
      </c>
      <c r="J14" s="35" t="s">
        <v>21</v>
      </c>
      <c r="K14" s="51"/>
    </row>
    <row r="15" s="1" customFormat="1" ht="18" customHeight="1">
      <c r="B15" s="46"/>
      <c r="C15" s="47"/>
      <c r="D15" s="47"/>
      <c r="E15" s="35" t="s">
        <v>29</v>
      </c>
      <c r="F15" s="47"/>
      <c r="G15" s="47"/>
      <c r="H15" s="47"/>
      <c r="I15" s="146" t="s">
        <v>30</v>
      </c>
      <c r="J15" s="35" t="s">
        <v>21</v>
      </c>
      <c r="K15" s="51"/>
    </row>
    <row r="16" s="1" customFormat="1" ht="6.96" customHeight="1">
      <c r="B16" s="46"/>
      <c r="C16" s="47"/>
      <c r="D16" s="47"/>
      <c r="E16" s="47"/>
      <c r="F16" s="47"/>
      <c r="G16" s="47"/>
      <c r="H16" s="47"/>
      <c r="I16" s="144"/>
      <c r="J16" s="47"/>
      <c r="K16" s="51"/>
    </row>
    <row r="17" s="1" customFormat="1" ht="14.4" customHeight="1">
      <c r="B17" s="46"/>
      <c r="C17" s="47"/>
      <c r="D17" s="40" t="s">
        <v>31</v>
      </c>
      <c r="E17" s="47"/>
      <c r="F17" s="47"/>
      <c r="G17" s="47"/>
      <c r="H17" s="47"/>
      <c r="I17" s="146" t="s">
        <v>28</v>
      </c>
      <c r="J17" s="35" t="str">
        <f>IF('Rekapitulace stavby'!AN13="Vyplň údaj","",IF('Rekapitulace stavby'!AN13="","",'Rekapitulace stavby'!AN13))</f>
        <v/>
      </c>
      <c r="K17" s="51"/>
    </row>
    <row r="18" s="1" customFormat="1" ht="18" customHeight="1">
      <c r="B18" s="46"/>
      <c r="C18" s="47"/>
      <c r="D18" s="47"/>
      <c r="E18" s="35" t="str">
        <f>IF('Rekapitulace stavby'!E14="Vyplň údaj","",IF('Rekapitulace stavby'!E14="","",'Rekapitulace stavby'!E14))</f>
        <v/>
      </c>
      <c r="F18" s="47"/>
      <c r="G18" s="47"/>
      <c r="H18" s="47"/>
      <c r="I18" s="146" t="s">
        <v>30</v>
      </c>
      <c r="J18" s="35" t="str">
        <f>IF('Rekapitulace stavby'!AN14="Vyplň údaj","",IF('Rekapitulace stavby'!AN14="","",'Rekapitulace stavby'!AN14))</f>
        <v/>
      </c>
      <c r="K18" s="51"/>
    </row>
    <row r="19" s="1" customFormat="1" ht="6.96" customHeight="1">
      <c r="B19" s="46"/>
      <c r="C19" s="47"/>
      <c r="D19" s="47"/>
      <c r="E19" s="47"/>
      <c r="F19" s="47"/>
      <c r="G19" s="47"/>
      <c r="H19" s="47"/>
      <c r="I19" s="144"/>
      <c r="J19" s="47"/>
      <c r="K19" s="51"/>
    </row>
    <row r="20" s="1" customFormat="1" ht="14.4" customHeight="1">
      <c r="B20" s="46"/>
      <c r="C20" s="47"/>
      <c r="D20" s="40" t="s">
        <v>33</v>
      </c>
      <c r="E20" s="47"/>
      <c r="F20" s="47"/>
      <c r="G20" s="47"/>
      <c r="H20" s="47"/>
      <c r="I20" s="146" t="s">
        <v>28</v>
      </c>
      <c r="J20" s="35" t="s">
        <v>21</v>
      </c>
      <c r="K20" s="51"/>
    </row>
    <row r="21" s="1" customFormat="1" ht="18" customHeight="1">
      <c r="B21" s="46"/>
      <c r="C21" s="47"/>
      <c r="D21" s="47"/>
      <c r="E21" s="35" t="s">
        <v>34</v>
      </c>
      <c r="F21" s="47"/>
      <c r="G21" s="47"/>
      <c r="H21" s="47"/>
      <c r="I21" s="146" t="s">
        <v>30</v>
      </c>
      <c r="J21" s="35" t="s">
        <v>21</v>
      </c>
      <c r="K21" s="51"/>
    </row>
    <row r="22" s="1" customFormat="1" ht="6.96" customHeight="1">
      <c r="B22" s="46"/>
      <c r="C22" s="47"/>
      <c r="D22" s="47"/>
      <c r="E22" s="47"/>
      <c r="F22" s="47"/>
      <c r="G22" s="47"/>
      <c r="H22" s="47"/>
      <c r="I22" s="144"/>
      <c r="J22" s="47"/>
      <c r="K22" s="51"/>
    </row>
    <row r="23" s="1" customFormat="1" ht="14.4" customHeight="1">
      <c r="B23" s="46"/>
      <c r="C23" s="47"/>
      <c r="D23" s="40" t="s">
        <v>36</v>
      </c>
      <c r="E23" s="47"/>
      <c r="F23" s="47"/>
      <c r="G23" s="47"/>
      <c r="H23" s="47"/>
      <c r="I23" s="144"/>
      <c r="J23" s="47"/>
      <c r="K23" s="51"/>
    </row>
    <row r="24" s="6" customFormat="1" ht="16.5" customHeight="1">
      <c r="B24" s="148"/>
      <c r="C24" s="149"/>
      <c r="D24" s="149"/>
      <c r="E24" s="44" t="s">
        <v>21</v>
      </c>
      <c r="F24" s="44"/>
      <c r="G24" s="44"/>
      <c r="H24" s="44"/>
      <c r="I24" s="150"/>
      <c r="J24" s="149"/>
      <c r="K24" s="151"/>
    </row>
    <row r="25" s="1" customFormat="1" ht="6.96" customHeight="1">
      <c r="B25" s="46"/>
      <c r="C25" s="47"/>
      <c r="D25" s="47"/>
      <c r="E25" s="47"/>
      <c r="F25" s="47"/>
      <c r="G25" s="47"/>
      <c r="H25" s="47"/>
      <c r="I25" s="144"/>
      <c r="J25" s="47"/>
      <c r="K25" s="51"/>
    </row>
    <row r="26" s="1" customFormat="1" ht="6.96" customHeight="1">
      <c r="B26" s="46"/>
      <c r="C26" s="47"/>
      <c r="D26" s="106"/>
      <c r="E26" s="106"/>
      <c r="F26" s="106"/>
      <c r="G26" s="106"/>
      <c r="H26" s="106"/>
      <c r="I26" s="152"/>
      <c r="J26" s="106"/>
      <c r="K26" s="153"/>
    </row>
    <row r="27" s="1" customFormat="1" ht="25.44" customHeight="1">
      <c r="B27" s="46"/>
      <c r="C27" s="47"/>
      <c r="D27" s="154" t="s">
        <v>37</v>
      </c>
      <c r="E27" s="47"/>
      <c r="F27" s="47"/>
      <c r="G27" s="47"/>
      <c r="H27" s="47"/>
      <c r="I27" s="144"/>
      <c r="J27" s="155">
        <f>ROUND(J84,2)</f>
        <v>0</v>
      </c>
      <c r="K27" s="51"/>
    </row>
    <row r="28" s="1" customFormat="1" ht="6.96" customHeight="1">
      <c r="B28" s="46"/>
      <c r="C28" s="47"/>
      <c r="D28" s="106"/>
      <c r="E28" s="106"/>
      <c r="F28" s="106"/>
      <c r="G28" s="106"/>
      <c r="H28" s="106"/>
      <c r="I28" s="152"/>
      <c r="J28" s="106"/>
      <c r="K28" s="153"/>
    </row>
    <row r="29" s="1" customFormat="1" ht="14.4" customHeight="1">
      <c r="B29" s="46"/>
      <c r="C29" s="47"/>
      <c r="D29" s="47"/>
      <c r="E29" s="47"/>
      <c r="F29" s="52" t="s">
        <v>39</v>
      </c>
      <c r="G29" s="47"/>
      <c r="H29" s="47"/>
      <c r="I29" s="156" t="s">
        <v>38</v>
      </c>
      <c r="J29" s="52" t="s">
        <v>40</v>
      </c>
      <c r="K29" s="51"/>
    </row>
    <row r="30" s="1" customFormat="1" ht="14.4" customHeight="1">
      <c r="B30" s="46"/>
      <c r="C30" s="47"/>
      <c r="D30" s="55" t="s">
        <v>41</v>
      </c>
      <c r="E30" s="55" t="s">
        <v>42</v>
      </c>
      <c r="F30" s="157">
        <f>ROUND(SUM(BE84:BE556), 2)</f>
        <v>0</v>
      </c>
      <c r="G30" s="47"/>
      <c r="H30" s="47"/>
      <c r="I30" s="158">
        <v>0.20999999999999999</v>
      </c>
      <c r="J30" s="157">
        <f>ROUND(ROUND((SUM(BE84:BE556)), 2)*I30, 2)</f>
        <v>0</v>
      </c>
      <c r="K30" s="51"/>
    </row>
    <row r="31" s="1" customFormat="1" ht="14.4" customHeight="1">
      <c r="B31" s="46"/>
      <c r="C31" s="47"/>
      <c r="D31" s="47"/>
      <c r="E31" s="55" t="s">
        <v>43</v>
      </c>
      <c r="F31" s="157">
        <f>ROUND(SUM(BF84:BF556), 2)</f>
        <v>0</v>
      </c>
      <c r="G31" s="47"/>
      <c r="H31" s="47"/>
      <c r="I31" s="158">
        <v>0.14999999999999999</v>
      </c>
      <c r="J31" s="157">
        <f>ROUND(ROUND((SUM(BF84:BF556)), 2)*I31, 2)</f>
        <v>0</v>
      </c>
      <c r="K31" s="51"/>
    </row>
    <row r="32" hidden="1" s="1" customFormat="1" ht="14.4" customHeight="1">
      <c r="B32" s="46"/>
      <c r="C32" s="47"/>
      <c r="D32" s="47"/>
      <c r="E32" s="55" t="s">
        <v>44</v>
      </c>
      <c r="F32" s="157">
        <f>ROUND(SUM(BG84:BG556), 2)</f>
        <v>0</v>
      </c>
      <c r="G32" s="47"/>
      <c r="H32" s="47"/>
      <c r="I32" s="158">
        <v>0.20999999999999999</v>
      </c>
      <c r="J32" s="157">
        <v>0</v>
      </c>
      <c r="K32" s="51"/>
    </row>
    <row r="33" hidden="1" s="1" customFormat="1" ht="14.4" customHeight="1">
      <c r="B33" s="46"/>
      <c r="C33" s="47"/>
      <c r="D33" s="47"/>
      <c r="E33" s="55" t="s">
        <v>45</v>
      </c>
      <c r="F33" s="157">
        <f>ROUND(SUM(BH84:BH556), 2)</f>
        <v>0</v>
      </c>
      <c r="G33" s="47"/>
      <c r="H33" s="47"/>
      <c r="I33" s="158">
        <v>0.14999999999999999</v>
      </c>
      <c r="J33" s="157">
        <v>0</v>
      </c>
      <c r="K33" s="51"/>
    </row>
    <row r="34" hidden="1" s="1" customFormat="1" ht="14.4" customHeight="1">
      <c r="B34" s="46"/>
      <c r="C34" s="47"/>
      <c r="D34" s="47"/>
      <c r="E34" s="55" t="s">
        <v>46</v>
      </c>
      <c r="F34" s="157">
        <f>ROUND(SUM(BI84:BI556), 2)</f>
        <v>0</v>
      </c>
      <c r="G34" s="47"/>
      <c r="H34" s="47"/>
      <c r="I34" s="158">
        <v>0</v>
      </c>
      <c r="J34" s="157">
        <v>0</v>
      </c>
      <c r="K34" s="51"/>
    </row>
    <row r="35" s="1" customFormat="1" ht="6.96" customHeight="1">
      <c r="B35" s="46"/>
      <c r="C35" s="47"/>
      <c r="D35" s="47"/>
      <c r="E35" s="47"/>
      <c r="F35" s="47"/>
      <c r="G35" s="47"/>
      <c r="H35" s="47"/>
      <c r="I35" s="144"/>
      <c r="J35" s="47"/>
      <c r="K35" s="51"/>
    </row>
    <row r="36" s="1" customFormat="1" ht="25.44" customHeight="1">
      <c r="B36" s="46"/>
      <c r="C36" s="159"/>
      <c r="D36" s="160" t="s">
        <v>47</v>
      </c>
      <c r="E36" s="98"/>
      <c r="F36" s="98"/>
      <c r="G36" s="161" t="s">
        <v>48</v>
      </c>
      <c r="H36" s="162" t="s">
        <v>49</v>
      </c>
      <c r="I36" s="163"/>
      <c r="J36" s="164">
        <f>SUM(J27:J34)</f>
        <v>0</v>
      </c>
      <c r="K36" s="165"/>
    </row>
    <row r="37" s="1" customFormat="1" ht="14.4" customHeight="1">
      <c r="B37" s="67"/>
      <c r="C37" s="68"/>
      <c r="D37" s="68"/>
      <c r="E37" s="68"/>
      <c r="F37" s="68"/>
      <c r="G37" s="68"/>
      <c r="H37" s="68"/>
      <c r="I37" s="166"/>
      <c r="J37" s="68"/>
      <c r="K37" s="69"/>
    </row>
    <row r="41" s="1" customFormat="1" ht="6.96" customHeight="1">
      <c r="B41" s="167"/>
      <c r="C41" s="168"/>
      <c r="D41" s="168"/>
      <c r="E41" s="168"/>
      <c r="F41" s="168"/>
      <c r="G41" s="168"/>
      <c r="H41" s="168"/>
      <c r="I41" s="169"/>
      <c r="J41" s="168"/>
      <c r="K41" s="170"/>
    </row>
    <row r="42" s="1" customFormat="1" ht="36.96" customHeight="1">
      <c r="B42" s="46"/>
      <c r="C42" s="30" t="s">
        <v>106</v>
      </c>
      <c r="D42" s="47"/>
      <c r="E42" s="47"/>
      <c r="F42" s="47"/>
      <c r="G42" s="47"/>
      <c r="H42" s="47"/>
      <c r="I42" s="144"/>
      <c r="J42" s="47"/>
      <c r="K42" s="51"/>
    </row>
    <row r="43" s="1" customFormat="1" ht="6.96" customHeight="1">
      <c r="B43" s="46"/>
      <c r="C43" s="47"/>
      <c r="D43" s="47"/>
      <c r="E43" s="47"/>
      <c r="F43" s="47"/>
      <c r="G43" s="47"/>
      <c r="H43" s="47"/>
      <c r="I43" s="144"/>
      <c r="J43" s="47"/>
      <c r="K43" s="51"/>
    </row>
    <row r="44" s="1" customFormat="1" ht="14.4" customHeight="1">
      <c r="B44" s="46"/>
      <c r="C44" s="40" t="s">
        <v>18</v>
      </c>
      <c r="D44" s="47"/>
      <c r="E44" s="47"/>
      <c r="F44" s="47"/>
      <c r="G44" s="47"/>
      <c r="H44" s="47"/>
      <c r="I44" s="144"/>
      <c r="J44" s="47"/>
      <c r="K44" s="51"/>
    </row>
    <row r="45" s="1" customFormat="1" ht="16.5" customHeight="1">
      <c r="B45" s="46"/>
      <c r="C45" s="47"/>
      <c r="D45" s="47"/>
      <c r="E45" s="143" t="str">
        <f>E7</f>
        <v>Hasičská zbrojnice kat.území Nechvalice,p.č.420/14,420/61,523,524,525 st.82</v>
      </c>
      <c r="F45" s="40"/>
      <c r="G45" s="40"/>
      <c r="H45" s="40"/>
      <c r="I45" s="144"/>
      <c r="J45" s="47"/>
      <c r="K45" s="51"/>
    </row>
    <row r="46" s="1" customFormat="1" ht="14.4" customHeight="1">
      <c r="B46" s="46"/>
      <c r="C46" s="40" t="s">
        <v>103</v>
      </c>
      <c r="D46" s="47"/>
      <c r="E46" s="47"/>
      <c r="F46" s="47"/>
      <c r="G46" s="47"/>
      <c r="H46" s="47"/>
      <c r="I46" s="144"/>
      <c r="J46" s="47"/>
      <c r="K46" s="51"/>
    </row>
    <row r="47" s="1" customFormat="1" ht="17.25" customHeight="1">
      <c r="B47" s="46"/>
      <c r="C47" s="47"/>
      <c r="D47" s="47"/>
      <c r="E47" s="145" t="str">
        <f>E9</f>
        <v>SO_04 - Elektroinstalace, hromosvod a přípojka elektro</v>
      </c>
      <c r="F47" s="47"/>
      <c r="G47" s="47"/>
      <c r="H47" s="47"/>
      <c r="I47" s="144"/>
      <c r="J47" s="47"/>
      <c r="K47" s="51"/>
    </row>
    <row r="48" s="1" customFormat="1" ht="6.96" customHeight="1">
      <c r="B48" s="46"/>
      <c r="C48" s="47"/>
      <c r="D48" s="47"/>
      <c r="E48" s="47"/>
      <c r="F48" s="47"/>
      <c r="G48" s="47"/>
      <c r="H48" s="47"/>
      <c r="I48" s="144"/>
      <c r="J48" s="47"/>
      <c r="K48" s="51"/>
    </row>
    <row r="49" s="1" customFormat="1" ht="18" customHeight="1">
      <c r="B49" s="46"/>
      <c r="C49" s="40" t="s">
        <v>23</v>
      </c>
      <c r="D49" s="47"/>
      <c r="E49" s="47"/>
      <c r="F49" s="35" t="str">
        <f>F12</f>
        <v xml:space="preserve"> </v>
      </c>
      <c r="G49" s="47"/>
      <c r="H49" s="47"/>
      <c r="I49" s="146" t="s">
        <v>25</v>
      </c>
      <c r="J49" s="147" t="str">
        <f>IF(J12="","",J12)</f>
        <v>9. 3. 2018</v>
      </c>
      <c r="K49" s="51"/>
    </row>
    <row r="50" s="1" customFormat="1" ht="6.96" customHeight="1">
      <c r="B50" s="46"/>
      <c r="C50" s="47"/>
      <c r="D50" s="47"/>
      <c r="E50" s="47"/>
      <c r="F50" s="47"/>
      <c r="G50" s="47"/>
      <c r="H50" s="47"/>
      <c r="I50" s="144"/>
      <c r="J50" s="47"/>
      <c r="K50" s="51"/>
    </row>
    <row r="51" s="1" customFormat="1">
      <c r="B51" s="46"/>
      <c r="C51" s="40" t="s">
        <v>27</v>
      </c>
      <c r="D51" s="47"/>
      <c r="E51" s="47"/>
      <c r="F51" s="35" t="str">
        <f>E15</f>
        <v>Obec Nechvalice, Nechvalice 62, 26401</v>
      </c>
      <c r="G51" s="47"/>
      <c r="H51" s="47"/>
      <c r="I51" s="146" t="s">
        <v>33</v>
      </c>
      <c r="J51" s="44" t="str">
        <f>E21</f>
        <v>Ing. Štefan Stiskala</v>
      </c>
      <c r="K51" s="51"/>
    </row>
    <row r="52" s="1" customFormat="1" ht="14.4" customHeight="1">
      <c r="B52" s="46"/>
      <c r="C52" s="40" t="s">
        <v>31</v>
      </c>
      <c r="D52" s="47"/>
      <c r="E52" s="47"/>
      <c r="F52" s="35" t="str">
        <f>IF(E18="","",E18)</f>
        <v/>
      </c>
      <c r="G52" s="47"/>
      <c r="H52" s="47"/>
      <c r="I52" s="144"/>
      <c r="J52" s="171"/>
      <c r="K52" s="51"/>
    </row>
    <row r="53" s="1" customFormat="1" ht="10.32" customHeight="1">
      <c r="B53" s="46"/>
      <c r="C53" s="47"/>
      <c r="D53" s="47"/>
      <c r="E53" s="47"/>
      <c r="F53" s="47"/>
      <c r="G53" s="47"/>
      <c r="H53" s="47"/>
      <c r="I53" s="144"/>
      <c r="J53" s="47"/>
      <c r="K53" s="51"/>
    </row>
    <row r="54" s="1" customFormat="1" ht="29.28" customHeight="1">
      <c r="B54" s="46"/>
      <c r="C54" s="172" t="s">
        <v>107</v>
      </c>
      <c r="D54" s="159"/>
      <c r="E54" s="159"/>
      <c r="F54" s="159"/>
      <c r="G54" s="159"/>
      <c r="H54" s="159"/>
      <c r="I54" s="173"/>
      <c r="J54" s="174" t="s">
        <v>108</v>
      </c>
      <c r="K54" s="175"/>
    </row>
    <row r="55" s="1" customFormat="1" ht="10.32" customHeight="1">
      <c r="B55" s="46"/>
      <c r="C55" s="47"/>
      <c r="D55" s="47"/>
      <c r="E55" s="47"/>
      <c r="F55" s="47"/>
      <c r="G55" s="47"/>
      <c r="H55" s="47"/>
      <c r="I55" s="144"/>
      <c r="J55" s="47"/>
      <c r="K55" s="51"/>
    </row>
    <row r="56" s="1" customFormat="1" ht="29.28" customHeight="1">
      <c r="B56" s="46"/>
      <c r="C56" s="176" t="s">
        <v>109</v>
      </c>
      <c r="D56" s="47"/>
      <c r="E56" s="47"/>
      <c r="F56" s="47"/>
      <c r="G56" s="47"/>
      <c r="H56" s="47"/>
      <c r="I56" s="144"/>
      <c r="J56" s="155">
        <f>J84</f>
        <v>0</v>
      </c>
      <c r="K56" s="51"/>
      <c r="AU56" s="24" t="s">
        <v>110</v>
      </c>
    </row>
    <row r="57" s="7" customFormat="1" ht="24.96" customHeight="1">
      <c r="B57" s="177"/>
      <c r="C57" s="178"/>
      <c r="D57" s="179" t="s">
        <v>111</v>
      </c>
      <c r="E57" s="180"/>
      <c r="F57" s="180"/>
      <c r="G57" s="180"/>
      <c r="H57" s="180"/>
      <c r="I57" s="181"/>
      <c r="J57" s="182">
        <f>J85</f>
        <v>0</v>
      </c>
      <c r="K57" s="183"/>
    </row>
    <row r="58" s="7" customFormat="1" ht="24.96" customHeight="1">
      <c r="B58" s="177"/>
      <c r="C58" s="178"/>
      <c r="D58" s="179" t="s">
        <v>121</v>
      </c>
      <c r="E58" s="180"/>
      <c r="F58" s="180"/>
      <c r="G58" s="180"/>
      <c r="H58" s="180"/>
      <c r="I58" s="181"/>
      <c r="J58" s="182">
        <f>J86</f>
        <v>0</v>
      </c>
      <c r="K58" s="183"/>
    </row>
    <row r="59" s="8" customFormat="1" ht="19.92" customHeight="1">
      <c r="B59" s="184"/>
      <c r="C59" s="185"/>
      <c r="D59" s="186" t="s">
        <v>117</v>
      </c>
      <c r="E59" s="187"/>
      <c r="F59" s="187"/>
      <c r="G59" s="187"/>
      <c r="H59" s="187"/>
      <c r="I59" s="188"/>
      <c r="J59" s="189">
        <f>J87</f>
        <v>0</v>
      </c>
      <c r="K59" s="190"/>
    </row>
    <row r="60" s="8" customFormat="1" ht="19.92" customHeight="1">
      <c r="B60" s="184"/>
      <c r="C60" s="185"/>
      <c r="D60" s="186" t="s">
        <v>120</v>
      </c>
      <c r="E60" s="187"/>
      <c r="F60" s="187"/>
      <c r="G60" s="187"/>
      <c r="H60" s="187"/>
      <c r="I60" s="188"/>
      <c r="J60" s="189">
        <f>J92</f>
        <v>0</v>
      </c>
      <c r="K60" s="190"/>
    </row>
    <row r="61" s="8" customFormat="1" ht="19.92" customHeight="1">
      <c r="B61" s="184"/>
      <c r="C61" s="185"/>
      <c r="D61" s="186" t="s">
        <v>118</v>
      </c>
      <c r="E61" s="187"/>
      <c r="F61" s="187"/>
      <c r="G61" s="187"/>
      <c r="H61" s="187"/>
      <c r="I61" s="188"/>
      <c r="J61" s="189">
        <f>J94</f>
        <v>0</v>
      </c>
      <c r="K61" s="190"/>
    </row>
    <row r="62" s="8" customFormat="1" ht="19.92" customHeight="1">
      <c r="B62" s="184"/>
      <c r="C62" s="185"/>
      <c r="D62" s="186" t="s">
        <v>119</v>
      </c>
      <c r="E62" s="187"/>
      <c r="F62" s="187"/>
      <c r="G62" s="187"/>
      <c r="H62" s="187"/>
      <c r="I62" s="188"/>
      <c r="J62" s="189">
        <f>J101</f>
        <v>0</v>
      </c>
      <c r="K62" s="190"/>
    </row>
    <row r="63" s="8" customFormat="1" ht="19.92" customHeight="1">
      <c r="B63" s="184"/>
      <c r="C63" s="185"/>
      <c r="D63" s="186" t="s">
        <v>2083</v>
      </c>
      <c r="E63" s="187"/>
      <c r="F63" s="187"/>
      <c r="G63" s="187"/>
      <c r="H63" s="187"/>
      <c r="I63" s="188"/>
      <c r="J63" s="189">
        <f>J107</f>
        <v>0</v>
      </c>
      <c r="K63" s="190"/>
    </row>
    <row r="64" s="7" customFormat="1" ht="24.96" customHeight="1">
      <c r="B64" s="177"/>
      <c r="C64" s="178"/>
      <c r="D64" s="179" t="s">
        <v>2084</v>
      </c>
      <c r="E64" s="180"/>
      <c r="F64" s="180"/>
      <c r="G64" s="180"/>
      <c r="H64" s="180"/>
      <c r="I64" s="181"/>
      <c r="J64" s="182">
        <f>J543</f>
        <v>0</v>
      </c>
      <c r="K64" s="183"/>
    </row>
    <row r="65" s="1" customFormat="1" ht="21.84" customHeight="1">
      <c r="B65" s="46"/>
      <c r="C65" s="47"/>
      <c r="D65" s="47"/>
      <c r="E65" s="47"/>
      <c r="F65" s="47"/>
      <c r="G65" s="47"/>
      <c r="H65" s="47"/>
      <c r="I65" s="144"/>
      <c r="J65" s="47"/>
      <c r="K65" s="51"/>
    </row>
    <row r="66" s="1" customFormat="1" ht="6.96" customHeight="1">
      <c r="B66" s="67"/>
      <c r="C66" s="68"/>
      <c r="D66" s="68"/>
      <c r="E66" s="68"/>
      <c r="F66" s="68"/>
      <c r="G66" s="68"/>
      <c r="H66" s="68"/>
      <c r="I66" s="166"/>
      <c r="J66" s="68"/>
      <c r="K66" s="69"/>
    </row>
    <row r="70" s="1" customFormat="1" ht="6.96" customHeight="1">
      <c r="B70" s="70"/>
      <c r="C70" s="71"/>
      <c r="D70" s="71"/>
      <c r="E70" s="71"/>
      <c r="F70" s="71"/>
      <c r="G70" s="71"/>
      <c r="H70" s="71"/>
      <c r="I70" s="169"/>
      <c r="J70" s="71"/>
      <c r="K70" s="71"/>
      <c r="L70" s="72"/>
    </row>
    <row r="71" s="1" customFormat="1" ht="36.96" customHeight="1">
      <c r="B71" s="46"/>
      <c r="C71" s="73" t="s">
        <v>136</v>
      </c>
      <c r="D71" s="74"/>
      <c r="E71" s="74"/>
      <c r="F71" s="74"/>
      <c r="G71" s="74"/>
      <c r="H71" s="74"/>
      <c r="I71" s="191"/>
      <c r="J71" s="74"/>
      <c r="K71" s="74"/>
      <c r="L71" s="72"/>
    </row>
    <row r="72" s="1" customFormat="1" ht="6.96" customHeight="1">
      <c r="B72" s="46"/>
      <c r="C72" s="74"/>
      <c r="D72" s="74"/>
      <c r="E72" s="74"/>
      <c r="F72" s="74"/>
      <c r="G72" s="74"/>
      <c r="H72" s="74"/>
      <c r="I72" s="191"/>
      <c r="J72" s="74"/>
      <c r="K72" s="74"/>
      <c r="L72" s="72"/>
    </row>
    <row r="73" s="1" customFormat="1" ht="14.4" customHeight="1">
      <c r="B73" s="46"/>
      <c r="C73" s="76" t="s">
        <v>18</v>
      </c>
      <c r="D73" s="74"/>
      <c r="E73" s="74"/>
      <c r="F73" s="74"/>
      <c r="G73" s="74"/>
      <c r="H73" s="74"/>
      <c r="I73" s="191"/>
      <c r="J73" s="74"/>
      <c r="K73" s="74"/>
      <c r="L73" s="72"/>
    </row>
    <row r="74" s="1" customFormat="1" ht="16.5" customHeight="1">
      <c r="B74" s="46"/>
      <c r="C74" s="74"/>
      <c r="D74" s="74"/>
      <c r="E74" s="192" t="str">
        <f>E7</f>
        <v>Hasičská zbrojnice kat.území Nechvalice,p.č.420/14,420/61,523,524,525 st.82</v>
      </c>
      <c r="F74" s="76"/>
      <c r="G74" s="76"/>
      <c r="H74" s="76"/>
      <c r="I74" s="191"/>
      <c r="J74" s="74"/>
      <c r="K74" s="74"/>
      <c r="L74" s="72"/>
    </row>
    <row r="75" s="1" customFormat="1" ht="14.4" customHeight="1">
      <c r="B75" s="46"/>
      <c r="C75" s="76" t="s">
        <v>103</v>
      </c>
      <c r="D75" s="74"/>
      <c r="E75" s="74"/>
      <c r="F75" s="74"/>
      <c r="G75" s="74"/>
      <c r="H75" s="74"/>
      <c r="I75" s="191"/>
      <c r="J75" s="74"/>
      <c r="K75" s="74"/>
      <c r="L75" s="72"/>
    </row>
    <row r="76" s="1" customFormat="1" ht="17.25" customHeight="1">
      <c r="B76" s="46"/>
      <c r="C76" s="74"/>
      <c r="D76" s="74"/>
      <c r="E76" s="82" t="str">
        <f>E9</f>
        <v>SO_04 - Elektroinstalace, hromosvod a přípojka elektro</v>
      </c>
      <c r="F76" s="74"/>
      <c r="G76" s="74"/>
      <c r="H76" s="74"/>
      <c r="I76" s="191"/>
      <c r="J76" s="74"/>
      <c r="K76" s="74"/>
      <c r="L76" s="72"/>
    </row>
    <row r="77" s="1" customFormat="1" ht="6.96" customHeight="1">
      <c r="B77" s="46"/>
      <c r="C77" s="74"/>
      <c r="D77" s="74"/>
      <c r="E77" s="74"/>
      <c r="F77" s="74"/>
      <c r="G77" s="74"/>
      <c r="H77" s="74"/>
      <c r="I77" s="191"/>
      <c r="J77" s="74"/>
      <c r="K77" s="74"/>
      <c r="L77" s="72"/>
    </row>
    <row r="78" s="1" customFormat="1" ht="18" customHeight="1">
      <c r="B78" s="46"/>
      <c r="C78" s="76" t="s">
        <v>23</v>
      </c>
      <c r="D78" s="74"/>
      <c r="E78" s="74"/>
      <c r="F78" s="193" t="str">
        <f>F12</f>
        <v xml:space="preserve"> </v>
      </c>
      <c r="G78" s="74"/>
      <c r="H78" s="74"/>
      <c r="I78" s="194" t="s">
        <v>25</v>
      </c>
      <c r="J78" s="85" t="str">
        <f>IF(J12="","",J12)</f>
        <v>9. 3. 2018</v>
      </c>
      <c r="K78" s="74"/>
      <c r="L78" s="72"/>
    </row>
    <row r="79" s="1" customFormat="1" ht="6.96" customHeight="1">
      <c r="B79" s="46"/>
      <c r="C79" s="74"/>
      <c r="D79" s="74"/>
      <c r="E79" s="74"/>
      <c r="F79" s="74"/>
      <c r="G79" s="74"/>
      <c r="H79" s="74"/>
      <c r="I79" s="191"/>
      <c r="J79" s="74"/>
      <c r="K79" s="74"/>
      <c r="L79" s="72"/>
    </row>
    <row r="80" s="1" customFormat="1">
      <c r="B80" s="46"/>
      <c r="C80" s="76" t="s">
        <v>27</v>
      </c>
      <c r="D80" s="74"/>
      <c r="E80" s="74"/>
      <c r="F80" s="193" t="str">
        <f>E15</f>
        <v>Obec Nechvalice, Nechvalice 62, 26401</v>
      </c>
      <c r="G80" s="74"/>
      <c r="H80" s="74"/>
      <c r="I80" s="194" t="s">
        <v>33</v>
      </c>
      <c r="J80" s="193" t="str">
        <f>E21</f>
        <v>Ing. Štefan Stiskala</v>
      </c>
      <c r="K80" s="74"/>
      <c r="L80" s="72"/>
    </row>
    <row r="81" s="1" customFormat="1" ht="14.4" customHeight="1">
      <c r="B81" s="46"/>
      <c r="C81" s="76" t="s">
        <v>31</v>
      </c>
      <c r="D81" s="74"/>
      <c r="E81" s="74"/>
      <c r="F81" s="193" t="str">
        <f>IF(E18="","",E18)</f>
        <v/>
      </c>
      <c r="G81" s="74"/>
      <c r="H81" s="74"/>
      <c r="I81" s="191"/>
      <c r="J81" s="74"/>
      <c r="K81" s="74"/>
      <c r="L81" s="72"/>
    </row>
    <row r="82" s="1" customFormat="1" ht="10.32" customHeight="1">
      <c r="B82" s="46"/>
      <c r="C82" s="74"/>
      <c r="D82" s="74"/>
      <c r="E82" s="74"/>
      <c r="F82" s="74"/>
      <c r="G82" s="74"/>
      <c r="H82" s="74"/>
      <c r="I82" s="191"/>
      <c r="J82" s="74"/>
      <c r="K82" s="74"/>
      <c r="L82" s="72"/>
    </row>
    <row r="83" s="9" customFormat="1" ht="29.28" customHeight="1">
      <c r="B83" s="195"/>
      <c r="C83" s="196" t="s">
        <v>137</v>
      </c>
      <c r="D83" s="197" t="s">
        <v>56</v>
      </c>
      <c r="E83" s="197" t="s">
        <v>52</v>
      </c>
      <c r="F83" s="197" t="s">
        <v>138</v>
      </c>
      <c r="G83" s="197" t="s">
        <v>139</v>
      </c>
      <c r="H83" s="197" t="s">
        <v>140</v>
      </c>
      <c r="I83" s="198" t="s">
        <v>141</v>
      </c>
      <c r="J83" s="197" t="s">
        <v>108</v>
      </c>
      <c r="K83" s="199" t="s">
        <v>142</v>
      </c>
      <c r="L83" s="200"/>
      <c r="M83" s="102" t="s">
        <v>143</v>
      </c>
      <c r="N83" s="103" t="s">
        <v>41</v>
      </c>
      <c r="O83" s="103" t="s">
        <v>144</v>
      </c>
      <c r="P83" s="103" t="s">
        <v>145</v>
      </c>
      <c r="Q83" s="103" t="s">
        <v>146</v>
      </c>
      <c r="R83" s="103" t="s">
        <v>147</v>
      </c>
      <c r="S83" s="103" t="s">
        <v>148</v>
      </c>
      <c r="T83" s="104" t="s">
        <v>149</v>
      </c>
    </row>
    <row r="84" s="1" customFormat="1" ht="29.28" customHeight="1">
      <c r="B84" s="46"/>
      <c r="C84" s="108" t="s">
        <v>109</v>
      </c>
      <c r="D84" s="74"/>
      <c r="E84" s="74"/>
      <c r="F84" s="74"/>
      <c r="G84" s="74"/>
      <c r="H84" s="74"/>
      <c r="I84" s="191"/>
      <c r="J84" s="201">
        <f>BK84</f>
        <v>0</v>
      </c>
      <c r="K84" s="74"/>
      <c r="L84" s="72"/>
      <c r="M84" s="105"/>
      <c r="N84" s="106"/>
      <c r="O84" s="106"/>
      <c r="P84" s="202">
        <f>P85+P86+P543</f>
        <v>0</v>
      </c>
      <c r="Q84" s="106"/>
      <c r="R84" s="202">
        <f>R85+R86+R543</f>
        <v>5.4908929000000004</v>
      </c>
      <c r="S84" s="106"/>
      <c r="T84" s="203">
        <f>T85+T86+T543</f>
        <v>1.704</v>
      </c>
      <c r="AT84" s="24" t="s">
        <v>70</v>
      </c>
      <c r="AU84" s="24" t="s">
        <v>110</v>
      </c>
      <c r="BK84" s="204">
        <f>BK85+BK86+BK543</f>
        <v>0</v>
      </c>
    </row>
    <row r="85" s="10" customFormat="1" ht="37.44" customHeight="1">
      <c r="B85" s="205"/>
      <c r="C85" s="206"/>
      <c r="D85" s="207" t="s">
        <v>70</v>
      </c>
      <c r="E85" s="208" t="s">
        <v>150</v>
      </c>
      <c r="F85" s="208" t="s">
        <v>151</v>
      </c>
      <c r="G85" s="206"/>
      <c r="H85" s="206"/>
      <c r="I85" s="209"/>
      <c r="J85" s="210">
        <f>BK85</f>
        <v>0</v>
      </c>
      <c r="K85" s="206"/>
      <c r="L85" s="211"/>
      <c r="M85" s="212"/>
      <c r="N85" s="213"/>
      <c r="O85" s="213"/>
      <c r="P85" s="214">
        <v>0</v>
      </c>
      <c r="Q85" s="213"/>
      <c r="R85" s="214">
        <v>0</v>
      </c>
      <c r="S85" s="213"/>
      <c r="T85" s="215">
        <v>0</v>
      </c>
      <c r="AR85" s="216" t="s">
        <v>79</v>
      </c>
      <c r="AT85" s="217" t="s">
        <v>70</v>
      </c>
      <c r="AU85" s="217" t="s">
        <v>71</v>
      </c>
      <c r="AY85" s="216" t="s">
        <v>152</v>
      </c>
      <c r="BK85" s="218">
        <v>0</v>
      </c>
    </row>
    <row r="86" s="10" customFormat="1" ht="24.96" customHeight="1">
      <c r="B86" s="205"/>
      <c r="C86" s="206"/>
      <c r="D86" s="207" t="s">
        <v>70</v>
      </c>
      <c r="E86" s="208" t="s">
        <v>786</v>
      </c>
      <c r="F86" s="208" t="s">
        <v>787</v>
      </c>
      <c r="G86" s="206"/>
      <c r="H86" s="206"/>
      <c r="I86" s="209"/>
      <c r="J86" s="210">
        <f>BK86</f>
        <v>0</v>
      </c>
      <c r="K86" s="206"/>
      <c r="L86" s="211"/>
      <c r="M86" s="212"/>
      <c r="N86" s="213"/>
      <c r="O86" s="213"/>
      <c r="P86" s="214">
        <f>P87+P92+P94+P101+P107</f>
        <v>0</v>
      </c>
      <c r="Q86" s="213"/>
      <c r="R86" s="214">
        <f>R87+R92+R94+R101+R107</f>
        <v>0.41414290000000015</v>
      </c>
      <c r="S86" s="213"/>
      <c r="T86" s="215">
        <f>T87+T92+T94+T101+T107</f>
        <v>1.704</v>
      </c>
      <c r="AR86" s="216" t="s">
        <v>81</v>
      </c>
      <c r="AT86" s="217" t="s">
        <v>70</v>
      </c>
      <c r="AU86" s="217" t="s">
        <v>71</v>
      </c>
      <c r="AY86" s="216" t="s">
        <v>152</v>
      </c>
      <c r="BK86" s="218">
        <f>BK87+BK92+BK94+BK101+BK107</f>
        <v>0</v>
      </c>
    </row>
    <row r="87" s="10" customFormat="1" ht="19.92" customHeight="1">
      <c r="B87" s="205"/>
      <c r="C87" s="206"/>
      <c r="D87" s="207" t="s">
        <v>70</v>
      </c>
      <c r="E87" s="219" t="s">
        <v>172</v>
      </c>
      <c r="F87" s="219" t="s">
        <v>533</v>
      </c>
      <c r="G87" s="206"/>
      <c r="H87" s="206"/>
      <c r="I87" s="209"/>
      <c r="J87" s="220">
        <f>BK87</f>
        <v>0</v>
      </c>
      <c r="K87" s="206"/>
      <c r="L87" s="211"/>
      <c r="M87" s="212"/>
      <c r="N87" s="213"/>
      <c r="O87" s="213"/>
      <c r="P87" s="214">
        <f>SUM(P88:P91)</f>
        <v>0</v>
      </c>
      <c r="Q87" s="213"/>
      <c r="R87" s="214">
        <f>SUM(R88:R91)</f>
        <v>0</v>
      </c>
      <c r="S87" s="213"/>
      <c r="T87" s="215">
        <f>SUM(T88:T91)</f>
        <v>0</v>
      </c>
      <c r="AR87" s="216" t="s">
        <v>79</v>
      </c>
      <c r="AT87" s="217" t="s">
        <v>70</v>
      </c>
      <c r="AU87" s="217" t="s">
        <v>79</v>
      </c>
      <c r="AY87" s="216" t="s">
        <v>152</v>
      </c>
      <c r="BK87" s="218">
        <f>SUM(BK88:BK91)</f>
        <v>0</v>
      </c>
    </row>
    <row r="88" s="1" customFormat="1" ht="16.5" customHeight="1">
      <c r="B88" s="46"/>
      <c r="C88" s="221" t="s">
        <v>79</v>
      </c>
      <c r="D88" s="221" t="s">
        <v>154</v>
      </c>
      <c r="E88" s="222" t="s">
        <v>1460</v>
      </c>
      <c r="F88" s="223" t="s">
        <v>1461</v>
      </c>
      <c r="G88" s="224" t="s">
        <v>235</v>
      </c>
      <c r="H88" s="225">
        <v>31.949999999999999</v>
      </c>
      <c r="I88" s="226"/>
      <c r="J88" s="227">
        <f>ROUND(I88*H88,2)</f>
        <v>0</v>
      </c>
      <c r="K88" s="223" t="s">
        <v>21</v>
      </c>
      <c r="L88" s="72"/>
      <c r="M88" s="228" t="s">
        <v>21</v>
      </c>
      <c r="N88" s="229" t="s">
        <v>42</v>
      </c>
      <c r="O88" s="47"/>
      <c r="P88" s="230">
        <f>O88*H88</f>
        <v>0</v>
      </c>
      <c r="Q88" s="230">
        <v>0</v>
      </c>
      <c r="R88" s="230">
        <f>Q88*H88</f>
        <v>0</v>
      </c>
      <c r="S88" s="230">
        <v>0</v>
      </c>
      <c r="T88" s="231">
        <f>S88*H88</f>
        <v>0</v>
      </c>
      <c r="AR88" s="24" t="s">
        <v>158</v>
      </c>
      <c r="AT88" s="24" t="s">
        <v>154</v>
      </c>
      <c r="AU88" s="24" t="s">
        <v>81</v>
      </c>
      <c r="AY88" s="24" t="s">
        <v>152</v>
      </c>
      <c r="BE88" s="232">
        <f>IF(N88="základní",J88,0)</f>
        <v>0</v>
      </c>
      <c r="BF88" s="232">
        <f>IF(N88="snížená",J88,0)</f>
        <v>0</v>
      </c>
      <c r="BG88" s="232">
        <f>IF(N88="zákl. přenesená",J88,0)</f>
        <v>0</v>
      </c>
      <c r="BH88" s="232">
        <f>IF(N88="sníž. přenesená",J88,0)</f>
        <v>0</v>
      </c>
      <c r="BI88" s="232">
        <f>IF(N88="nulová",J88,0)</f>
        <v>0</v>
      </c>
      <c r="BJ88" s="24" t="s">
        <v>79</v>
      </c>
      <c r="BK88" s="232">
        <f>ROUND(I88*H88,2)</f>
        <v>0</v>
      </c>
      <c r="BL88" s="24" t="s">
        <v>158</v>
      </c>
      <c r="BM88" s="24" t="s">
        <v>2085</v>
      </c>
    </row>
    <row r="89" s="11" customFormat="1">
      <c r="B89" s="233"/>
      <c r="C89" s="234"/>
      <c r="D89" s="235" t="s">
        <v>159</v>
      </c>
      <c r="E89" s="236" t="s">
        <v>21</v>
      </c>
      <c r="F89" s="237" t="s">
        <v>2086</v>
      </c>
      <c r="G89" s="234"/>
      <c r="H89" s="236" t="s">
        <v>21</v>
      </c>
      <c r="I89" s="238"/>
      <c r="J89" s="234"/>
      <c r="K89" s="234"/>
      <c r="L89" s="239"/>
      <c r="M89" s="240"/>
      <c r="N89" s="241"/>
      <c r="O89" s="241"/>
      <c r="P89" s="241"/>
      <c r="Q89" s="241"/>
      <c r="R89" s="241"/>
      <c r="S89" s="241"/>
      <c r="T89" s="242"/>
      <c r="AT89" s="243" t="s">
        <v>159</v>
      </c>
      <c r="AU89" s="243" t="s">
        <v>81</v>
      </c>
      <c r="AV89" s="11" t="s">
        <v>79</v>
      </c>
      <c r="AW89" s="11" t="s">
        <v>35</v>
      </c>
      <c r="AX89" s="11" t="s">
        <v>71</v>
      </c>
      <c r="AY89" s="243" t="s">
        <v>152</v>
      </c>
    </row>
    <row r="90" s="12" customFormat="1">
      <c r="B90" s="244"/>
      <c r="C90" s="245"/>
      <c r="D90" s="235" t="s">
        <v>159</v>
      </c>
      <c r="E90" s="246" t="s">
        <v>21</v>
      </c>
      <c r="F90" s="247" t="s">
        <v>2087</v>
      </c>
      <c r="G90" s="245"/>
      <c r="H90" s="248">
        <v>31.949999999999999</v>
      </c>
      <c r="I90" s="249"/>
      <c r="J90" s="245"/>
      <c r="K90" s="245"/>
      <c r="L90" s="250"/>
      <c r="M90" s="251"/>
      <c r="N90" s="252"/>
      <c r="O90" s="252"/>
      <c r="P90" s="252"/>
      <c r="Q90" s="252"/>
      <c r="R90" s="252"/>
      <c r="S90" s="252"/>
      <c r="T90" s="253"/>
      <c r="AT90" s="254" t="s">
        <v>159</v>
      </c>
      <c r="AU90" s="254" t="s">
        <v>81</v>
      </c>
      <c r="AV90" s="12" t="s">
        <v>81</v>
      </c>
      <c r="AW90" s="12" t="s">
        <v>35</v>
      </c>
      <c r="AX90" s="12" t="s">
        <v>71</v>
      </c>
      <c r="AY90" s="254" t="s">
        <v>152</v>
      </c>
    </row>
    <row r="91" s="13" customFormat="1">
      <c r="B91" s="255"/>
      <c r="C91" s="256"/>
      <c r="D91" s="235" t="s">
        <v>159</v>
      </c>
      <c r="E91" s="257" t="s">
        <v>21</v>
      </c>
      <c r="F91" s="258" t="s">
        <v>164</v>
      </c>
      <c r="G91" s="256"/>
      <c r="H91" s="259">
        <v>31.949999999999999</v>
      </c>
      <c r="I91" s="260"/>
      <c r="J91" s="256"/>
      <c r="K91" s="256"/>
      <c r="L91" s="261"/>
      <c r="M91" s="262"/>
      <c r="N91" s="263"/>
      <c r="O91" s="263"/>
      <c r="P91" s="263"/>
      <c r="Q91" s="263"/>
      <c r="R91" s="263"/>
      <c r="S91" s="263"/>
      <c r="T91" s="264"/>
      <c r="AT91" s="265" t="s">
        <v>159</v>
      </c>
      <c r="AU91" s="265" t="s">
        <v>81</v>
      </c>
      <c r="AV91" s="13" t="s">
        <v>158</v>
      </c>
      <c r="AW91" s="13" t="s">
        <v>35</v>
      </c>
      <c r="AX91" s="13" t="s">
        <v>79</v>
      </c>
      <c r="AY91" s="265" t="s">
        <v>152</v>
      </c>
    </row>
    <row r="92" s="10" customFormat="1" ht="29.88" customHeight="1">
      <c r="B92" s="205"/>
      <c r="C92" s="206"/>
      <c r="D92" s="207" t="s">
        <v>70</v>
      </c>
      <c r="E92" s="219" t="s">
        <v>780</v>
      </c>
      <c r="F92" s="219" t="s">
        <v>781</v>
      </c>
      <c r="G92" s="206"/>
      <c r="H92" s="206"/>
      <c r="I92" s="209"/>
      <c r="J92" s="220">
        <f>BK92</f>
        <v>0</v>
      </c>
      <c r="K92" s="206"/>
      <c r="L92" s="211"/>
      <c r="M92" s="212"/>
      <c r="N92" s="213"/>
      <c r="O92" s="213"/>
      <c r="P92" s="214">
        <f>P93</f>
        <v>0</v>
      </c>
      <c r="Q92" s="213"/>
      <c r="R92" s="214">
        <f>R93</f>
        <v>0</v>
      </c>
      <c r="S92" s="213"/>
      <c r="T92" s="215">
        <f>T93</f>
        <v>0</v>
      </c>
      <c r="AR92" s="216" t="s">
        <v>79</v>
      </c>
      <c r="AT92" s="217" t="s">
        <v>70</v>
      </c>
      <c r="AU92" s="217" t="s">
        <v>79</v>
      </c>
      <c r="AY92" s="216" t="s">
        <v>152</v>
      </c>
      <c r="BK92" s="218">
        <f>BK93</f>
        <v>0</v>
      </c>
    </row>
    <row r="93" s="1" customFormat="1" ht="16.5" customHeight="1">
      <c r="B93" s="46"/>
      <c r="C93" s="221" t="s">
        <v>81</v>
      </c>
      <c r="D93" s="221" t="s">
        <v>154</v>
      </c>
      <c r="E93" s="222" t="s">
        <v>783</v>
      </c>
      <c r="F93" s="223" t="s">
        <v>784</v>
      </c>
      <c r="G93" s="224" t="s">
        <v>220</v>
      </c>
      <c r="H93" s="225">
        <v>0.0060000000000000001</v>
      </c>
      <c r="I93" s="226"/>
      <c r="J93" s="227">
        <f>ROUND(I93*H93,2)</f>
        <v>0</v>
      </c>
      <c r="K93" s="223" t="s">
        <v>21</v>
      </c>
      <c r="L93" s="72"/>
      <c r="M93" s="228" t="s">
        <v>21</v>
      </c>
      <c r="N93" s="229" t="s">
        <v>42</v>
      </c>
      <c r="O93" s="47"/>
      <c r="P93" s="230">
        <f>O93*H93</f>
        <v>0</v>
      </c>
      <c r="Q93" s="230">
        <v>0</v>
      </c>
      <c r="R93" s="230">
        <f>Q93*H93</f>
        <v>0</v>
      </c>
      <c r="S93" s="230">
        <v>0</v>
      </c>
      <c r="T93" s="231">
        <f>S93*H93</f>
        <v>0</v>
      </c>
      <c r="AR93" s="24" t="s">
        <v>158</v>
      </c>
      <c r="AT93" s="24" t="s">
        <v>154</v>
      </c>
      <c r="AU93" s="24" t="s">
        <v>81</v>
      </c>
      <c r="AY93" s="24" t="s">
        <v>152</v>
      </c>
      <c r="BE93" s="232">
        <f>IF(N93="základní",J93,0)</f>
        <v>0</v>
      </c>
      <c r="BF93" s="232">
        <f>IF(N93="snížená",J93,0)</f>
        <v>0</v>
      </c>
      <c r="BG93" s="232">
        <f>IF(N93="zákl. přenesená",J93,0)</f>
        <v>0</v>
      </c>
      <c r="BH93" s="232">
        <f>IF(N93="sníž. přenesená",J93,0)</f>
        <v>0</v>
      </c>
      <c r="BI93" s="232">
        <f>IF(N93="nulová",J93,0)</f>
        <v>0</v>
      </c>
      <c r="BJ93" s="24" t="s">
        <v>79</v>
      </c>
      <c r="BK93" s="232">
        <f>ROUND(I93*H93,2)</f>
        <v>0</v>
      </c>
      <c r="BL93" s="24" t="s">
        <v>158</v>
      </c>
      <c r="BM93" s="24" t="s">
        <v>2088</v>
      </c>
    </row>
    <row r="94" s="10" customFormat="1" ht="29.88" customHeight="1">
      <c r="B94" s="205"/>
      <c r="C94" s="206"/>
      <c r="D94" s="207" t="s">
        <v>70</v>
      </c>
      <c r="E94" s="219" t="s">
        <v>201</v>
      </c>
      <c r="F94" s="219" t="s">
        <v>673</v>
      </c>
      <c r="G94" s="206"/>
      <c r="H94" s="206"/>
      <c r="I94" s="209"/>
      <c r="J94" s="220">
        <f>BK94</f>
        <v>0</v>
      </c>
      <c r="K94" s="206"/>
      <c r="L94" s="211"/>
      <c r="M94" s="212"/>
      <c r="N94" s="213"/>
      <c r="O94" s="213"/>
      <c r="P94" s="214">
        <f>SUM(P95:P100)</f>
        <v>0</v>
      </c>
      <c r="Q94" s="213"/>
      <c r="R94" s="214">
        <f>SUM(R95:R100)</f>
        <v>0</v>
      </c>
      <c r="S94" s="213"/>
      <c r="T94" s="215">
        <f>SUM(T95:T100)</f>
        <v>1.704</v>
      </c>
      <c r="AR94" s="216" t="s">
        <v>79</v>
      </c>
      <c r="AT94" s="217" t="s">
        <v>70</v>
      </c>
      <c r="AU94" s="217" t="s">
        <v>79</v>
      </c>
      <c r="AY94" s="216" t="s">
        <v>152</v>
      </c>
      <c r="BK94" s="218">
        <f>SUM(BK95:BK100)</f>
        <v>0</v>
      </c>
    </row>
    <row r="95" s="1" customFormat="1" ht="16.5" customHeight="1">
      <c r="B95" s="46"/>
      <c r="C95" s="221" t="s">
        <v>169</v>
      </c>
      <c r="D95" s="221" t="s">
        <v>154</v>
      </c>
      <c r="E95" s="222" t="s">
        <v>1527</v>
      </c>
      <c r="F95" s="223" t="s">
        <v>1528</v>
      </c>
      <c r="G95" s="224" t="s">
        <v>326</v>
      </c>
      <c r="H95" s="225">
        <v>213</v>
      </c>
      <c r="I95" s="226"/>
      <c r="J95" s="227">
        <f>ROUND(I95*H95,2)</f>
        <v>0</v>
      </c>
      <c r="K95" s="223" t="s">
        <v>21</v>
      </c>
      <c r="L95" s="72"/>
      <c r="M95" s="228" t="s">
        <v>21</v>
      </c>
      <c r="N95" s="229" t="s">
        <v>42</v>
      </c>
      <c r="O95" s="47"/>
      <c r="P95" s="230">
        <f>O95*H95</f>
        <v>0</v>
      </c>
      <c r="Q95" s="230">
        <v>0</v>
      </c>
      <c r="R95" s="230">
        <f>Q95*H95</f>
        <v>0</v>
      </c>
      <c r="S95" s="230">
        <v>0.0080000000000000002</v>
      </c>
      <c r="T95" s="231">
        <f>S95*H95</f>
        <v>1.704</v>
      </c>
      <c r="AR95" s="24" t="s">
        <v>158</v>
      </c>
      <c r="AT95" s="24" t="s">
        <v>154</v>
      </c>
      <c r="AU95" s="24" t="s">
        <v>81</v>
      </c>
      <c r="AY95" s="24" t="s">
        <v>152</v>
      </c>
      <c r="BE95" s="232">
        <f>IF(N95="základní",J95,0)</f>
        <v>0</v>
      </c>
      <c r="BF95" s="232">
        <f>IF(N95="snížená",J95,0)</f>
        <v>0</v>
      </c>
      <c r="BG95" s="232">
        <f>IF(N95="zákl. přenesená",J95,0)</f>
        <v>0</v>
      </c>
      <c r="BH95" s="232">
        <f>IF(N95="sníž. přenesená",J95,0)</f>
        <v>0</v>
      </c>
      <c r="BI95" s="232">
        <f>IF(N95="nulová",J95,0)</f>
        <v>0</v>
      </c>
      <c r="BJ95" s="24" t="s">
        <v>79</v>
      </c>
      <c r="BK95" s="232">
        <f>ROUND(I95*H95,2)</f>
        <v>0</v>
      </c>
      <c r="BL95" s="24" t="s">
        <v>158</v>
      </c>
      <c r="BM95" s="24" t="s">
        <v>2089</v>
      </c>
    </row>
    <row r="96" s="11" customFormat="1">
      <c r="B96" s="233"/>
      <c r="C96" s="234"/>
      <c r="D96" s="235" t="s">
        <v>159</v>
      </c>
      <c r="E96" s="236" t="s">
        <v>21</v>
      </c>
      <c r="F96" s="237" t="s">
        <v>2090</v>
      </c>
      <c r="G96" s="234"/>
      <c r="H96" s="236" t="s">
        <v>21</v>
      </c>
      <c r="I96" s="238"/>
      <c r="J96" s="234"/>
      <c r="K96" s="234"/>
      <c r="L96" s="239"/>
      <c r="M96" s="240"/>
      <c r="N96" s="241"/>
      <c r="O96" s="241"/>
      <c r="P96" s="241"/>
      <c r="Q96" s="241"/>
      <c r="R96" s="241"/>
      <c r="S96" s="241"/>
      <c r="T96" s="242"/>
      <c r="AT96" s="243" t="s">
        <v>159</v>
      </c>
      <c r="AU96" s="243" t="s">
        <v>81</v>
      </c>
      <c r="AV96" s="11" t="s">
        <v>79</v>
      </c>
      <c r="AW96" s="11" t="s">
        <v>35</v>
      </c>
      <c r="AX96" s="11" t="s">
        <v>71</v>
      </c>
      <c r="AY96" s="243" t="s">
        <v>152</v>
      </c>
    </row>
    <row r="97" s="12" customFormat="1">
      <c r="B97" s="244"/>
      <c r="C97" s="245"/>
      <c r="D97" s="235" t="s">
        <v>159</v>
      </c>
      <c r="E97" s="246" t="s">
        <v>21</v>
      </c>
      <c r="F97" s="247" t="s">
        <v>2091</v>
      </c>
      <c r="G97" s="245"/>
      <c r="H97" s="248">
        <v>180</v>
      </c>
      <c r="I97" s="249"/>
      <c r="J97" s="245"/>
      <c r="K97" s="245"/>
      <c r="L97" s="250"/>
      <c r="M97" s="251"/>
      <c r="N97" s="252"/>
      <c r="O97" s="252"/>
      <c r="P97" s="252"/>
      <c r="Q97" s="252"/>
      <c r="R97" s="252"/>
      <c r="S97" s="252"/>
      <c r="T97" s="253"/>
      <c r="AT97" s="254" t="s">
        <v>159</v>
      </c>
      <c r="AU97" s="254" t="s">
        <v>81</v>
      </c>
      <c r="AV97" s="12" t="s">
        <v>81</v>
      </c>
      <c r="AW97" s="12" t="s">
        <v>35</v>
      </c>
      <c r="AX97" s="12" t="s">
        <v>71</v>
      </c>
      <c r="AY97" s="254" t="s">
        <v>152</v>
      </c>
    </row>
    <row r="98" s="11" customFormat="1">
      <c r="B98" s="233"/>
      <c r="C98" s="234"/>
      <c r="D98" s="235" t="s">
        <v>159</v>
      </c>
      <c r="E98" s="236" t="s">
        <v>21</v>
      </c>
      <c r="F98" s="237" t="s">
        <v>2092</v>
      </c>
      <c r="G98" s="234"/>
      <c r="H98" s="236" t="s">
        <v>21</v>
      </c>
      <c r="I98" s="238"/>
      <c r="J98" s="234"/>
      <c r="K98" s="234"/>
      <c r="L98" s="239"/>
      <c r="M98" s="240"/>
      <c r="N98" s="241"/>
      <c r="O98" s="241"/>
      <c r="P98" s="241"/>
      <c r="Q98" s="241"/>
      <c r="R98" s="241"/>
      <c r="S98" s="241"/>
      <c r="T98" s="242"/>
      <c r="AT98" s="243" t="s">
        <v>159</v>
      </c>
      <c r="AU98" s="243" t="s">
        <v>81</v>
      </c>
      <c r="AV98" s="11" t="s">
        <v>79</v>
      </c>
      <c r="AW98" s="11" t="s">
        <v>35</v>
      </c>
      <c r="AX98" s="11" t="s">
        <v>71</v>
      </c>
      <c r="AY98" s="243" t="s">
        <v>152</v>
      </c>
    </row>
    <row r="99" s="12" customFormat="1">
      <c r="B99" s="244"/>
      <c r="C99" s="245"/>
      <c r="D99" s="235" t="s">
        <v>159</v>
      </c>
      <c r="E99" s="246" t="s">
        <v>21</v>
      </c>
      <c r="F99" s="247" t="s">
        <v>2093</v>
      </c>
      <c r="G99" s="245"/>
      <c r="H99" s="248">
        <v>33</v>
      </c>
      <c r="I99" s="249"/>
      <c r="J99" s="245"/>
      <c r="K99" s="245"/>
      <c r="L99" s="250"/>
      <c r="M99" s="251"/>
      <c r="N99" s="252"/>
      <c r="O99" s="252"/>
      <c r="P99" s="252"/>
      <c r="Q99" s="252"/>
      <c r="R99" s="252"/>
      <c r="S99" s="252"/>
      <c r="T99" s="253"/>
      <c r="AT99" s="254" t="s">
        <v>159</v>
      </c>
      <c r="AU99" s="254" t="s">
        <v>81</v>
      </c>
      <c r="AV99" s="12" t="s">
        <v>81</v>
      </c>
      <c r="AW99" s="12" t="s">
        <v>35</v>
      </c>
      <c r="AX99" s="12" t="s">
        <v>71</v>
      </c>
      <c r="AY99" s="254" t="s">
        <v>152</v>
      </c>
    </row>
    <row r="100" s="13" customFormat="1">
      <c r="B100" s="255"/>
      <c r="C100" s="256"/>
      <c r="D100" s="235" t="s">
        <v>159</v>
      </c>
      <c r="E100" s="257" t="s">
        <v>21</v>
      </c>
      <c r="F100" s="258" t="s">
        <v>164</v>
      </c>
      <c r="G100" s="256"/>
      <c r="H100" s="259">
        <v>213</v>
      </c>
      <c r="I100" s="260"/>
      <c r="J100" s="256"/>
      <c r="K100" s="256"/>
      <c r="L100" s="261"/>
      <c r="M100" s="262"/>
      <c r="N100" s="263"/>
      <c r="O100" s="263"/>
      <c r="P100" s="263"/>
      <c r="Q100" s="263"/>
      <c r="R100" s="263"/>
      <c r="S100" s="263"/>
      <c r="T100" s="264"/>
      <c r="AT100" s="265" t="s">
        <v>159</v>
      </c>
      <c r="AU100" s="265" t="s">
        <v>81</v>
      </c>
      <c r="AV100" s="13" t="s">
        <v>158</v>
      </c>
      <c r="AW100" s="13" t="s">
        <v>35</v>
      </c>
      <c r="AX100" s="13" t="s">
        <v>79</v>
      </c>
      <c r="AY100" s="265" t="s">
        <v>152</v>
      </c>
    </row>
    <row r="101" s="10" customFormat="1" ht="29.88" customHeight="1">
      <c r="B101" s="205"/>
      <c r="C101" s="206"/>
      <c r="D101" s="207" t="s">
        <v>70</v>
      </c>
      <c r="E101" s="219" t="s">
        <v>763</v>
      </c>
      <c r="F101" s="219" t="s">
        <v>764</v>
      </c>
      <c r="G101" s="206"/>
      <c r="H101" s="206"/>
      <c r="I101" s="209"/>
      <c r="J101" s="220">
        <f>BK101</f>
        <v>0</v>
      </c>
      <c r="K101" s="206"/>
      <c r="L101" s="211"/>
      <c r="M101" s="212"/>
      <c r="N101" s="213"/>
      <c r="O101" s="213"/>
      <c r="P101" s="214">
        <f>SUM(P102:P106)</f>
        <v>0</v>
      </c>
      <c r="Q101" s="213"/>
      <c r="R101" s="214">
        <f>SUM(R102:R106)</f>
        <v>0</v>
      </c>
      <c r="S101" s="213"/>
      <c r="T101" s="215">
        <f>SUM(T102:T106)</f>
        <v>0</v>
      </c>
      <c r="AR101" s="216" t="s">
        <v>79</v>
      </c>
      <c r="AT101" s="217" t="s">
        <v>70</v>
      </c>
      <c r="AU101" s="217" t="s">
        <v>79</v>
      </c>
      <c r="AY101" s="216" t="s">
        <v>152</v>
      </c>
      <c r="BK101" s="218">
        <f>SUM(BK102:BK106)</f>
        <v>0</v>
      </c>
    </row>
    <row r="102" s="1" customFormat="1" ht="25.5" customHeight="1">
      <c r="B102" s="46"/>
      <c r="C102" s="221" t="s">
        <v>158</v>
      </c>
      <c r="D102" s="221" t="s">
        <v>154</v>
      </c>
      <c r="E102" s="222" t="s">
        <v>766</v>
      </c>
      <c r="F102" s="223" t="s">
        <v>767</v>
      </c>
      <c r="G102" s="224" t="s">
        <v>220</v>
      </c>
      <c r="H102" s="225">
        <v>1.704</v>
      </c>
      <c r="I102" s="226"/>
      <c r="J102" s="227">
        <f>ROUND(I102*H102,2)</f>
        <v>0</v>
      </c>
      <c r="K102" s="223" t="s">
        <v>21</v>
      </c>
      <c r="L102" s="72"/>
      <c r="M102" s="228" t="s">
        <v>21</v>
      </c>
      <c r="N102" s="229" t="s">
        <v>42</v>
      </c>
      <c r="O102" s="47"/>
      <c r="P102" s="230">
        <f>O102*H102</f>
        <v>0</v>
      </c>
      <c r="Q102" s="230">
        <v>0</v>
      </c>
      <c r="R102" s="230">
        <f>Q102*H102</f>
        <v>0</v>
      </c>
      <c r="S102" s="230">
        <v>0</v>
      </c>
      <c r="T102" s="231">
        <f>S102*H102</f>
        <v>0</v>
      </c>
      <c r="AR102" s="24" t="s">
        <v>158</v>
      </c>
      <c r="AT102" s="24" t="s">
        <v>154</v>
      </c>
      <c r="AU102" s="24" t="s">
        <v>81</v>
      </c>
      <c r="AY102" s="24" t="s">
        <v>152</v>
      </c>
      <c r="BE102" s="232">
        <f>IF(N102="základní",J102,0)</f>
        <v>0</v>
      </c>
      <c r="BF102" s="232">
        <f>IF(N102="snížená",J102,0)</f>
        <v>0</v>
      </c>
      <c r="BG102" s="232">
        <f>IF(N102="zákl. přenesená",J102,0)</f>
        <v>0</v>
      </c>
      <c r="BH102" s="232">
        <f>IF(N102="sníž. přenesená",J102,0)</f>
        <v>0</v>
      </c>
      <c r="BI102" s="232">
        <f>IF(N102="nulová",J102,0)</f>
        <v>0</v>
      </c>
      <c r="BJ102" s="24" t="s">
        <v>79</v>
      </c>
      <c r="BK102" s="232">
        <f>ROUND(I102*H102,2)</f>
        <v>0</v>
      </c>
      <c r="BL102" s="24" t="s">
        <v>158</v>
      </c>
      <c r="BM102" s="24" t="s">
        <v>2094</v>
      </c>
    </row>
    <row r="103" s="1" customFormat="1" ht="25.5" customHeight="1">
      <c r="B103" s="46"/>
      <c r="C103" s="221" t="s">
        <v>178</v>
      </c>
      <c r="D103" s="221" t="s">
        <v>154</v>
      </c>
      <c r="E103" s="222" t="s">
        <v>769</v>
      </c>
      <c r="F103" s="223" t="s">
        <v>770</v>
      </c>
      <c r="G103" s="224" t="s">
        <v>220</v>
      </c>
      <c r="H103" s="225">
        <v>17.039999999999999</v>
      </c>
      <c r="I103" s="226"/>
      <c r="J103" s="227">
        <f>ROUND(I103*H103,2)</f>
        <v>0</v>
      </c>
      <c r="K103" s="223" t="s">
        <v>21</v>
      </c>
      <c r="L103" s="72"/>
      <c r="M103" s="228" t="s">
        <v>21</v>
      </c>
      <c r="N103" s="229" t="s">
        <v>42</v>
      </c>
      <c r="O103" s="47"/>
      <c r="P103" s="230">
        <f>O103*H103</f>
        <v>0</v>
      </c>
      <c r="Q103" s="230">
        <v>0</v>
      </c>
      <c r="R103" s="230">
        <f>Q103*H103</f>
        <v>0</v>
      </c>
      <c r="S103" s="230">
        <v>0</v>
      </c>
      <c r="T103" s="231">
        <f>S103*H103</f>
        <v>0</v>
      </c>
      <c r="AR103" s="24" t="s">
        <v>158</v>
      </c>
      <c r="AT103" s="24" t="s">
        <v>154</v>
      </c>
      <c r="AU103" s="24" t="s">
        <v>81</v>
      </c>
      <c r="AY103" s="24" t="s">
        <v>152</v>
      </c>
      <c r="BE103" s="232">
        <f>IF(N103="základní",J103,0)</f>
        <v>0</v>
      </c>
      <c r="BF103" s="232">
        <f>IF(N103="snížená",J103,0)</f>
        <v>0</v>
      </c>
      <c r="BG103" s="232">
        <f>IF(N103="zákl. přenesená",J103,0)</f>
        <v>0</v>
      </c>
      <c r="BH103" s="232">
        <f>IF(N103="sníž. přenesená",J103,0)</f>
        <v>0</v>
      </c>
      <c r="BI103" s="232">
        <f>IF(N103="nulová",J103,0)</f>
        <v>0</v>
      </c>
      <c r="BJ103" s="24" t="s">
        <v>79</v>
      </c>
      <c r="BK103" s="232">
        <f>ROUND(I103*H103,2)</f>
        <v>0</v>
      </c>
      <c r="BL103" s="24" t="s">
        <v>158</v>
      </c>
      <c r="BM103" s="24" t="s">
        <v>2095</v>
      </c>
    </row>
    <row r="104" s="12" customFormat="1">
      <c r="B104" s="244"/>
      <c r="C104" s="245"/>
      <c r="D104" s="235" t="s">
        <v>159</v>
      </c>
      <c r="E104" s="245"/>
      <c r="F104" s="247" t="s">
        <v>2096</v>
      </c>
      <c r="G104" s="245"/>
      <c r="H104" s="248">
        <v>17.039999999999999</v>
      </c>
      <c r="I104" s="249"/>
      <c r="J104" s="245"/>
      <c r="K104" s="245"/>
      <c r="L104" s="250"/>
      <c r="M104" s="251"/>
      <c r="N104" s="252"/>
      <c r="O104" s="252"/>
      <c r="P104" s="252"/>
      <c r="Q104" s="252"/>
      <c r="R104" s="252"/>
      <c r="S104" s="252"/>
      <c r="T104" s="253"/>
      <c r="AT104" s="254" t="s">
        <v>159</v>
      </c>
      <c r="AU104" s="254" t="s">
        <v>81</v>
      </c>
      <c r="AV104" s="12" t="s">
        <v>81</v>
      </c>
      <c r="AW104" s="12" t="s">
        <v>6</v>
      </c>
      <c r="AX104" s="12" t="s">
        <v>79</v>
      </c>
      <c r="AY104" s="254" t="s">
        <v>152</v>
      </c>
    </row>
    <row r="105" s="1" customFormat="1" ht="25.5" customHeight="1">
      <c r="B105" s="46"/>
      <c r="C105" s="221" t="s">
        <v>172</v>
      </c>
      <c r="D105" s="221" t="s">
        <v>154</v>
      </c>
      <c r="E105" s="222" t="s">
        <v>774</v>
      </c>
      <c r="F105" s="223" t="s">
        <v>775</v>
      </c>
      <c r="G105" s="224" t="s">
        <v>220</v>
      </c>
      <c r="H105" s="225">
        <v>1.704</v>
      </c>
      <c r="I105" s="226"/>
      <c r="J105" s="227">
        <f>ROUND(I105*H105,2)</f>
        <v>0</v>
      </c>
      <c r="K105" s="223" t="s">
        <v>21</v>
      </c>
      <c r="L105" s="72"/>
      <c r="M105" s="228" t="s">
        <v>21</v>
      </c>
      <c r="N105" s="229" t="s">
        <v>42</v>
      </c>
      <c r="O105" s="47"/>
      <c r="P105" s="230">
        <f>O105*H105</f>
        <v>0</v>
      </c>
      <c r="Q105" s="230">
        <v>0</v>
      </c>
      <c r="R105" s="230">
        <f>Q105*H105</f>
        <v>0</v>
      </c>
      <c r="S105" s="230">
        <v>0</v>
      </c>
      <c r="T105" s="231">
        <f>S105*H105</f>
        <v>0</v>
      </c>
      <c r="AR105" s="24" t="s">
        <v>158</v>
      </c>
      <c r="AT105" s="24" t="s">
        <v>154</v>
      </c>
      <c r="AU105" s="24" t="s">
        <v>81</v>
      </c>
      <c r="AY105" s="24" t="s">
        <v>152</v>
      </c>
      <c r="BE105" s="232">
        <f>IF(N105="základní",J105,0)</f>
        <v>0</v>
      </c>
      <c r="BF105" s="232">
        <f>IF(N105="snížená",J105,0)</f>
        <v>0</v>
      </c>
      <c r="BG105" s="232">
        <f>IF(N105="zákl. přenesená",J105,0)</f>
        <v>0</v>
      </c>
      <c r="BH105" s="232">
        <f>IF(N105="sníž. přenesená",J105,0)</f>
        <v>0</v>
      </c>
      <c r="BI105" s="232">
        <f>IF(N105="nulová",J105,0)</f>
        <v>0</v>
      </c>
      <c r="BJ105" s="24" t="s">
        <v>79</v>
      </c>
      <c r="BK105" s="232">
        <f>ROUND(I105*H105,2)</f>
        <v>0</v>
      </c>
      <c r="BL105" s="24" t="s">
        <v>158</v>
      </c>
      <c r="BM105" s="24" t="s">
        <v>2097</v>
      </c>
    </row>
    <row r="106" s="1" customFormat="1" ht="25.5" customHeight="1">
      <c r="B106" s="46"/>
      <c r="C106" s="221" t="s">
        <v>189</v>
      </c>
      <c r="D106" s="221" t="s">
        <v>154</v>
      </c>
      <c r="E106" s="222" t="s">
        <v>777</v>
      </c>
      <c r="F106" s="223" t="s">
        <v>778</v>
      </c>
      <c r="G106" s="224" t="s">
        <v>220</v>
      </c>
      <c r="H106" s="225">
        <v>1.704</v>
      </c>
      <c r="I106" s="226"/>
      <c r="J106" s="227">
        <f>ROUND(I106*H106,2)</f>
        <v>0</v>
      </c>
      <c r="K106" s="223" t="s">
        <v>21</v>
      </c>
      <c r="L106" s="72"/>
      <c r="M106" s="228" t="s">
        <v>21</v>
      </c>
      <c r="N106" s="229" t="s">
        <v>42</v>
      </c>
      <c r="O106" s="47"/>
      <c r="P106" s="230">
        <f>O106*H106</f>
        <v>0</v>
      </c>
      <c r="Q106" s="230">
        <v>0</v>
      </c>
      <c r="R106" s="230">
        <f>Q106*H106</f>
        <v>0</v>
      </c>
      <c r="S106" s="230">
        <v>0</v>
      </c>
      <c r="T106" s="231">
        <f>S106*H106</f>
        <v>0</v>
      </c>
      <c r="AR106" s="24" t="s">
        <v>158</v>
      </c>
      <c r="AT106" s="24" t="s">
        <v>154</v>
      </c>
      <c r="AU106" s="24" t="s">
        <v>81</v>
      </c>
      <c r="AY106" s="24" t="s">
        <v>152</v>
      </c>
      <c r="BE106" s="232">
        <f>IF(N106="základní",J106,0)</f>
        <v>0</v>
      </c>
      <c r="BF106" s="232">
        <f>IF(N106="snížená",J106,0)</f>
        <v>0</v>
      </c>
      <c r="BG106" s="232">
        <f>IF(N106="zákl. přenesená",J106,0)</f>
        <v>0</v>
      </c>
      <c r="BH106" s="232">
        <f>IF(N106="sníž. přenesená",J106,0)</f>
        <v>0</v>
      </c>
      <c r="BI106" s="232">
        <f>IF(N106="nulová",J106,0)</f>
        <v>0</v>
      </c>
      <c r="BJ106" s="24" t="s">
        <v>79</v>
      </c>
      <c r="BK106" s="232">
        <f>ROUND(I106*H106,2)</f>
        <v>0</v>
      </c>
      <c r="BL106" s="24" t="s">
        <v>158</v>
      </c>
      <c r="BM106" s="24" t="s">
        <v>2098</v>
      </c>
    </row>
    <row r="107" s="10" customFormat="1" ht="29.88" customHeight="1">
      <c r="B107" s="205"/>
      <c r="C107" s="206"/>
      <c r="D107" s="207" t="s">
        <v>70</v>
      </c>
      <c r="E107" s="219" t="s">
        <v>2099</v>
      </c>
      <c r="F107" s="219" t="s">
        <v>2100</v>
      </c>
      <c r="G107" s="206"/>
      <c r="H107" s="206"/>
      <c r="I107" s="209"/>
      <c r="J107" s="220">
        <f>BK107</f>
        <v>0</v>
      </c>
      <c r="K107" s="206"/>
      <c r="L107" s="211"/>
      <c r="M107" s="212"/>
      <c r="N107" s="213"/>
      <c r="O107" s="213"/>
      <c r="P107" s="214">
        <f>SUM(P108:P542)</f>
        <v>0</v>
      </c>
      <c r="Q107" s="213"/>
      <c r="R107" s="214">
        <f>SUM(R108:R542)</f>
        <v>0.41414290000000015</v>
      </c>
      <c r="S107" s="213"/>
      <c r="T107" s="215">
        <f>SUM(T108:T542)</f>
        <v>0</v>
      </c>
      <c r="AR107" s="216" t="s">
        <v>81</v>
      </c>
      <c r="AT107" s="217" t="s">
        <v>70</v>
      </c>
      <c r="AU107" s="217" t="s">
        <v>79</v>
      </c>
      <c r="AY107" s="216" t="s">
        <v>152</v>
      </c>
      <c r="BK107" s="218">
        <f>SUM(BK108:BK542)</f>
        <v>0</v>
      </c>
    </row>
    <row r="108" s="1" customFormat="1" ht="25.5" customHeight="1">
      <c r="B108" s="46"/>
      <c r="C108" s="221" t="s">
        <v>177</v>
      </c>
      <c r="D108" s="221" t="s">
        <v>154</v>
      </c>
      <c r="E108" s="222" t="s">
        <v>2101</v>
      </c>
      <c r="F108" s="223" t="s">
        <v>2102</v>
      </c>
      <c r="G108" s="224" t="s">
        <v>326</v>
      </c>
      <c r="H108" s="225">
        <v>25</v>
      </c>
      <c r="I108" s="226"/>
      <c r="J108" s="227">
        <f>ROUND(I108*H108,2)</f>
        <v>0</v>
      </c>
      <c r="K108" s="223" t="s">
        <v>242</v>
      </c>
      <c r="L108" s="72"/>
      <c r="M108" s="228" t="s">
        <v>21</v>
      </c>
      <c r="N108" s="229" t="s">
        <v>42</v>
      </c>
      <c r="O108" s="47"/>
      <c r="P108" s="230">
        <f>O108*H108</f>
        <v>0</v>
      </c>
      <c r="Q108" s="230">
        <v>0</v>
      </c>
      <c r="R108" s="230">
        <f>Q108*H108</f>
        <v>0</v>
      </c>
      <c r="S108" s="230">
        <v>0</v>
      </c>
      <c r="T108" s="231">
        <f>S108*H108</f>
        <v>0</v>
      </c>
      <c r="AR108" s="24" t="s">
        <v>200</v>
      </c>
      <c r="AT108" s="24" t="s">
        <v>154</v>
      </c>
      <c r="AU108" s="24" t="s">
        <v>81</v>
      </c>
      <c r="AY108" s="24" t="s">
        <v>152</v>
      </c>
      <c r="BE108" s="232">
        <f>IF(N108="základní",J108,0)</f>
        <v>0</v>
      </c>
      <c r="BF108" s="232">
        <f>IF(N108="snížená",J108,0)</f>
        <v>0</v>
      </c>
      <c r="BG108" s="232">
        <f>IF(N108="zákl. přenesená",J108,0)</f>
        <v>0</v>
      </c>
      <c r="BH108" s="232">
        <f>IF(N108="sníž. přenesená",J108,0)</f>
        <v>0</v>
      </c>
      <c r="BI108" s="232">
        <f>IF(N108="nulová",J108,0)</f>
        <v>0</v>
      </c>
      <c r="BJ108" s="24" t="s">
        <v>79</v>
      </c>
      <c r="BK108" s="232">
        <f>ROUND(I108*H108,2)</f>
        <v>0</v>
      </c>
      <c r="BL108" s="24" t="s">
        <v>200</v>
      </c>
      <c r="BM108" s="24" t="s">
        <v>2103</v>
      </c>
    </row>
    <row r="109" s="12" customFormat="1">
      <c r="B109" s="244"/>
      <c r="C109" s="245"/>
      <c r="D109" s="235" t="s">
        <v>159</v>
      </c>
      <c r="E109" s="246" t="s">
        <v>21</v>
      </c>
      <c r="F109" s="247" t="s">
        <v>2104</v>
      </c>
      <c r="G109" s="245"/>
      <c r="H109" s="248">
        <v>25</v>
      </c>
      <c r="I109" s="249"/>
      <c r="J109" s="245"/>
      <c r="K109" s="245"/>
      <c r="L109" s="250"/>
      <c r="M109" s="251"/>
      <c r="N109" s="252"/>
      <c r="O109" s="252"/>
      <c r="P109" s="252"/>
      <c r="Q109" s="252"/>
      <c r="R109" s="252"/>
      <c r="S109" s="252"/>
      <c r="T109" s="253"/>
      <c r="AT109" s="254" t="s">
        <v>159</v>
      </c>
      <c r="AU109" s="254" t="s">
        <v>81</v>
      </c>
      <c r="AV109" s="12" t="s">
        <v>81</v>
      </c>
      <c r="AW109" s="12" t="s">
        <v>35</v>
      </c>
      <c r="AX109" s="12" t="s">
        <v>79</v>
      </c>
      <c r="AY109" s="254" t="s">
        <v>152</v>
      </c>
    </row>
    <row r="110" s="1" customFormat="1" ht="16.5" customHeight="1">
      <c r="B110" s="46"/>
      <c r="C110" s="268" t="s">
        <v>201</v>
      </c>
      <c r="D110" s="268" t="s">
        <v>331</v>
      </c>
      <c r="E110" s="269" t="s">
        <v>2105</v>
      </c>
      <c r="F110" s="270" t="s">
        <v>2106</v>
      </c>
      <c r="G110" s="271" t="s">
        <v>331</v>
      </c>
      <c r="H110" s="272">
        <v>25</v>
      </c>
      <c r="I110" s="273"/>
      <c r="J110" s="274">
        <f>ROUND(I110*H110,2)</f>
        <v>0</v>
      </c>
      <c r="K110" s="270" t="s">
        <v>21</v>
      </c>
      <c r="L110" s="275"/>
      <c r="M110" s="276" t="s">
        <v>21</v>
      </c>
      <c r="N110" s="277" t="s">
        <v>42</v>
      </c>
      <c r="O110" s="47"/>
      <c r="P110" s="230">
        <f>O110*H110</f>
        <v>0</v>
      </c>
      <c r="Q110" s="230">
        <v>0</v>
      </c>
      <c r="R110" s="230">
        <f>Q110*H110</f>
        <v>0</v>
      </c>
      <c r="S110" s="230">
        <v>0</v>
      </c>
      <c r="T110" s="231">
        <f>S110*H110</f>
        <v>0</v>
      </c>
      <c r="AR110" s="24" t="s">
        <v>263</v>
      </c>
      <c r="AT110" s="24" t="s">
        <v>331</v>
      </c>
      <c r="AU110" s="24" t="s">
        <v>81</v>
      </c>
      <c r="AY110" s="24" t="s">
        <v>152</v>
      </c>
      <c r="BE110" s="232">
        <f>IF(N110="základní",J110,0)</f>
        <v>0</v>
      </c>
      <c r="BF110" s="232">
        <f>IF(N110="snížená",J110,0)</f>
        <v>0</v>
      </c>
      <c r="BG110" s="232">
        <f>IF(N110="zákl. přenesená",J110,0)</f>
        <v>0</v>
      </c>
      <c r="BH110" s="232">
        <f>IF(N110="sníž. přenesená",J110,0)</f>
        <v>0</v>
      </c>
      <c r="BI110" s="232">
        <f>IF(N110="nulová",J110,0)</f>
        <v>0</v>
      </c>
      <c r="BJ110" s="24" t="s">
        <v>79</v>
      </c>
      <c r="BK110" s="232">
        <f>ROUND(I110*H110,2)</f>
        <v>0</v>
      </c>
      <c r="BL110" s="24" t="s">
        <v>200</v>
      </c>
      <c r="BM110" s="24" t="s">
        <v>2107</v>
      </c>
    </row>
    <row r="111" s="1" customFormat="1">
      <c r="B111" s="46"/>
      <c r="C111" s="74"/>
      <c r="D111" s="235" t="s">
        <v>246</v>
      </c>
      <c r="E111" s="74"/>
      <c r="F111" s="266" t="s">
        <v>2108</v>
      </c>
      <c r="G111" s="74"/>
      <c r="H111" s="74"/>
      <c r="I111" s="191"/>
      <c r="J111" s="74"/>
      <c r="K111" s="74"/>
      <c r="L111" s="72"/>
      <c r="M111" s="267"/>
      <c r="N111" s="47"/>
      <c r="O111" s="47"/>
      <c r="P111" s="47"/>
      <c r="Q111" s="47"/>
      <c r="R111" s="47"/>
      <c r="S111" s="47"/>
      <c r="T111" s="95"/>
      <c r="AT111" s="24" t="s">
        <v>246</v>
      </c>
      <c r="AU111" s="24" t="s">
        <v>81</v>
      </c>
    </row>
    <row r="112" s="12" customFormat="1">
      <c r="B112" s="244"/>
      <c r="C112" s="245"/>
      <c r="D112" s="235" t="s">
        <v>159</v>
      </c>
      <c r="E112" s="246" t="s">
        <v>21</v>
      </c>
      <c r="F112" s="247" t="s">
        <v>2109</v>
      </c>
      <c r="G112" s="245"/>
      <c r="H112" s="248">
        <v>25</v>
      </c>
      <c r="I112" s="249"/>
      <c r="J112" s="245"/>
      <c r="K112" s="245"/>
      <c r="L112" s="250"/>
      <c r="M112" s="251"/>
      <c r="N112" s="252"/>
      <c r="O112" s="252"/>
      <c r="P112" s="252"/>
      <c r="Q112" s="252"/>
      <c r="R112" s="252"/>
      <c r="S112" s="252"/>
      <c r="T112" s="253"/>
      <c r="AT112" s="254" t="s">
        <v>159</v>
      </c>
      <c r="AU112" s="254" t="s">
        <v>81</v>
      </c>
      <c r="AV112" s="12" t="s">
        <v>81</v>
      </c>
      <c r="AW112" s="12" t="s">
        <v>35</v>
      </c>
      <c r="AX112" s="12" t="s">
        <v>79</v>
      </c>
      <c r="AY112" s="254" t="s">
        <v>152</v>
      </c>
    </row>
    <row r="113" s="1" customFormat="1" ht="25.5" customHeight="1">
      <c r="B113" s="46"/>
      <c r="C113" s="221" t="s">
        <v>181</v>
      </c>
      <c r="D113" s="221" t="s">
        <v>154</v>
      </c>
      <c r="E113" s="222" t="s">
        <v>2110</v>
      </c>
      <c r="F113" s="223" t="s">
        <v>2111</v>
      </c>
      <c r="G113" s="224" t="s">
        <v>326</v>
      </c>
      <c r="H113" s="225">
        <v>43</v>
      </c>
      <c r="I113" s="226"/>
      <c r="J113" s="227">
        <f>ROUND(I113*H113,2)</f>
        <v>0</v>
      </c>
      <c r="K113" s="223" t="s">
        <v>242</v>
      </c>
      <c r="L113" s="72"/>
      <c r="M113" s="228" t="s">
        <v>21</v>
      </c>
      <c r="N113" s="229" t="s">
        <v>42</v>
      </c>
      <c r="O113" s="47"/>
      <c r="P113" s="230">
        <f>O113*H113</f>
        <v>0</v>
      </c>
      <c r="Q113" s="230">
        <v>0</v>
      </c>
      <c r="R113" s="230">
        <f>Q113*H113</f>
        <v>0</v>
      </c>
      <c r="S113" s="230">
        <v>0</v>
      </c>
      <c r="T113" s="231">
        <f>S113*H113</f>
        <v>0</v>
      </c>
      <c r="AR113" s="24" t="s">
        <v>200</v>
      </c>
      <c r="AT113" s="24" t="s">
        <v>154</v>
      </c>
      <c r="AU113" s="24" t="s">
        <v>81</v>
      </c>
      <c r="AY113" s="24" t="s">
        <v>152</v>
      </c>
      <c r="BE113" s="232">
        <f>IF(N113="základní",J113,0)</f>
        <v>0</v>
      </c>
      <c r="BF113" s="232">
        <f>IF(N113="snížená",J113,0)</f>
        <v>0</v>
      </c>
      <c r="BG113" s="232">
        <f>IF(N113="zákl. přenesená",J113,0)</f>
        <v>0</v>
      </c>
      <c r="BH113" s="232">
        <f>IF(N113="sníž. přenesená",J113,0)</f>
        <v>0</v>
      </c>
      <c r="BI113" s="232">
        <f>IF(N113="nulová",J113,0)</f>
        <v>0</v>
      </c>
      <c r="BJ113" s="24" t="s">
        <v>79</v>
      </c>
      <c r="BK113" s="232">
        <f>ROUND(I113*H113,2)</f>
        <v>0</v>
      </c>
      <c r="BL113" s="24" t="s">
        <v>200</v>
      </c>
      <c r="BM113" s="24" t="s">
        <v>2112</v>
      </c>
    </row>
    <row r="114" s="11" customFormat="1">
      <c r="B114" s="233"/>
      <c r="C114" s="234"/>
      <c r="D114" s="235" t="s">
        <v>159</v>
      </c>
      <c r="E114" s="236" t="s">
        <v>21</v>
      </c>
      <c r="F114" s="237" t="s">
        <v>2113</v>
      </c>
      <c r="G114" s="234"/>
      <c r="H114" s="236" t="s">
        <v>21</v>
      </c>
      <c r="I114" s="238"/>
      <c r="J114" s="234"/>
      <c r="K114" s="234"/>
      <c r="L114" s="239"/>
      <c r="M114" s="240"/>
      <c r="N114" s="241"/>
      <c r="O114" s="241"/>
      <c r="P114" s="241"/>
      <c r="Q114" s="241"/>
      <c r="R114" s="241"/>
      <c r="S114" s="241"/>
      <c r="T114" s="242"/>
      <c r="AT114" s="243" t="s">
        <v>159</v>
      </c>
      <c r="AU114" s="243" t="s">
        <v>81</v>
      </c>
      <c r="AV114" s="11" t="s">
        <v>79</v>
      </c>
      <c r="AW114" s="11" t="s">
        <v>35</v>
      </c>
      <c r="AX114" s="11" t="s">
        <v>71</v>
      </c>
      <c r="AY114" s="243" t="s">
        <v>152</v>
      </c>
    </row>
    <row r="115" s="12" customFormat="1">
      <c r="B115" s="244"/>
      <c r="C115" s="245"/>
      <c r="D115" s="235" t="s">
        <v>159</v>
      </c>
      <c r="E115" s="246" t="s">
        <v>21</v>
      </c>
      <c r="F115" s="247" t="s">
        <v>2114</v>
      </c>
      <c r="G115" s="245"/>
      <c r="H115" s="248">
        <v>32</v>
      </c>
      <c r="I115" s="249"/>
      <c r="J115" s="245"/>
      <c r="K115" s="245"/>
      <c r="L115" s="250"/>
      <c r="M115" s="251"/>
      <c r="N115" s="252"/>
      <c r="O115" s="252"/>
      <c r="P115" s="252"/>
      <c r="Q115" s="252"/>
      <c r="R115" s="252"/>
      <c r="S115" s="252"/>
      <c r="T115" s="253"/>
      <c r="AT115" s="254" t="s">
        <v>159</v>
      </c>
      <c r="AU115" s="254" t="s">
        <v>81</v>
      </c>
      <c r="AV115" s="12" t="s">
        <v>81</v>
      </c>
      <c r="AW115" s="12" t="s">
        <v>35</v>
      </c>
      <c r="AX115" s="12" t="s">
        <v>71</v>
      </c>
      <c r="AY115" s="254" t="s">
        <v>152</v>
      </c>
    </row>
    <row r="116" s="12" customFormat="1">
      <c r="B116" s="244"/>
      <c r="C116" s="245"/>
      <c r="D116" s="235" t="s">
        <v>159</v>
      </c>
      <c r="E116" s="246" t="s">
        <v>21</v>
      </c>
      <c r="F116" s="247" t="s">
        <v>2115</v>
      </c>
      <c r="G116" s="245"/>
      <c r="H116" s="248">
        <v>11</v>
      </c>
      <c r="I116" s="249"/>
      <c r="J116" s="245"/>
      <c r="K116" s="245"/>
      <c r="L116" s="250"/>
      <c r="M116" s="251"/>
      <c r="N116" s="252"/>
      <c r="O116" s="252"/>
      <c r="P116" s="252"/>
      <c r="Q116" s="252"/>
      <c r="R116" s="252"/>
      <c r="S116" s="252"/>
      <c r="T116" s="253"/>
      <c r="AT116" s="254" t="s">
        <v>159</v>
      </c>
      <c r="AU116" s="254" t="s">
        <v>81</v>
      </c>
      <c r="AV116" s="12" t="s">
        <v>81</v>
      </c>
      <c r="AW116" s="12" t="s">
        <v>35</v>
      </c>
      <c r="AX116" s="12" t="s">
        <v>71</v>
      </c>
      <c r="AY116" s="254" t="s">
        <v>152</v>
      </c>
    </row>
    <row r="117" s="13" customFormat="1">
      <c r="B117" s="255"/>
      <c r="C117" s="256"/>
      <c r="D117" s="235" t="s">
        <v>159</v>
      </c>
      <c r="E117" s="257" t="s">
        <v>21</v>
      </c>
      <c r="F117" s="258" t="s">
        <v>164</v>
      </c>
      <c r="G117" s="256"/>
      <c r="H117" s="259">
        <v>43</v>
      </c>
      <c r="I117" s="260"/>
      <c r="J117" s="256"/>
      <c r="K117" s="256"/>
      <c r="L117" s="261"/>
      <c r="M117" s="262"/>
      <c r="N117" s="263"/>
      <c r="O117" s="263"/>
      <c r="P117" s="263"/>
      <c r="Q117" s="263"/>
      <c r="R117" s="263"/>
      <c r="S117" s="263"/>
      <c r="T117" s="264"/>
      <c r="AT117" s="265" t="s">
        <v>159</v>
      </c>
      <c r="AU117" s="265" t="s">
        <v>81</v>
      </c>
      <c r="AV117" s="13" t="s">
        <v>158</v>
      </c>
      <c r="AW117" s="13" t="s">
        <v>35</v>
      </c>
      <c r="AX117" s="13" t="s">
        <v>79</v>
      </c>
      <c r="AY117" s="265" t="s">
        <v>152</v>
      </c>
    </row>
    <row r="118" s="1" customFormat="1" ht="16.5" customHeight="1">
      <c r="B118" s="46"/>
      <c r="C118" s="268" t="s">
        <v>210</v>
      </c>
      <c r="D118" s="268" t="s">
        <v>331</v>
      </c>
      <c r="E118" s="269" t="s">
        <v>2116</v>
      </c>
      <c r="F118" s="270" t="s">
        <v>2117</v>
      </c>
      <c r="G118" s="271" t="s">
        <v>376</v>
      </c>
      <c r="H118" s="272">
        <v>43</v>
      </c>
      <c r="I118" s="273"/>
      <c r="J118" s="274">
        <f>ROUND(I118*H118,2)</f>
        <v>0</v>
      </c>
      <c r="K118" s="270" t="s">
        <v>21</v>
      </c>
      <c r="L118" s="275"/>
      <c r="M118" s="276" t="s">
        <v>21</v>
      </c>
      <c r="N118" s="277" t="s">
        <v>42</v>
      </c>
      <c r="O118" s="47"/>
      <c r="P118" s="230">
        <f>O118*H118</f>
        <v>0</v>
      </c>
      <c r="Q118" s="230">
        <v>0</v>
      </c>
      <c r="R118" s="230">
        <f>Q118*H118</f>
        <v>0</v>
      </c>
      <c r="S118" s="230">
        <v>0</v>
      </c>
      <c r="T118" s="231">
        <f>S118*H118</f>
        <v>0</v>
      </c>
      <c r="AR118" s="24" t="s">
        <v>263</v>
      </c>
      <c r="AT118" s="24" t="s">
        <v>331</v>
      </c>
      <c r="AU118" s="24" t="s">
        <v>81</v>
      </c>
      <c r="AY118" s="24" t="s">
        <v>152</v>
      </c>
      <c r="BE118" s="232">
        <f>IF(N118="základní",J118,0)</f>
        <v>0</v>
      </c>
      <c r="BF118" s="232">
        <f>IF(N118="snížená",J118,0)</f>
        <v>0</v>
      </c>
      <c r="BG118" s="232">
        <f>IF(N118="zákl. přenesená",J118,0)</f>
        <v>0</v>
      </c>
      <c r="BH118" s="232">
        <f>IF(N118="sníž. přenesená",J118,0)</f>
        <v>0</v>
      </c>
      <c r="BI118" s="232">
        <f>IF(N118="nulová",J118,0)</f>
        <v>0</v>
      </c>
      <c r="BJ118" s="24" t="s">
        <v>79</v>
      </c>
      <c r="BK118" s="232">
        <f>ROUND(I118*H118,2)</f>
        <v>0</v>
      </c>
      <c r="BL118" s="24" t="s">
        <v>200</v>
      </c>
      <c r="BM118" s="24" t="s">
        <v>2118</v>
      </c>
    </row>
    <row r="119" s="11" customFormat="1">
      <c r="B119" s="233"/>
      <c r="C119" s="234"/>
      <c r="D119" s="235" t="s">
        <v>159</v>
      </c>
      <c r="E119" s="236" t="s">
        <v>21</v>
      </c>
      <c r="F119" s="237" t="s">
        <v>2113</v>
      </c>
      <c r="G119" s="234"/>
      <c r="H119" s="236" t="s">
        <v>21</v>
      </c>
      <c r="I119" s="238"/>
      <c r="J119" s="234"/>
      <c r="K119" s="234"/>
      <c r="L119" s="239"/>
      <c r="M119" s="240"/>
      <c r="N119" s="241"/>
      <c r="O119" s="241"/>
      <c r="P119" s="241"/>
      <c r="Q119" s="241"/>
      <c r="R119" s="241"/>
      <c r="S119" s="241"/>
      <c r="T119" s="242"/>
      <c r="AT119" s="243" t="s">
        <v>159</v>
      </c>
      <c r="AU119" s="243" t="s">
        <v>81</v>
      </c>
      <c r="AV119" s="11" t="s">
        <v>79</v>
      </c>
      <c r="AW119" s="11" t="s">
        <v>35</v>
      </c>
      <c r="AX119" s="11" t="s">
        <v>71</v>
      </c>
      <c r="AY119" s="243" t="s">
        <v>152</v>
      </c>
    </row>
    <row r="120" s="12" customFormat="1">
      <c r="B120" s="244"/>
      <c r="C120" s="245"/>
      <c r="D120" s="235" t="s">
        <v>159</v>
      </c>
      <c r="E120" s="246" t="s">
        <v>21</v>
      </c>
      <c r="F120" s="247" t="s">
        <v>2114</v>
      </c>
      <c r="G120" s="245"/>
      <c r="H120" s="248">
        <v>32</v>
      </c>
      <c r="I120" s="249"/>
      <c r="J120" s="245"/>
      <c r="K120" s="245"/>
      <c r="L120" s="250"/>
      <c r="M120" s="251"/>
      <c r="N120" s="252"/>
      <c r="O120" s="252"/>
      <c r="P120" s="252"/>
      <c r="Q120" s="252"/>
      <c r="R120" s="252"/>
      <c r="S120" s="252"/>
      <c r="T120" s="253"/>
      <c r="AT120" s="254" t="s">
        <v>159</v>
      </c>
      <c r="AU120" s="254" t="s">
        <v>81</v>
      </c>
      <c r="AV120" s="12" t="s">
        <v>81</v>
      </c>
      <c r="AW120" s="12" t="s">
        <v>35</v>
      </c>
      <c r="AX120" s="12" t="s">
        <v>71</v>
      </c>
      <c r="AY120" s="254" t="s">
        <v>152</v>
      </c>
    </row>
    <row r="121" s="12" customFormat="1">
      <c r="B121" s="244"/>
      <c r="C121" s="245"/>
      <c r="D121" s="235" t="s">
        <v>159</v>
      </c>
      <c r="E121" s="246" t="s">
        <v>21</v>
      </c>
      <c r="F121" s="247" t="s">
        <v>2115</v>
      </c>
      <c r="G121" s="245"/>
      <c r="H121" s="248">
        <v>11</v>
      </c>
      <c r="I121" s="249"/>
      <c r="J121" s="245"/>
      <c r="K121" s="245"/>
      <c r="L121" s="250"/>
      <c r="M121" s="251"/>
      <c r="N121" s="252"/>
      <c r="O121" s="252"/>
      <c r="P121" s="252"/>
      <c r="Q121" s="252"/>
      <c r="R121" s="252"/>
      <c r="S121" s="252"/>
      <c r="T121" s="253"/>
      <c r="AT121" s="254" t="s">
        <v>159</v>
      </c>
      <c r="AU121" s="254" t="s">
        <v>81</v>
      </c>
      <c r="AV121" s="12" t="s">
        <v>81</v>
      </c>
      <c r="AW121" s="12" t="s">
        <v>35</v>
      </c>
      <c r="AX121" s="12" t="s">
        <v>71</v>
      </c>
      <c r="AY121" s="254" t="s">
        <v>152</v>
      </c>
    </row>
    <row r="122" s="13" customFormat="1">
      <c r="B122" s="255"/>
      <c r="C122" s="256"/>
      <c r="D122" s="235" t="s">
        <v>159</v>
      </c>
      <c r="E122" s="257" t="s">
        <v>21</v>
      </c>
      <c r="F122" s="258" t="s">
        <v>164</v>
      </c>
      <c r="G122" s="256"/>
      <c r="H122" s="259">
        <v>43</v>
      </c>
      <c r="I122" s="260"/>
      <c r="J122" s="256"/>
      <c r="K122" s="256"/>
      <c r="L122" s="261"/>
      <c r="M122" s="262"/>
      <c r="N122" s="263"/>
      <c r="O122" s="263"/>
      <c r="P122" s="263"/>
      <c r="Q122" s="263"/>
      <c r="R122" s="263"/>
      <c r="S122" s="263"/>
      <c r="T122" s="264"/>
      <c r="AT122" s="265" t="s">
        <v>159</v>
      </c>
      <c r="AU122" s="265" t="s">
        <v>81</v>
      </c>
      <c r="AV122" s="13" t="s">
        <v>158</v>
      </c>
      <c r="AW122" s="13" t="s">
        <v>35</v>
      </c>
      <c r="AX122" s="13" t="s">
        <v>79</v>
      </c>
      <c r="AY122" s="265" t="s">
        <v>152</v>
      </c>
    </row>
    <row r="123" s="1" customFormat="1" ht="38.25" customHeight="1">
      <c r="B123" s="46"/>
      <c r="C123" s="221" t="s">
        <v>188</v>
      </c>
      <c r="D123" s="221" t="s">
        <v>154</v>
      </c>
      <c r="E123" s="222" t="s">
        <v>2119</v>
      </c>
      <c r="F123" s="223" t="s">
        <v>2120</v>
      </c>
      <c r="G123" s="224" t="s">
        <v>376</v>
      </c>
      <c r="H123" s="225">
        <v>120</v>
      </c>
      <c r="I123" s="226"/>
      <c r="J123" s="227">
        <f>ROUND(I123*H123,2)</f>
        <v>0</v>
      </c>
      <c r="K123" s="223" t="s">
        <v>242</v>
      </c>
      <c r="L123" s="72"/>
      <c r="M123" s="228" t="s">
        <v>21</v>
      </c>
      <c r="N123" s="229" t="s">
        <v>42</v>
      </c>
      <c r="O123" s="47"/>
      <c r="P123" s="230">
        <f>O123*H123</f>
        <v>0</v>
      </c>
      <c r="Q123" s="230">
        <v>0</v>
      </c>
      <c r="R123" s="230">
        <f>Q123*H123</f>
        <v>0</v>
      </c>
      <c r="S123" s="230">
        <v>0</v>
      </c>
      <c r="T123" s="231">
        <f>S123*H123</f>
        <v>0</v>
      </c>
      <c r="AR123" s="24" t="s">
        <v>200</v>
      </c>
      <c r="AT123" s="24" t="s">
        <v>154</v>
      </c>
      <c r="AU123" s="24" t="s">
        <v>81</v>
      </c>
      <c r="AY123" s="24" t="s">
        <v>152</v>
      </c>
      <c r="BE123" s="232">
        <f>IF(N123="základní",J123,0)</f>
        <v>0</v>
      </c>
      <c r="BF123" s="232">
        <f>IF(N123="snížená",J123,0)</f>
        <v>0</v>
      </c>
      <c r="BG123" s="232">
        <f>IF(N123="zákl. přenesená",J123,0)</f>
        <v>0</v>
      </c>
      <c r="BH123" s="232">
        <f>IF(N123="sníž. přenesená",J123,0)</f>
        <v>0</v>
      </c>
      <c r="BI123" s="232">
        <f>IF(N123="nulová",J123,0)</f>
        <v>0</v>
      </c>
      <c r="BJ123" s="24" t="s">
        <v>79</v>
      </c>
      <c r="BK123" s="232">
        <f>ROUND(I123*H123,2)</f>
        <v>0</v>
      </c>
      <c r="BL123" s="24" t="s">
        <v>200</v>
      </c>
      <c r="BM123" s="24" t="s">
        <v>2121</v>
      </c>
    </row>
    <row r="124" s="12" customFormat="1">
      <c r="B124" s="244"/>
      <c r="C124" s="245"/>
      <c r="D124" s="235" t="s">
        <v>159</v>
      </c>
      <c r="E124" s="246" t="s">
        <v>21</v>
      </c>
      <c r="F124" s="247" t="s">
        <v>2122</v>
      </c>
      <c r="G124" s="245"/>
      <c r="H124" s="248">
        <v>120</v>
      </c>
      <c r="I124" s="249"/>
      <c r="J124" s="245"/>
      <c r="K124" s="245"/>
      <c r="L124" s="250"/>
      <c r="M124" s="251"/>
      <c r="N124" s="252"/>
      <c r="O124" s="252"/>
      <c r="P124" s="252"/>
      <c r="Q124" s="252"/>
      <c r="R124" s="252"/>
      <c r="S124" s="252"/>
      <c r="T124" s="253"/>
      <c r="AT124" s="254" t="s">
        <v>159</v>
      </c>
      <c r="AU124" s="254" t="s">
        <v>81</v>
      </c>
      <c r="AV124" s="12" t="s">
        <v>81</v>
      </c>
      <c r="AW124" s="12" t="s">
        <v>35</v>
      </c>
      <c r="AX124" s="12" t="s">
        <v>79</v>
      </c>
      <c r="AY124" s="254" t="s">
        <v>152</v>
      </c>
    </row>
    <row r="125" s="1" customFormat="1" ht="16.5" customHeight="1">
      <c r="B125" s="46"/>
      <c r="C125" s="268" t="s">
        <v>217</v>
      </c>
      <c r="D125" s="268" t="s">
        <v>331</v>
      </c>
      <c r="E125" s="269" t="s">
        <v>2123</v>
      </c>
      <c r="F125" s="270" t="s">
        <v>2124</v>
      </c>
      <c r="G125" s="271" t="s">
        <v>376</v>
      </c>
      <c r="H125" s="272">
        <v>50</v>
      </c>
      <c r="I125" s="273"/>
      <c r="J125" s="274">
        <f>ROUND(I125*H125,2)</f>
        <v>0</v>
      </c>
      <c r="K125" s="270" t="s">
        <v>242</v>
      </c>
      <c r="L125" s="275"/>
      <c r="M125" s="276" t="s">
        <v>21</v>
      </c>
      <c r="N125" s="277" t="s">
        <v>42</v>
      </c>
      <c r="O125" s="47"/>
      <c r="P125" s="230">
        <f>O125*H125</f>
        <v>0</v>
      </c>
      <c r="Q125" s="230">
        <v>5.0000000000000002E-05</v>
      </c>
      <c r="R125" s="230">
        <f>Q125*H125</f>
        <v>0.0025000000000000001</v>
      </c>
      <c r="S125" s="230">
        <v>0</v>
      </c>
      <c r="T125" s="231">
        <f>S125*H125</f>
        <v>0</v>
      </c>
      <c r="AR125" s="24" t="s">
        <v>263</v>
      </c>
      <c r="AT125" s="24" t="s">
        <v>331</v>
      </c>
      <c r="AU125" s="24" t="s">
        <v>81</v>
      </c>
      <c r="AY125" s="24" t="s">
        <v>152</v>
      </c>
      <c r="BE125" s="232">
        <f>IF(N125="základní",J125,0)</f>
        <v>0</v>
      </c>
      <c r="BF125" s="232">
        <f>IF(N125="snížená",J125,0)</f>
        <v>0</v>
      </c>
      <c r="BG125" s="232">
        <f>IF(N125="zákl. přenesená",J125,0)</f>
        <v>0</v>
      </c>
      <c r="BH125" s="232">
        <f>IF(N125="sníž. přenesená",J125,0)</f>
        <v>0</v>
      </c>
      <c r="BI125" s="232">
        <f>IF(N125="nulová",J125,0)</f>
        <v>0</v>
      </c>
      <c r="BJ125" s="24" t="s">
        <v>79</v>
      </c>
      <c r="BK125" s="232">
        <f>ROUND(I125*H125,2)</f>
        <v>0</v>
      </c>
      <c r="BL125" s="24" t="s">
        <v>200</v>
      </c>
      <c r="BM125" s="24" t="s">
        <v>2125</v>
      </c>
    </row>
    <row r="126" s="12" customFormat="1">
      <c r="B126" s="244"/>
      <c r="C126" s="245"/>
      <c r="D126" s="235" t="s">
        <v>159</v>
      </c>
      <c r="E126" s="246" t="s">
        <v>21</v>
      </c>
      <c r="F126" s="247" t="s">
        <v>2126</v>
      </c>
      <c r="G126" s="245"/>
      <c r="H126" s="248">
        <v>50</v>
      </c>
      <c r="I126" s="249"/>
      <c r="J126" s="245"/>
      <c r="K126" s="245"/>
      <c r="L126" s="250"/>
      <c r="M126" s="251"/>
      <c r="N126" s="252"/>
      <c r="O126" s="252"/>
      <c r="P126" s="252"/>
      <c r="Q126" s="252"/>
      <c r="R126" s="252"/>
      <c r="S126" s="252"/>
      <c r="T126" s="253"/>
      <c r="AT126" s="254" t="s">
        <v>159</v>
      </c>
      <c r="AU126" s="254" t="s">
        <v>81</v>
      </c>
      <c r="AV126" s="12" t="s">
        <v>81</v>
      </c>
      <c r="AW126" s="12" t="s">
        <v>35</v>
      </c>
      <c r="AX126" s="12" t="s">
        <v>79</v>
      </c>
      <c r="AY126" s="254" t="s">
        <v>152</v>
      </c>
    </row>
    <row r="127" s="1" customFormat="1" ht="16.5" customHeight="1">
      <c r="B127" s="46"/>
      <c r="C127" s="268" t="s">
        <v>192</v>
      </c>
      <c r="D127" s="268" t="s">
        <v>331</v>
      </c>
      <c r="E127" s="269" t="s">
        <v>2127</v>
      </c>
      <c r="F127" s="270" t="s">
        <v>2128</v>
      </c>
      <c r="G127" s="271" t="s">
        <v>376</v>
      </c>
      <c r="H127" s="272">
        <v>70</v>
      </c>
      <c r="I127" s="273"/>
      <c r="J127" s="274">
        <f>ROUND(I127*H127,2)</f>
        <v>0</v>
      </c>
      <c r="K127" s="270" t="s">
        <v>242</v>
      </c>
      <c r="L127" s="275"/>
      <c r="M127" s="276" t="s">
        <v>21</v>
      </c>
      <c r="N127" s="277" t="s">
        <v>42</v>
      </c>
      <c r="O127" s="47"/>
      <c r="P127" s="230">
        <f>O127*H127</f>
        <v>0</v>
      </c>
      <c r="Q127" s="230">
        <v>4.0000000000000003E-05</v>
      </c>
      <c r="R127" s="230">
        <f>Q127*H127</f>
        <v>0.0028000000000000004</v>
      </c>
      <c r="S127" s="230">
        <v>0</v>
      </c>
      <c r="T127" s="231">
        <f>S127*H127</f>
        <v>0</v>
      </c>
      <c r="AR127" s="24" t="s">
        <v>263</v>
      </c>
      <c r="AT127" s="24" t="s">
        <v>331</v>
      </c>
      <c r="AU127" s="24" t="s">
        <v>81</v>
      </c>
      <c r="AY127" s="24" t="s">
        <v>152</v>
      </c>
      <c r="BE127" s="232">
        <f>IF(N127="základní",J127,0)</f>
        <v>0</v>
      </c>
      <c r="BF127" s="232">
        <f>IF(N127="snížená",J127,0)</f>
        <v>0</v>
      </c>
      <c r="BG127" s="232">
        <f>IF(N127="zákl. přenesená",J127,0)</f>
        <v>0</v>
      </c>
      <c r="BH127" s="232">
        <f>IF(N127="sníž. přenesená",J127,0)</f>
        <v>0</v>
      </c>
      <c r="BI127" s="232">
        <f>IF(N127="nulová",J127,0)</f>
        <v>0</v>
      </c>
      <c r="BJ127" s="24" t="s">
        <v>79</v>
      </c>
      <c r="BK127" s="232">
        <f>ROUND(I127*H127,2)</f>
        <v>0</v>
      </c>
      <c r="BL127" s="24" t="s">
        <v>200</v>
      </c>
      <c r="BM127" s="24" t="s">
        <v>2129</v>
      </c>
    </row>
    <row r="128" s="12" customFormat="1">
      <c r="B128" s="244"/>
      <c r="C128" s="245"/>
      <c r="D128" s="235" t="s">
        <v>159</v>
      </c>
      <c r="E128" s="246" t="s">
        <v>21</v>
      </c>
      <c r="F128" s="247" t="s">
        <v>2130</v>
      </c>
      <c r="G128" s="245"/>
      <c r="H128" s="248">
        <v>1</v>
      </c>
      <c r="I128" s="249"/>
      <c r="J128" s="245"/>
      <c r="K128" s="245"/>
      <c r="L128" s="250"/>
      <c r="M128" s="251"/>
      <c r="N128" s="252"/>
      <c r="O128" s="252"/>
      <c r="P128" s="252"/>
      <c r="Q128" s="252"/>
      <c r="R128" s="252"/>
      <c r="S128" s="252"/>
      <c r="T128" s="253"/>
      <c r="AT128" s="254" t="s">
        <v>159</v>
      </c>
      <c r="AU128" s="254" t="s">
        <v>81</v>
      </c>
      <c r="AV128" s="12" t="s">
        <v>81</v>
      </c>
      <c r="AW128" s="12" t="s">
        <v>35</v>
      </c>
      <c r="AX128" s="12" t="s">
        <v>71</v>
      </c>
      <c r="AY128" s="254" t="s">
        <v>152</v>
      </c>
    </row>
    <row r="129" s="12" customFormat="1">
      <c r="B129" s="244"/>
      <c r="C129" s="245"/>
      <c r="D129" s="235" t="s">
        <v>159</v>
      </c>
      <c r="E129" s="246" t="s">
        <v>21</v>
      </c>
      <c r="F129" s="247" t="s">
        <v>2131</v>
      </c>
      <c r="G129" s="245"/>
      <c r="H129" s="248">
        <v>69</v>
      </c>
      <c r="I129" s="249"/>
      <c r="J129" s="245"/>
      <c r="K129" s="245"/>
      <c r="L129" s="250"/>
      <c r="M129" s="251"/>
      <c r="N129" s="252"/>
      <c r="O129" s="252"/>
      <c r="P129" s="252"/>
      <c r="Q129" s="252"/>
      <c r="R129" s="252"/>
      <c r="S129" s="252"/>
      <c r="T129" s="253"/>
      <c r="AT129" s="254" t="s">
        <v>159</v>
      </c>
      <c r="AU129" s="254" t="s">
        <v>81</v>
      </c>
      <c r="AV129" s="12" t="s">
        <v>81</v>
      </c>
      <c r="AW129" s="12" t="s">
        <v>35</v>
      </c>
      <c r="AX129" s="12" t="s">
        <v>71</v>
      </c>
      <c r="AY129" s="254" t="s">
        <v>152</v>
      </c>
    </row>
    <row r="130" s="13" customFormat="1">
      <c r="B130" s="255"/>
      <c r="C130" s="256"/>
      <c r="D130" s="235" t="s">
        <v>159</v>
      </c>
      <c r="E130" s="257" t="s">
        <v>21</v>
      </c>
      <c r="F130" s="258" t="s">
        <v>164</v>
      </c>
      <c r="G130" s="256"/>
      <c r="H130" s="259">
        <v>70</v>
      </c>
      <c r="I130" s="260"/>
      <c r="J130" s="256"/>
      <c r="K130" s="256"/>
      <c r="L130" s="261"/>
      <c r="M130" s="262"/>
      <c r="N130" s="263"/>
      <c r="O130" s="263"/>
      <c r="P130" s="263"/>
      <c r="Q130" s="263"/>
      <c r="R130" s="263"/>
      <c r="S130" s="263"/>
      <c r="T130" s="264"/>
      <c r="AT130" s="265" t="s">
        <v>159</v>
      </c>
      <c r="AU130" s="265" t="s">
        <v>81</v>
      </c>
      <c r="AV130" s="13" t="s">
        <v>158</v>
      </c>
      <c r="AW130" s="13" t="s">
        <v>35</v>
      </c>
      <c r="AX130" s="13" t="s">
        <v>79</v>
      </c>
      <c r="AY130" s="265" t="s">
        <v>152</v>
      </c>
    </row>
    <row r="131" s="1" customFormat="1" ht="38.25" customHeight="1">
      <c r="B131" s="46"/>
      <c r="C131" s="221" t="s">
        <v>10</v>
      </c>
      <c r="D131" s="221" t="s">
        <v>154</v>
      </c>
      <c r="E131" s="222" t="s">
        <v>2132</v>
      </c>
      <c r="F131" s="223" t="s">
        <v>2133</v>
      </c>
      <c r="G131" s="224" t="s">
        <v>376</v>
      </c>
      <c r="H131" s="225">
        <v>2</v>
      </c>
      <c r="I131" s="226"/>
      <c r="J131" s="227">
        <f>ROUND(I131*H131,2)</f>
        <v>0</v>
      </c>
      <c r="K131" s="223" t="s">
        <v>242</v>
      </c>
      <c r="L131" s="72"/>
      <c r="M131" s="228" t="s">
        <v>21</v>
      </c>
      <c r="N131" s="229" t="s">
        <v>42</v>
      </c>
      <c r="O131" s="47"/>
      <c r="P131" s="230">
        <f>O131*H131</f>
        <v>0</v>
      </c>
      <c r="Q131" s="230">
        <v>0</v>
      </c>
      <c r="R131" s="230">
        <f>Q131*H131</f>
        <v>0</v>
      </c>
      <c r="S131" s="230">
        <v>0</v>
      </c>
      <c r="T131" s="231">
        <f>S131*H131</f>
        <v>0</v>
      </c>
      <c r="AR131" s="24" t="s">
        <v>200</v>
      </c>
      <c r="AT131" s="24" t="s">
        <v>154</v>
      </c>
      <c r="AU131" s="24" t="s">
        <v>81</v>
      </c>
      <c r="AY131" s="24" t="s">
        <v>152</v>
      </c>
      <c r="BE131" s="232">
        <f>IF(N131="základní",J131,0)</f>
        <v>0</v>
      </c>
      <c r="BF131" s="232">
        <f>IF(N131="snížená",J131,0)</f>
        <v>0</v>
      </c>
      <c r="BG131" s="232">
        <f>IF(N131="zákl. přenesená",J131,0)</f>
        <v>0</v>
      </c>
      <c r="BH131" s="232">
        <f>IF(N131="sníž. přenesená",J131,0)</f>
        <v>0</v>
      </c>
      <c r="BI131" s="232">
        <f>IF(N131="nulová",J131,0)</f>
        <v>0</v>
      </c>
      <c r="BJ131" s="24" t="s">
        <v>79</v>
      </c>
      <c r="BK131" s="232">
        <f>ROUND(I131*H131,2)</f>
        <v>0</v>
      </c>
      <c r="BL131" s="24" t="s">
        <v>200</v>
      </c>
      <c r="BM131" s="24" t="s">
        <v>2134</v>
      </c>
    </row>
    <row r="132" s="12" customFormat="1">
      <c r="B132" s="244"/>
      <c r="C132" s="245"/>
      <c r="D132" s="235" t="s">
        <v>159</v>
      </c>
      <c r="E132" s="246" t="s">
        <v>21</v>
      </c>
      <c r="F132" s="247" t="s">
        <v>2135</v>
      </c>
      <c r="G132" s="245"/>
      <c r="H132" s="248">
        <v>1</v>
      </c>
      <c r="I132" s="249"/>
      <c r="J132" s="245"/>
      <c r="K132" s="245"/>
      <c r="L132" s="250"/>
      <c r="M132" s="251"/>
      <c r="N132" s="252"/>
      <c r="O132" s="252"/>
      <c r="P132" s="252"/>
      <c r="Q132" s="252"/>
      <c r="R132" s="252"/>
      <c r="S132" s="252"/>
      <c r="T132" s="253"/>
      <c r="AT132" s="254" t="s">
        <v>159</v>
      </c>
      <c r="AU132" s="254" t="s">
        <v>81</v>
      </c>
      <c r="AV132" s="12" t="s">
        <v>81</v>
      </c>
      <c r="AW132" s="12" t="s">
        <v>35</v>
      </c>
      <c r="AX132" s="12" t="s">
        <v>71</v>
      </c>
      <c r="AY132" s="254" t="s">
        <v>152</v>
      </c>
    </row>
    <row r="133" s="12" customFormat="1">
      <c r="B133" s="244"/>
      <c r="C133" s="245"/>
      <c r="D133" s="235" t="s">
        <v>159</v>
      </c>
      <c r="E133" s="246" t="s">
        <v>21</v>
      </c>
      <c r="F133" s="247" t="s">
        <v>2136</v>
      </c>
      <c r="G133" s="245"/>
      <c r="H133" s="248">
        <v>1</v>
      </c>
      <c r="I133" s="249"/>
      <c r="J133" s="245"/>
      <c r="K133" s="245"/>
      <c r="L133" s="250"/>
      <c r="M133" s="251"/>
      <c r="N133" s="252"/>
      <c r="O133" s="252"/>
      <c r="P133" s="252"/>
      <c r="Q133" s="252"/>
      <c r="R133" s="252"/>
      <c r="S133" s="252"/>
      <c r="T133" s="253"/>
      <c r="AT133" s="254" t="s">
        <v>159</v>
      </c>
      <c r="AU133" s="254" t="s">
        <v>81</v>
      </c>
      <c r="AV133" s="12" t="s">
        <v>81</v>
      </c>
      <c r="AW133" s="12" t="s">
        <v>35</v>
      </c>
      <c r="AX133" s="12" t="s">
        <v>71</v>
      </c>
      <c r="AY133" s="254" t="s">
        <v>152</v>
      </c>
    </row>
    <row r="134" s="13" customFormat="1">
      <c r="B134" s="255"/>
      <c r="C134" s="256"/>
      <c r="D134" s="235" t="s">
        <v>159</v>
      </c>
      <c r="E134" s="257" t="s">
        <v>21</v>
      </c>
      <c r="F134" s="258" t="s">
        <v>164</v>
      </c>
      <c r="G134" s="256"/>
      <c r="H134" s="259">
        <v>2</v>
      </c>
      <c r="I134" s="260"/>
      <c r="J134" s="256"/>
      <c r="K134" s="256"/>
      <c r="L134" s="261"/>
      <c r="M134" s="262"/>
      <c r="N134" s="263"/>
      <c r="O134" s="263"/>
      <c r="P134" s="263"/>
      <c r="Q134" s="263"/>
      <c r="R134" s="263"/>
      <c r="S134" s="263"/>
      <c r="T134" s="264"/>
      <c r="AT134" s="265" t="s">
        <v>159</v>
      </c>
      <c r="AU134" s="265" t="s">
        <v>81</v>
      </c>
      <c r="AV134" s="13" t="s">
        <v>158</v>
      </c>
      <c r="AW134" s="13" t="s">
        <v>35</v>
      </c>
      <c r="AX134" s="13" t="s">
        <v>79</v>
      </c>
      <c r="AY134" s="265" t="s">
        <v>152</v>
      </c>
    </row>
    <row r="135" s="1" customFormat="1" ht="16.5" customHeight="1">
      <c r="B135" s="46"/>
      <c r="C135" s="268" t="s">
        <v>200</v>
      </c>
      <c r="D135" s="268" t="s">
        <v>331</v>
      </c>
      <c r="E135" s="269" t="s">
        <v>2137</v>
      </c>
      <c r="F135" s="270" t="s">
        <v>2138</v>
      </c>
      <c r="G135" s="271" t="s">
        <v>376</v>
      </c>
      <c r="H135" s="272">
        <v>2</v>
      </c>
      <c r="I135" s="273"/>
      <c r="J135" s="274">
        <f>ROUND(I135*H135,2)</f>
        <v>0</v>
      </c>
      <c r="K135" s="270" t="s">
        <v>242</v>
      </c>
      <c r="L135" s="275"/>
      <c r="M135" s="276" t="s">
        <v>21</v>
      </c>
      <c r="N135" s="277" t="s">
        <v>42</v>
      </c>
      <c r="O135" s="47"/>
      <c r="P135" s="230">
        <f>O135*H135</f>
        <v>0</v>
      </c>
      <c r="Q135" s="230">
        <v>2.0000000000000002E-05</v>
      </c>
      <c r="R135" s="230">
        <f>Q135*H135</f>
        <v>4.0000000000000003E-05</v>
      </c>
      <c r="S135" s="230">
        <v>0</v>
      </c>
      <c r="T135" s="231">
        <f>S135*H135</f>
        <v>0</v>
      </c>
      <c r="AR135" s="24" t="s">
        <v>263</v>
      </c>
      <c r="AT135" s="24" t="s">
        <v>331</v>
      </c>
      <c r="AU135" s="24" t="s">
        <v>81</v>
      </c>
      <c r="AY135" s="24" t="s">
        <v>152</v>
      </c>
      <c r="BE135" s="232">
        <f>IF(N135="základní",J135,0)</f>
        <v>0</v>
      </c>
      <c r="BF135" s="232">
        <f>IF(N135="snížená",J135,0)</f>
        <v>0</v>
      </c>
      <c r="BG135" s="232">
        <f>IF(N135="zákl. přenesená",J135,0)</f>
        <v>0</v>
      </c>
      <c r="BH135" s="232">
        <f>IF(N135="sníž. přenesená",J135,0)</f>
        <v>0</v>
      </c>
      <c r="BI135" s="232">
        <f>IF(N135="nulová",J135,0)</f>
        <v>0</v>
      </c>
      <c r="BJ135" s="24" t="s">
        <v>79</v>
      </c>
      <c r="BK135" s="232">
        <f>ROUND(I135*H135,2)</f>
        <v>0</v>
      </c>
      <c r="BL135" s="24" t="s">
        <v>200</v>
      </c>
      <c r="BM135" s="24" t="s">
        <v>2139</v>
      </c>
    </row>
    <row r="136" s="12" customFormat="1">
      <c r="B136" s="244"/>
      <c r="C136" s="245"/>
      <c r="D136" s="235" t="s">
        <v>159</v>
      </c>
      <c r="E136" s="246" t="s">
        <v>21</v>
      </c>
      <c r="F136" s="247" t="s">
        <v>2135</v>
      </c>
      <c r="G136" s="245"/>
      <c r="H136" s="248">
        <v>1</v>
      </c>
      <c r="I136" s="249"/>
      <c r="J136" s="245"/>
      <c r="K136" s="245"/>
      <c r="L136" s="250"/>
      <c r="M136" s="251"/>
      <c r="N136" s="252"/>
      <c r="O136" s="252"/>
      <c r="P136" s="252"/>
      <c r="Q136" s="252"/>
      <c r="R136" s="252"/>
      <c r="S136" s="252"/>
      <c r="T136" s="253"/>
      <c r="AT136" s="254" t="s">
        <v>159</v>
      </c>
      <c r="AU136" s="254" t="s">
        <v>81</v>
      </c>
      <c r="AV136" s="12" t="s">
        <v>81</v>
      </c>
      <c r="AW136" s="12" t="s">
        <v>35</v>
      </c>
      <c r="AX136" s="12" t="s">
        <v>71</v>
      </c>
      <c r="AY136" s="254" t="s">
        <v>152</v>
      </c>
    </row>
    <row r="137" s="12" customFormat="1">
      <c r="B137" s="244"/>
      <c r="C137" s="245"/>
      <c r="D137" s="235" t="s">
        <v>159</v>
      </c>
      <c r="E137" s="246" t="s">
        <v>21</v>
      </c>
      <c r="F137" s="247" t="s">
        <v>2136</v>
      </c>
      <c r="G137" s="245"/>
      <c r="H137" s="248">
        <v>1</v>
      </c>
      <c r="I137" s="249"/>
      <c r="J137" s="245"/>
      <c r="K137" s="245"/>
      <c r="L137" s="250"/>
      <c r="M137" s="251"/>
      <c r="N137" s="252"/>
      <c r="O137" s="252"/>
      <c r="P137" s="252"/>
      <c r="Q137" s="252"/>
      <c r="R137" s="252"/>
      <c r="S137" s="252"/>
      <c r="T137" s="253"/>
      <c r="AT137" s="254" t="s">
        <v>159</v>
      </c>
      <c r="AU137" s="254" t="s">
        <v>81</v>
      </c>
      <c r="AV137" s="12" t="s">
        <v>81</v>
      </c>
      <c r="AW137" s="12" t="s">
        <v>35</v>
      </c>
      <c r="AX137" s="12" t="s">
        <v>71</v>
      </c>
      <c r="AY137" s="254" t="s">
        <v>152</v>
      </c>
    </row>
    <row r="138" s="13" customFormat="1">
      <c r="B138" s="255"/>
      <c r="C138" s="256"/>
      <c r="D138" s="235" t="s">
        <v>159</v>
      </c>
      <c r="E138" s="257" t="s">
        <v>21</v>
      </c>
      <c r="F138" s="258" t="s">
        <v>164</v>
      </c>
      <c r="G138" s="256"/>
      <c r="H138" s="259">
        <v>2</v>
      </c>
      <c r="I138" s="260"/>
      <c r="J138" s="256"/>
      <c r="K138" s="256"/>
      <c r="L138" s="261"/>
      <c r="M138" s="262"/>
      <c r="N138" s="263"/>
      <c r="O138" s="263"/>
      <c r="P138" s="263"/>
      <c r="Q138" s="263"/>
      <c r="R138" s="263"/>
      <c r="S138" s="263"/>
      <c r="T138" s="264"/>
      <c r="AT138" s="265" t="s">
        <v>159</v>
      </c>
      <c r="AU138" s="265" t="s">
        <v>81</v>
      </c>
      <c r="AV138" s="13" t="s">
        <v>158</v>
      </c>
      <c r="AW138" s="13" t="s">
        <v>35</v>
      </c>
      <c r="AX138" s="13" t="s">
        <v>79</v>
      </c>
      <c r="AY138" s="265" t="s">
        <v>152</v>
      </c>
    </row>
    <row r="139" s="1" customFormat="1" ht="25.5" customHeight="1">
      <c r="B139" s="46"/>
      <c r="C139" s="221" t="s">
        <v>260</v>
      </c>
      <c r="D139" s="221" t="s">
        <v>154</v>
      </c>
      <c r="E139" s="222" t="s">
        <v>2140</v>
      </c>
      <c r="F139" s="223" t="s">
        <v>2141</v>
      </c>
      <c r="G139" s="224" t="s">
        <v>326</v>
      </c>
      <c r="H139" s="225">
        <v>2</v>
      </c>
      <c r="I139" s="226"/>
      <c r="J139" s="227">
        <f>ROUND(I139*H139,2)</f>
        <v>0</v>
      </c>
      <c r="K139" s="223" t="s">
        <v>242</v>
      </c>
      <c r="L139" s="72"/>
      <c r="M139" s="228" t="s">
        <v>21</v>
      </c>
      <c r="N139" s="229" t="s">
        <v>42</v>
      </c>
      <c r="O139" s="47"/>
      <c r="P139" s="230">
        <f>O139*H139</f>
        <v>0</v>
      </c>
      <c r="Q139" s="230">
        <v>0</v>
      </c>
      <c r="R139" s="230">
        <f>Q139*H139</f>
        <v>0</v>
      </c>
      <c r="S139" s="230">
        <v>0</v>
      </c>
      <c r="T139" s="231">
        <f>S139*H139</f>
        <v>0</v>
      </c>
      <c r="AR139" s="24" t="s">
        <v>200</v>
      </c>
      <c r="AT139" s="24" t="s">
        <v>154</v>
      </c>
      <c r="AU139" s="24" t="s">
        <v>81</v>
      </c>
      <c r="AY139" s="24" t="s">
        <v>152</v>
      </c>
      <c r="BE139" s="232">
        <f>IF(N139="základní",J139,0)</f>
        <v>0</v>
      </c>
      <c r="BF139" s="232">
        <f>IF(N139="snížená",J139,0)</f>
        <v>0</v>
      </c>
      <c r="BG139" s="232">
        <f>IF(N139="zákl. přenesená",J139,0)</f>
        <v>0</v>
      </c>
      <c r="BH139" s="232">
        <f>IF(N139="sníž. přenesená",J139,0)</f>
        <v>0</v>
      </c>
      <c r="BI139" s="232">
        <f>IF(N139="nulová",J139,0)</f>
        <v>0</v>
      </c>
      <c r="BJ139" s="24" t="s">
        <v>79</v>
      </c>
      <c r="BK139" s="232">
        <f>ROUND(I139*H139,2)</f>
        <v>0</v>
      </c>
      <c r="BL139" s="24" t="s">
        <v>200</v>
      </c>
      <c r="BM139" s="24" t="s">
        <v>2142</v>
      </c>
    </row>
    <row r="140" s="12" customFormat="1">
      <c r="B140" s="244"/>
      <c r="C140" s="245"/>
      <c r="D140" s="235" t="s">
        <v>159</v>
      </c>
      <c r="E140" s="246" t="s">
        <v>21</v>
      </c>
      <c r="F140" s="247" t="s">
        <v>2143</v>
      </c>
      <c r="G140" s="245"/>
      <c r="H140" s="248">
        <v>2</v>
      </c>
      <c r="I140" s="249"/>
      <c r="J140" s="245"/>
      <c r="K140" s="245"/>
      <c r="L140" s="250"/>
      <c r="M140" s="251"/>
      <c r="N140" s="252"/>
      <c r="O140" s="252"/>
      <c r="P140" s="252"/>
      <c r="Q140" s="252"/>
      <c r="R140" s="252"/>
      <c r="S140" s="252"/>
      <c r="T140" s="253"/>
      <c r="AT140" s="254" t="s">
        <v>159</v>
      </c>
      <c r="AU140" s="254" t="s">
        <v>81</v>
      </c>
      <c r="AV140" s="12" t="s">
        <v>81</v>
      </c>
      <c r="AW140" s="12" t="s">
        <v>35</v>
      </c>
      <c r="AX140" s="12" t="s">
        <v>79</v>
      </c>
      <c r="AY140" s="254" t="s">
        <v>152</v>
      </c>
    </row>
    <row r="141" s="1" customFormat="1" ht="16.5" customHeight="1">
      <c r="B141" s="46"/>
      <c r="C141" s="268" t="s">
        <v>204</v>
      </c>
      <c r="D141" s="268" t="s">
        <v>331</v>
      </c>
      <c r="E141" s="269" t="s">
        <v>2144</v>
      </c>
      <c r="F141" s="270" t="s">
        <v>2145</v>
      </c>
      <c r="G141" s="271" t="s">
        <v>326</v>
      </c>
      <c r="H141" s="272">
        <v>2</v>
      </c>
      <c r="I141" s="273"/>
      <c r="J141" s="274">
        <f>ROUND(I141*H141,2)</f>
        <v>0</v>
      </c>
      <c r="K141" s="270" t="s">
        <v>242</v>
      </c>
      <c r="L141" s="275"/>
      <c r="M141" s="276" t="s">
        <v>21</v>
      </c>
      <c r="N141" s="277" t="s">
        <v>42</v>
      </c>
      <c r="O141" s="47"/>
      <c r="P141" s="230">
        <f>O141*H141</f>
        <v>0</v>
      </c>
      <c r="Q141" s="230">
        <v>4.0000000000000003E-05</v>
      </c>
      <c r="R141" s="230">
        <f>Q141*H141</f>
        <v>8.0000000000000007E-05</v>
      </c>
      <c r="S141" s="230">
        <v>0</v>
      </c>
      <c r="T141" s="231">
        <f>S141*H141</f>
        <v>0</v>
      </c>
      <c r="AR141" s="24" t="s">
        <v>263</v>
      </c>
      <c r="AT141" s="24" t="s">
        <v>331</v>
      </c>
      <c r="AU141" s="24" t="s">
        <v>81</v>
      </c>
      <c r="AY141" s="24" t="s">
        <v>152</v>
      </c>
      <c r="BE141" s="232">
        <f>IF(N141="základní",J141,0)</f>
        <v>0</v>
      </c>
      <c r="BF141" s="232">
        <f>IF(N141="snížená",J141,0)</f>
        <v>0</v>
      </c>
      <c r="BG141" s="232">
        <f>IF(N141="zákl. přenesená",J141,0)</f>
        <v>0</v>
      </c>
      <c r="BH141" s="232">
        <f>IF(N141="sníž. přenesená",J141,0)</f>
        <v>0</v>
      </c>
      <c r="BI141" s="232">
        <f>IF(N141="nulová",J141,0)</f>
        <v>0</v>
      </c>
      <c r="BJ141" s="24" t="s">
        <v>79</v>
      </c>
      <c r="BK141" s="232">
        <f>ROUND(I141*H141,2)</f>
        <v>0</v>
      </c>
      <c r="BL141" s="24" t="s">
        <v>200</v>
      </c>
      <c r="BM141" s="24" t="s">
        <v>2146</v>
      </c>
    </row>
    <row r="142" s="1" customFormat="1">
      <c r="B142" s="46"/>
      <c r="C142" s="74"/>
      <c r="D142" s="235" t="s">
        <v>246</v>
      </c>
      <c r="E142" s="74"/>
      <c r="F142" s="266" t="s">
        <v>2147</v>
      </c>
      <c r="G142" s="74"/>
      <c r="H142" s="74"/>
      <c r="I142" s="191"/>
      <c r="J142" s="74"/>
      <c r="K142" s="74"/>
      <c r="L142" s="72"/>
      <c r="M142" s="267"/>
      <c r="N142" s="47"/>
      <c r="O142" s="47"/>
      <c r="P142" s="47"/>
      <c r="Q142" s="47"/>
      <c r="R142" s="47"/>
      <c r="S142" s="47"/>
      <c r="T142" s="95"/>
      <c r="AT142" s="24" t="s">
        <v>246</v>
      </c>
      <c r="AU142" s="24" t="s">
        <v>81</v>
      </c>
    </row>
    <row r="143" s="12" customFormat="1">
      <c r="B143" s="244"/>
      <c r="C143" s="245"/>
      <c r="D143" s="235" t="s">
        <v>159</v>
      </c>
      <c r="E143" s="246" t="s">
        <v>21</v>
      </c>
      <c r="F143" s="247" t="s">
        <v>2143</v>
      </c>
      <c r="G143" s="245"/>
      <c r="H143" s="248">
        <v>2</v>
      </c>
      <c r="I143" s="249"/>
      <c r="J143" s="245"/>
      <c r="K143" s="245"/>
      <c r="L143" s="250"/>
      <c r="M143" s="251"/>
      <c r="N143" s="252"/>
      <c r="O143" s="252"/>
      <c r="P143" s="252"/>
      <c r="Q143" s="252"/>
      <c r="R143" s="252"/>
      <c r="S143" s="252"/>
      <c r="T143" s="253"/>
      <c r="AT143" s="254" t="s">
        <v>159</v>
      </c>
      <c r="AU143" s="254" t="s">
        <v>81</v>
      </c>
      <c r="AV143" s="12" t="s">
        <v>81</v>
      </c>
      <c r="AW143" s="12" t="s">
        <v>35</v>
      </c>
      <c r="AX143" s="12" t="s">
        <v>79</v>
      </c>
      <c r="AY143" s="254" t="s">
        <v>152</v>
      </c>
    </row>
    <row r="144" s="1" customFormat="1" ht="25.5" customHeight="1">
      <c r="B144" s="46"/>
      <c r="C144" s="221" t="s">
        <v>272</v>
      </c>
      <c r="D144" s="221" t="s">
        <v>154</v>
      </c>
      <c r="E144" s="222" t="s">
        <v>2148</v>
      </c>
      <c r="F144" s="223" t="s">
        <v>2149</v>
      </c>
      <c r="G144" s="224" t="s">
        <v>326</v>
      </c>
      <c r="H144" s="225">
        <v>8</v>
      </c>
      <c r="I144" s="226"/>
      <c r="J144" s="227">
        <f>ROUND(I144*H144,2)</f>
        <v>0</v>
      </c>
      <c r="K144" s="223" t="s">
        <v>242</v>
      </c>
      <c r="L144" s="72"/>
      <c r="M144" s="228" t="s">
        <v>21</v>
      </c>
      <c r="N144" s="229" t="s">
        <v>42</v>
      </c>
      <c r="O144" s="47"/>
      <c r="P144" s="230">
        <f>O144*H144</f>
        <v>0</v>
      </c>
      <c r="Q144" s="230">
        <v>0</v>
      </c>
      <c r="R144" s="230">
        <f>Q144*H144</f>
        <v>0</v>
      </c>
      <c r="S144" s="230">
        <v>0</v>
      </c>
      <c r="T144" s="231">
        <f>S144*H144</f>
        <v>0</v>
      </c>
      <c r="AR144" s="24" t="s">
        <v>200</v>
      </c>
      <c r="AT144" s="24" t="s">
        <v>154</v>
      </c>
      <c r="AU144" s="24" t="s">
        <v>81</v>
      </c>
      <c r="AY144" s="24" t="s">
        <v>152</v>
      </c>
      <c r="BE144" s="232">
        <f>IF(N144="základní",J144,0)</f>
        <v>0</v>
      </c>
      <c r="BF144" s="232">
        <f>IF(N144="snížená",J144,0)</f>
        <v>0</v>
      </c>
      <c r="BG144" s="232">
        <f>IF(N144="zákl. přenesená",J144,0)</f>
        <v>0</v>
      </c>
      <c r="BH144" s="232">
        <f>IF(N144="sníž. přenesená",J144,0)</f>
        <v>0</v>
      </c>
      <c r="BI144" s="232">
        <f>IF(N144="nulová",J144,0)</f>
        <v>0</v>
      </c>
      <c r="BJ144" s="24" t="s">
        <v>79</v>
      </c>
      <c r="BK144" s="232">
        <f>ROUND(I144*H144,2)</f>
        <v>0</v>
      </c>
      <c r="BL144" s="24" t="s">
        <v>200</v>
      </c>
      <c r="BM144" s="24" t="s">
        <v>2150</v>
      </c>
    </row>
    <row r="145" s="12" customFormat="1">
      <c r="B145" s="244"/>
      <c r="C145" s="245"/>
      <c r="D145" s="235" t="s">
        <v>159</v>
      </c>
      <c r="E145" s="246" t="s">
        <v>21</v>
      </c>
      <c r="F145" s="247" t="s">
        <v>2151</v>
      </c>
      <c r="G145" s="245"/>
      <c r="H145" s="248">
        <v>6</v>
      </c>
      <c r="I145" s="249"/>
      <c r="J145" s="245"/>
      <c r="K145" s="245"/>
      <c r="L145" s="250"/>
      <c r="M145" s="251"/>
      <c r="N145" s="252"/>
      <c r="O145" s="252"/>
      <c r="P145" s="252"/>
      <c r="Q145" s="252"/>
      <c r="R145" s="252"/>
      <c r="S145" s="252"/>
      <c r="T145" s="253"/>
      <c r="AT145" s="254" t="s">
        <v>159</v>
      </c>
      <c r="AU145" s="254" t="s">
        <v>81</v>
      </c>
      <c r="AV145" s="12" t="s">
        <v>81</v>
      </c>
      <c r="AW145" s="12" t="s">
        <v>35</v>
      </c>
      <c r="AX145" s="12" t="s">
        <v>71</v>
      </c>
      <c r="AY145" s="254" t="s">
        <v>152</v>
      </c>
    </row>
    <row r="146" s="12" customFormat="1">
      <c r="B146" s="244"/>
      <c r="C146" s="245"/>
      <c r="D146" s="235" t="s">
        <v>159</v>
      </c>
      <c r="E146" s="246" t="s">
        <v>21</v>
      </c>
      <c r="F146" s="247" t="s">
        <v>2152</v>
      </c>
      <c r="G146" s="245"/>
      <c r="H146" s="248">
        <v>2</v>
      </c>
      <c r="I146" s="249"/>
      <c r="J146" s="245"/>
      <c r="K146" s="245"/>
      <c r="L146" s="250"/>
      <c r="M146" s="251"/>
      <c r="N146" s="252"/>
      <c r="O146" s="252"/>
      <c r="P146" s="252"/>
      <c r="Q146" s="252"/>
      <c r="R146" s="252"/>
      <c r="S146" s="252"/>
      <c r="T146" s="253"/>
      <c r="AT146" s="254" t="s">
        <v>159</v>
      </c>
      <c r="AU146" s="254" t="s">
        <v>81</v>
      </c>
      <c r="AV146" s="12" t="s">
        <v>81</v>
      </c>
      <c r="AW146" s="12" t="s">
        <v>35</v>
      </c>
      <c r="AX146" s="12" t="s">
        <v>71</v>
      </c>
      <c r="AY146" s="254" t="s">
        <v>152</v>
      </c>
    </row>
    <row r="147" s="13" customFormat="1">
      <c r="B147" s="255"/>
      <c r="C147" s="256"/>
      <c r="D147" s="235" t="s">
        <v>159</v>
      </c>
      <c r="E147" s="257" t="s">
        <v>21</v>
      </c>
      <c r="F147" s="258" t="s">
        <v>164</v>
      </c>
      <c r="G147" s="256"/>
      <c r="H147" s="259">
        <v>8</v>
      </c>
      <c r="I147" s="260"/>
      <c r="J147" s="256"/>
      <c r="K147" s="256"/>
      <c r="L147" s="261"/>
      <c r="M147" s="262"/>
      <c r="N147" s="263"/>
      <c r="O147" s="263"/>
      <c r="P147" s="263"/>
      <c r="Q147" s="263"/>
      <c r="R147" s="263"/>
      <c r="S147" s="263"/>
      <c r="T147" s="264"/>
      <c r="AT147" s="265" t="s">
        <v>159</v>
      </c>
      <c r="AU147" s="265" t="s">
        <v>81</v>
      </c>
      <c r="AV147" s="13" t="s">
        <v>158</v>
      </c>
      <c r="AW147" s="13" t="s">
        <v>35</v>
      </c>
      <c r="AX147" s="13" t="s">
        <v>79</v>
      </c>
      <c r="AY147" s="265" t="s">
        <v>152</v>
      </c>
    </row>
    <row r="148" s="1" customFormat="1" ht="16.5" customHeight="1">
      <c r="B148" s="46"/>
      <c r="C148" s="268" t="s">
        <v>208</v>
      </c>
      <c r="D148" s="268" t="s">
        <v>331</v>
      </c>
      <c r="E148" s="269" t="s">
        <v>2153</v>
      </c>
      <c r="F148" s="270" t="s">
        <v>2154</v>
      </c>
      <c r="G148" s="271" t="s">
        <v>326</v>
      </c>
      <c r="H148" s="272">
        <v>8</v>
      </c>
      <c r="I148" s="273"/>
      <c r="J148" s="274">
        <f>ROUND(I148*H148,2)</f>
        <v>0</v>
      </c>
      <c r="K148" s="270" t="s">
        <v>242</v>
      </c>
      <c r="L148" s="275"/>
      <c r="M148" s="276" t="s">
        <v>21</v>
      </c>
      <c r="N148" s="277" t="s">
        <v>42</v>
      </c>
      <c r="O148" s="47"/>
      <c r="P148" s="230">
        <f>O148*H148</f>
        <v>0</v>
      </c>
      <c r="Q148" s="230">
        <v>0.00010000000000000001</v>
      </c>
      <c r="R148" s="230">
        <f>Q148*H148</f>
        <v>0.00080000000000000004</v>
      </c>
      <c r="S148" s="230">
        <v>0</v>
      </c>
      <c r="T148" s="231">
        <f>S148*H148</f>
        <v>0</v>
      </c>
      <c r="AR148" s="24" t="s">
        <v>263</v>
      </c>
      <c r="AT148" s="24" t="s">
        <v>331</v>
      </c>
      <c r="AU148" s="24" t="s">
        <v>81</v>
      </c>
      <c r="AY148" s="24" t="s">
        <v>152</v>
      </c>
      <c r="BE148" s="232">
        <f>IF(N148="základní",J148,0)</f>
        <v>0</v>
      </c>
      <c r="BF148" s="232">
        <f>IF(N148="snížená",J148,0)</f>
        <v>0</v>
      </c>
      <c r="BG148" s="232">
        <f>IF(N148="zákl. přenesená",J148,0)</f>
        <v>0</v>
      </c>
      <c r="BH148" s="232">
        <f>IF(N148="sníž. přenesená",J148,0)</f>
        <v>0</v>
      </c>
      <c r="BI148" s="232">
        <f>IF(N148="nulová",J148,0)</f>
        <v>0</v>
      </c>
      <c r="BJ148" s="24" t="s">
        <v>79</v>
      </c>
      <c r="BK148" s="232">
        <f>ROUND(I148*H148,2)</f>
        <v>0</v>
      </c>
      <c r="BL148" s="24" t="s">
        <v>200</v>
      </c>
      <c r="BM148" s="24" t="s">
        <v>2155</v>
      </c>
    </row>
    <row r="149" s="12" customFormat="1">
      <c r="B149" s="244"/>
      <c r="C149" s="245"/>
      <c r="D149" s="235" t="s">
        <v>159</v>
      </c>
      <c r="E149" s="246" t="s">
        <v>21</v>
      </c>
      <c r="F149" s="247" t="s">
        <v>2156</v>
      </c>
      <c r="G149" s="245"/>
      <c r="H149" s="248">
        <v>6</v>
      </c>
      <c r="I149" s="249"/>
      <c r="J149" s="245"/>
      <c r="K149" s="245"/>
      <c r="L149" s="250"/>
      <c r="M149" s="251"/>
      <c r="N149" s="252"/>
      <c r="O149" s="252"/>
      <c r="P149" s="252"/>
      <c r="Q149" s="252"/>
      <c r="R149" s="252"/>
      <c r="S149" s="252"/>
      <c r="T149" s="253"/>
      <c r="AT149" s="254" t="s">
        <v>159</v>
      </c>
      <c r="AU149" s="254" t="s">
        <v>81</v>
      </c>
      <c r="AV149" s="12" t="s">
        <v>81</v>
      </c>
      <c r="AW149" s="12" t="s">
        <v>35</v>
      </c>
      <c r="AX149" s="12" t="s">
        <v>71</v>
      </c>
      <c r="AY149" s="254" t="s">
        <v>152</v>
      </c>
    </row>
    <row r="150" s="12" customFormat="1">
      <c r="B150" s="244"/>
      <c r="C150" s="245"/>
      <c r="D150" s="235" t="s">
        <v>159</v>
      </c>
      <c r="E150" s="246" t="s">
        <v>21</v>
      </c>
      <c r="F150" s="247" t="s">
        <v>2157</v>
      </c>
      <c r="G150" s="245"/>
      <c r="H150" s="248">
        <v>2</v>
      </c>
      <c r="I150" s="249"/>
      <c r="J150" s="245"/>
      <c r="K150" s="245"/>
      <c r="L150" s="250"/>
      <c r="M150" s="251"/>
      <c r="N150" s="252"/>
      <c r="O150" s="252"/>
      <c r="P150" s="252"/>
      <c r="Q150" s="252"/>
      <c r="R150" s="252"/>
      <c r="S150" s="252"/>
      <c r="T150" s="253"/>
      <c r="AT150" s="254" t="s">
        <v>159</v>
      </c>
      <c r="AU150" s="254" t="s">
        <v>81</v>
      </c>
      <c r="AV150" s="12" t="s">
        <v>81</v>
      </c>
      <c r="AW150" s="12" t="s">
        <v>35</v>
      </c>
      <c r="AX150" s="12" t="s">
        <v>71</v>
      </c>
      <c r="AY150" s="254" t="s">
        <v>152</v>
      </c>
    </row>
    <row r="151" s="13" customFormat="1">
      <c r="B151" s="255"/>
      <c r="C151" s="256"/>
      <c r="D151" s="235" t="s">
        <v>159</v>
      </c>
      <c r="E151" s="257" t="s">
        <v>21</v>
      </c>
      <c r="F151" s="258" t="s">
        <v>164</v>
      </c>
      <c r="G151" s="256"/>
      <c r="H151" s="259">
        <v>8</v>
      </c>
      <c r="I151" s="260"/>
      <c r="J151" s="256"/>
      <c r="K151" s="256"/>
      <c r="L151" s="261"/>
      <c r="M151" s="262"/>
      <c r="N151" s="263"/>
      <c r="O151" s="263"/>
      <c r="P151" s="263"/>
      <c r="Q151" s="263"/>
      <c r="R151" s="263"/>
      <c r="S151" s="263"/>
      <c r="T151" s="264"/>
      <c r="AT151" s="265" t="s">
        <v>159</v>
      </c>
      <c r="AU151" s="265" t="s">
        <v>81</v>
      </c>
      <c r="AV151" s="13" t="s">
        <v>158</v>
      </c>
      <c r="AW151" s="13" t="s">
        <v>35</v>
      </c>
      <c r="AX151" s="13" t="s">
        <v>79</v>
      </c>
      <c r="AY151" s="265" t="s">
        <v>152</v>
      </c>
    </row>
    <row r="152" s="1" customFormat="1" ht="25.5" customHeight="1">
      <c r="B152" s="46"/>
      <c r="C152" s="221" t="s">
        <v>9</v>
      </c>
      <c r="D152" s="221" t="s">
        <v>154</v>
      </c>
      <c r="E152" s="222" t="s">
        <v>2158</v>
      </c>
      <c r="F152" s="223" t="s">
        <v>2159</v>
      </c>
      <c r="G152" s="224" t="s">
        <v>326</v>
      </c>
      <c r="H152" s="225">
        <v>697.70000000000005</v>
      </c>
      <c r="I152" s="226"/>
      <c r="J152" s="227">
        <f>ROUND(I152*H152,2)</f>
        <v>0</v>
      </c>
      <c r="K152" s="223" t="s">
        <v>242</v>
      </c>
      <c r="L152" s="72"/>
      <c r="M152" s="228" t="s">
        <v>21</v>
      </c>
      <c r="N152" s="229" t="s">
        <v>42</v>
      </c>
      <c r="O152" s="47"/>
      <c r="P152" s="230">
        <f>O152*H152</f>
        <v>0</v>
      </c>
      <c r="Q152" s="230">
        <v>0</v>
      </c>
      <c r="R152" s="230">
        <f>Q152*H152</f>
        <v>0</v>
      </c>
      <c r="S152" s="230">
        <v>0</v>
      </c>
      <c r="T152" s="231">
        <f>S152*H152</f>
        <v>0</v>
      </c>
      <c r="AR152" s="24" t="s">
        <v>200</v>
      </c>
      <c r="AT152" s="24" t="s">
        <v>154</v>
      </c>
      <c r="AU152" s="24" t="s">
        <v>81</v>
      </c>
      <c r="AY152" s="24" t="s">
        <v>152</v>
      </c>
      <c r="BE152" s="232">
        <f>IF(N152="základní",J152,0)</f>
        <v>0</v>
      </c>
      <c r="BF152" s="232">
        <f>IF(N152="snížená",J152,0)</f>
        <v>0</v>
      </c>
      <c r="BG152" s="232">
        <f>IF(N152="zákl. přenesená",J152,0)</f>
        <v>0</v>
      </c>
      <c r="BH152" s="232">
        <f>IF(N152="sníž. přenesená",J152,0)</f>
        <v>0</v>
      </c>
      <c r="BI152" s="232">
        <f>IF(N152="nulová",J152,0)</f>
        <v>0</v>
      </c>
      <c r="BJ152" s="24" t="s">
        <v>79</v>
      </c>
      <c r="BK152" s="232">
        <f>ROUND(I152*H152,2)</f>
        <v>0</v>
      </c>
      <c r="BL152" s="24" t="s">
        <v>200</v>
      </c>
      <c r="BM152" s="24" t="s">
        <v>2160</v>
      </c>
    </row>
    <row r="153" s="11" customFormat="1">
      <c r="B153" s="233"/>
      <c r="C153" s="234"/>
      <c r="D153" s="235" t="s">
        <v>159</v>
      </c>
      <c r="E153" s="236" t="s">
        <v>21</v>
      </c>
      <c r="F153" s="237" t="s">
        <v>2161</v>
      </c>
      <c r="G153" s="234"/>
      <c r="H153" s="236" t="s">
        <v>21</v>
      </c>
      <c r="I153" s="238"/>
      <c r="J153" s="234"/>
      <c r="K153" s="234"/>
      <c r="L153" s="239"/>
      <c r="M153" s="240"/>
      <c r="N153" s="241"/>
      <c r="O153" s="241"/>
      <c r="P153" s="241"/>
      <c r="Q153" s="241"/>
      <c r="R153" s="241"/>
      <c r="S153" s="241"/>
      <c r="T153" s="242"/>
      <c r="AT153" s="243" t="s">
        <v>159</v>
      </c>
      <c r="AU153" s="243" t="s">
        <v>81</v>
      </c>
      <c r="AV153" s="11" t="s">
        <v>79</v>
      </c>
      <c r="AW153" s="11" t="s">
        <v>35</v>
      </c>
      <c r="AX153" s="11" t="s">
        <v>71</v>
      </c>
      <c r="AY153" s="243" t="s">
        <v>152</v>
      </c>
    </row>
    <row r="154" s="12" customFormat="1">
      <c r="B154" s="244"/>
      <c r="C154" s="245"/>
      <c r="D154" s="235" t="s">
        <v>159</v>
      </c>
      <c r="E154" s="246" t="s">
        <v>21</v>
      </c>
      <c r="F154" s="247" t="s">
        <v>2162</v>
      </c>
      <c r="G154" s="245"/>
      <c r="H154" s="248">
        <v>697.70000000000005</v>
      </c>
      <c r="I154" s="249"/>
      <c r="J154" s="245"/>
      <c r="K154" s="245"/>
      <c r="L154" s="250"/>
      <c r="M154" s="251"/>
      <c r="N154" s="252"/>
      <c r="O154" s="252"/>
      <c r="P154" s="252"/>
      <c r="Q154" s="252"/>
      <c r="R154" s="252"/>
      <c r="S154" s="252"/>
      <c r="T154" s="253"/>
      <c r="AT154" s="254" t="s">
        <v>159</v>
      </c>
      <c r="AU154" s="254" t="s">
        <v>81</v>
      </c>
      <c r="AV154" s="12" t="s">
        <v>81</v>
      </c>
      <c r="AW154" s="12" t="s">
        <v>35</v>
      </c>
      <c r="AX154" s="12" t="s">
        <v>79</v>
      </c>
      <c r="AY154" s="254" t="s">
        <v>152</v>
      </c>
    </row>
    <row r="155" s="1" customFormat="1" ht="16.5" customHeight="1">
      <c r="B155" s="46"/>
      <c r="C155" s="268" t="s">
        <v>213</v>
      </c>
      <c r="D155" s="268" t="s">
        <v>331</v>
      </c>
      <c r="E155" s="269" t="s">
        <v>2163</v>
      </c>
      <c r="F155" s="270" t="s">
        <v>2164</v>
      </c>
      <c r="G155" s="271" t="s">
        <v>326</v>
      </c>
      <c r="H155" s="272">
        <v>578.82000000000005</v>
      </c>
      <c r="I155" s="273"/>
      <c r="J155" s="274">
        <f>ROUND(I155*H155,2)</f>
        <v>0</v>
      </c>
      <c r="K155" s="270" t="s">
        <v>242</v>
      </c>
      <c r="L155" s="275"/>
      <c r="M155" s="276" t="s">
        <v>21</v>
      </c>
      <c r="N155" s="277" t="s">
        <v>42</v>
      </c>
      <c r="O155" s="47"/>
      <c r="P155" s="230">
        <f>O155*H155</f>
        <v>0</v>
      </c>
      <c r="Q155" s="230">
        <v>0.00012</v>
      </c>
      <c r="R155" s="230">
        <f>Q155*H155</f>
        <v>0.069458400000000003</v>
      </c>
      <c r="S155" s="230">
        <v>0</v>
      </c>
      <c r="T155" s="231">
        <f>S155*H155</f>
        <v>0</v>
      </c>
      <c r="AR155" s="24" t="s">
        <v>263</v>
      </c>
      <c r="AT155" s="24" t="s">
        <v>331</v>
      </c>
      <c r="AU155" s="24" t="s">
        <v>81</v>
      </c>
      <c r="AY155" s="24" t="s">
        <v>152</v>
      </c>
      <c r="BE155" s="232">
        <f>IF(N155="základní",J155,0)</f>
        <v>0</v>
      </c>
      <c r="BF155" s="232">
        <f>IF(N155="snížená",J155,0)</f>
        <v>0</v>
      </c>
      <c r="BG155" s="232">
        <f>IF(N155="zákl. přenesená",J155,0)</f>
        <v>0</v>
      </c>
      <c r="BH155" s="232">
        <f>IF(N155="sníž. přenesená",J155,0)</f>
        <v>0</v>
      </c>
      <c r="BI155" s="232">
        <f>IF(N155="nulová",J155,0)</f>
        <v>0</v>
      </c>
      <c r="BJ155" s="24" t="s">
        <v>79</v>
      </c>
      <c r="BK155" s="232">
        <f>ROUND(I155*H155,2)</f>
        <v>0</v>
      </c>
      <c r="BL155" s="24" t="s">
        <v>200</v>
      </c>
      <c r="BM155" s="24" t="s">
        <v>2165</v>
      </c>
    </row>
    <row r="156" s="1" customFormat="1">
      <c r="B156" s="46"/>
      <c r="C156" s="74"/>
      <c r="D156" s="235" t="s">
        <v>246</v>
      </c>
      <c r="E156" s="74"/>
      <c r="F156" s="266" t="s">
        <v>2166</v>
      </c>
      <c r="G156" s="74"/>
      <c r="H156" s="74"/>
      <c r="I156" s="191"/>
      <c r="J156" s="74"/>
      <c r="K156" s="74"/>
      <c r="L156" s="72"/>
      <c r="M156" s="267"/>
      <c r="N156" s="47"/>
      <c r="O156" s="47"/>
      <c r="P156" s="47"/>
      <c r="Q156" s="47"/>
      <c r="R156" s="47"/>
      <c r="S156" s="47"/>
      <c r="T156" s="95"/>
      <c r="AT156" s="24" t="s">
        <v>246</v>
      </c>
      <c r="AU156" s="24" t="s">
        <v>81</v>
      </c>
    </row>
    <row r="157" s="12" customFormat="1">
      <c r="B157" s="244"/>
      <c r="C157" s="245"/>
      <c r="D157" s="235" t="s">
        <v>159</v>
      </c>
      <c r="E157" s="246" t="s">
        <v>21</v>
      </c>
      <c r="F157" s="247" t="s">
        <v>2167</v>
      </c>
      <c r="G157" s="245"/>
      <c r="H157" s="248">
        <v>25</v>
      </c>
      <c r="I157" s="249"/>
      <c r="J157" s="245"/>
      <c r="K157" s="245"/>
      <c r="L157" s="250"/>
      <c r="M157" s="251"/>
      <c r="N157" s="252"/>
      <c r="O157" s="252"/>
      <c r="P157" s="252"/>
      <c r="Q157" s="252"/>
      <c r="R157" s="252"/>
      <c r="S157" s="252"/>
      <c r="T157" s="253"/>
      <c r="AT157" s="254" t="s">
        <v>159</v>
      </c>
      <c r="AU157" s="254" t="s">
        <v>81</v>
      </c>
      <c r="AV157" s="12" t="s">
        <v>81</v>
      </c>
      <c r="AW157" s="12" t="s">
        <v>35</v>
      </c>
      <c r="AX157" s="12" t="s">
        <v>71</v>
      </c>
      <c r="AY157" s="254" t="s">
        <v>152</v>
      </c>
    </row>
    <row r="158" s="12" customFormat="1">
      <c r="B158" s="244"/>
      <c r="C158" s="245"/>
      <c r="D158" s="235" t="s">
        <v>159</v>
      </c>
      <c r="E158" s="246" t="s">
        <v>21</v>
      </c>
      <c r="F158" s="247" t="s">
        <v>2168</v>
      </c>
      <c r="G158" s="245"/>
      <c r="H158" s="248">
        <v>22</v>
      </c>
      <c r="I158" s="249"/>
      <c r="J158" s="245"/>
      <c r="K158" s="245"/>
      <c r="L158" s="250"/>
      <c r="M158" s="251"/>
      <c r="N158" s="252"/>
      <c r="O158" s="252"/>
      <c r="P158" s="252"/>
      <c r="Q158" s="252"/>
      <c r="R158" s="252"/>
      <c r="S158" s="252"/>
      <c r="T158" s="253"/>
      <c r="AT158" s="254" t="s">
        <v>159</v>
      </c>
      <c r="AU158" s="254" t="s">
        <v>81</v>
      </c>
      <c r="AV158" s="12" t="s">
        <v>81</v>
      </c>
      <c r="AW158" s="12" t="s">
        <v>35</v>
      </c>
      <c r="AX158" s="12" t="s">
        <v>71</v>
      </c>
      <c r="AY158" s="254" t="s">
        <v>152</v>
      </c>
    </row>
    <row r="159" s="12" customFormat="1">
      <c r="B159" s="244"/>
      <c r="C159" s="245"/>
      <c r="D159" s="235" t="s">
        <v>159</v>
      </c>
      <c r="E159" s="246" t="s">
        <v>21</v>
      </c>
      <c r="F159" s="247" t="s">
        <v>2169</v>
      </c>
      <c r="G159" s="245"/>
      <c r="H159" s="248">
        <v>31</v>
      </c>
      <c r="I159" s="249"/>
      <c r="J159" s="245"/>
      <c r="K159" s="245"/>
      <c r="L159" s="250"/>
      <c r="M159" s="251"/>
      <c r="N159" s="252"/>
      <c r="O159" s="252"/>
      <c r="P159" s="252"/>
      <c r="Q159" s="252"/>
      <c r="R159" s="252"/>
      <c r="S159" s="252"/>
      <c r="T159" s="253"/>
      <c r="AT159" s="254" t="s">
        <v>159</v>
      </c>
      <c r="AU159" s="254" t="s">
        <v>81</v>
      </c>
      <c r="AV159" s="12" t="s">
        <v>81</v>
      </c>
      <c r="AW159" s="12" t="s">
        <v>35</v>
      </c>
      <c r="AX159" s="12" t="s">
        <v>71</v>
      </c>
      <c r="AY159" s="254" t="s">
        <v>152</v>
      </c>
    </row>
    <row r="160" s="12" customFormat="1">
      <c r="B160" s="244"/>
      <c r="C160" s="245"/>
      <c r="D160" s="235" t="s">
        <v>159</v>
      </c>
      <c r="E160" s="246" t="s">
        <v>21</v>
      </c>
      <c r="F160" s="247" t="s">
        <v>2170</v>
      </c>
      <c r="G160" s="245"/>
      <c r="H160" s="248">
        <v>9</v>
      </c>
      <c r="I160" s="249"/>
      <c r="J160" s="245"/>
      <c r="K160" s="245"/>
      <c r="L160" s="250"/>
      <c r="M160" s="251"/>
      <c r="N160" s="252"/>
      <c r="O160" s="252"/>
      <c r="P160" s="252"/>
      <c r="Q160" s="252"/>
      <c r="R160" s="252"/>
      <c r="S160" s="252"/>
      <c r="T160" s="253"/>
      <c r="AT160" s="254" t="s">
        <v>159</v>
      </c>
      <c r="AU160" s="254" t="s">
        <v>81</v>
      </c>
      <c r="AV160" s="12" t="s">
        <v>81</v>
      </c>
      <c r="AW160" s="12" t="s">
        <v>35</v>
      </c>
      <c r="AX160" s="12" t="s">
        <v>71</v>
      </c>
      <c r="AY160" s="254" t="s">
        <v>152</v>
      </c>
    </row>
    <row r="161" s="12" customFormat="1">
      <c r="B161" s="244"/>
      <c r="C161" s="245"/>
      <c r="D161" s="235" t="s">
        <v>159</v>
      </c>
      <c r="E161" s="246" t="s">
        <v>21</v>
      </c>
      <c r="F161" s="247" t="s">
        <v>2171</v>
      </c>
      <c r="G161" s="245"/>
      <c r="H161" s="248">
        <v>27</v>
      </c>
      <c r="I161" s="249"/>
      <c r="J161" s="245"/>
      <c r="K161" s="245"/>
      <c r="L161" s="250"/>
      <c r="M161" s="251"/>
      <c r="N161" s="252"/>
      <c r="O161" s="252"/>
      <c r="P161" s="252"/>
      <c r="Q161" s="252"/>
      <c r="R161" s="252"/>
      <c r="S161" s="252"/>
      <c r="T161" s="253"/>
      <c r="AT161" s="254" t="s">
        <v>159</v>
      </c>
      <c r="AU161" s="254" t="s">
        <v>81</v>
      </c>
      <c r="AV161" s="12" t="s">
        <v>81</v>
      </c>
      <c r="AW161" s="12" t="s">
        <v>35</v>
      </c>
      <c r="AX161" s="12" t="s">
        <v>71</v>
      </c>
      <c r="AY161" s="254" t="s">
        <v>152</v>
      </c>
    </row>
    <row r="162" s="12" customFormat="1">
      <c r="B162" s="244"/>
      <c r="C162" s="245"/>
      <c r="D162" s="235" t="s">
        <v>159</v>
      </c>
      <c r="E162" s="246" t="s">
        <v>21</v>
      </c>
      <c r="F162" s="247" t="s">
        <v>2172</v>
      </c>
      <c r="G162" s="245"/>
      <c r="H162" s="248">
        <v>59.5</v>
      </c>
      <c r="I162" s="249"/>
      <c r="J162" s="245"/>
      <c r="K162" s="245"/>
      <c r="L162" s="250"/>
      <c r="M162" s="251"/>
      <c r="N162" s="252"/>
      <c r="O162" s="252"/>
      <c r="P162" s="252"/>
      <c r="Q162" s="252"/>
      <c r="R162" s="252"/>
      <c r="S162" s="252"/>
      <c r="T162" s="253"/>
      <c r="AT162" s="254" t="s">
        <v>159</v>
      </c>
      <c r="AU162" s="254" t="s">
        <v>81</v>
      </c>
      <c r="AV162" s="12" t="s">
        <v>81</v>
      </c>
      <c r="AW162" s="12" t="s">
        <v>35</v>
      </c>
      <c r="AX162" s="12" t="s">
        <v>71</v>
      </c>
      <c r="AY162" s="254" t="s">
        <v>152</v>
      </c>
    </row>
    <row r="163" s="12" customFormat="1">
      <c r="B163" s="244"/>
      <c r="C163" s="245"/>
      <c r="D163" s="235" t="s">
        <v>159</v>
      </c>
      <c r="E163" s="246" t="s">
        <v>21</v>
      </c>
      <c r="F163" s="247" t="s">
        <v>2173</v>
      </c>
      <c r="G163" s="245"/>
      <c r="H163" s="248">
        <v>15</v>
      </c>
      <c r="I163" s="249"/>
      <c r="J163" s="245"/>
      <c r="K163" s="245"/>
      <c r="L163" s="250"/>
      <c r="M163" s="251"/>
      <c r="N163" s="252"/>
      <c r="O163" s="252"/>
      <c r="P163" s="252"/>
      <c r="Q163" s="252"/>
      <c r="R163" s="252"/>
      <c r="S163" s="252"/>
      <c r="T163" s="253"/>
      <c r="AT163" s="254" t="s">
        <v>159</v>
      </c>
      <c r="AU163" s="254" t="s">
        <v>81</v>
      </c>
      <c r="AV163" s="12" t="s">
        <v>81</v>
      </c>
      <c r="AW163" s="12" t="s">
        <v>35</v>
      </c>
      <c r="AX163" s="12" t="s">
        <v>71</v>
      </c>
      <c r="AY163" s="254" t="s">
        <v>152</v>
      </c>
    </row>
    <row r="164" s="12" customFormat="1">
      <c r="B164" s="244"/>
      <c r="C164" s="245"/>
      <c r="D164" s="235" t="s">
        <v>159</v>
      </c>
      <c r="E164" s="246" t="s">
        <v>21</v>
      </c>
      <c r="F164" s="247" t="s">
        <v>2174</v>
      </c>
      <c r="G164" s="245"/>
      <c r="H164" s="248">
        <v>4</v>
      </c>
      <c r="I164" s="249"/>
      <c r="J164" s="245"/>
      <c r="K164" s="245"/>
      <c r="L164" s="250"/>
      <c r="M164" s="251"/>
      <c r="N164" s="252"/>
      <c r="O164" s="252"/>
      <c r="P164" s="252"/>
      <c r="Q164" s="252"/>
      <c r="R164" s="252"/>
      <c r="S164" s="252"/>
      <c r="T164" s="253"/>
      <c r="AT164" s="254" t="s">
        <v>159</v>
      </c>
      <c r="AU164" s="254" t="s">
        <v>81</v>
      </c>
      <c r="AV164" s="12" t="s">
        <v>81</v>
      </c>
      <c r="AW164" s="12" t="s">
        <v>35</v>
      </c>
      <c r="AX164" s="12" t="s">
        <v>71</v>
      </c>
      <c r="AY164" s="254" t="s">
        <v>152</v>
      </c>
    </row>
    <row r="165" s="12" customFormat="1">
      <c r="B165" s="244"/>
      <c r="C165" s="245"/>
      <c r="D165" s="235" t="s">
        <v>159</v>
      </c>
      <c r="E165" s="246" t="s">
        <v>21</v>
      </c>
      <c r="F165" s="247" t="s">
        <v>2175</v>
      </c>
      <c r="G165" s="245"/>
      <c r="H165" s="248">
        <v>63.5</v>
      </c>
      <c r="I165" s="249"/>
      <c r="J165" s="245"/>
      <c r="K165" s="245"/>
      <c r="L165" s="250"/>
      <c r="M165" s="251"/>
      <c r="N165" s="252"/>
      <c r="O165" s="252"/>
      <c r="P165" s="252"/>
      <c r="Q165" s="252"/>
      <c r="R165" s="252"/>
      <c r="S165" s="252"/>
      <c r="T165" s="253"/>
      <c r="AT165" s="254" t="s">
        <v>159</v>
      </c>
      <c r="AU165" s="254" t="s">
        <v>81</v>
      </c>
      <c r="AV165" s="12" t="s">
        <v>81</v>
      </c>
      <c r="AW165" s="12" t="s">
        <v>35</v>
      </c>
      <c r="AX165" s="12" t="s">
        <v>71</v>
      </c>
      <c r="AY165" s="254" t="s">
        <v>152</v>
      </c>
    </row>
    <row r="166" s="12" customFormat="1">
      <c r="B166" s="244"/>
      <c r="C166" s="245"/>
      <c r="D166" s="235" t="s">
        <v>159</v>
      </c>
      <c r="E166" s="246" t="s">
        <v>21</v>
      </c>
      <c r="F166" s="247" t="s">
        <v>2176</v>
      </c>
      <c r="G166" s="245"/>
      <c r="H166" s="248">
        <v>43.5</v>
      </c>
      <c r="I166" s="249"/>
      <c r="J166" s="245"/>
      <c r="K166" s="245"/>
      <c r="L166" s="250"/>
      <c r="M166" s="251"/>
      <c r="N166" s="252"/>
      <c r="O166" s="252"/>
      <c r="P166" s="252"/>
      <c r="Q166" s="252"/>
      <c r="R166" s="252"/>
      <c r="S166" s="252"/>
      <c r="T166" s="253"/>
      <c r="AT166" s="254" t="s">
        <v>159</v>
      </c>
      <c r="AU166" s="254" t="s">
        <v>81</v>
      </c>
      <c r="AV166" s="12" t="s">
        <v>81</v>
      </c>
      <c r="AW166" s="12" t="s">
        <v>35</v>
      </c>
      <c r="AX166" s="12" t="s">
        <v>71</v>
      </c>
      <c r="AY166" s="254" t="s">
        <v>152</v>
      </c>
    </row>
    <row r="167" s="12" customFormat="1">
      <c r="B167" s="244"/>
      <c r="C167" s="245"/>
      <c r="D167" s="235" t="s">
        <v>159</v>
      </c>
      <c r="E167" s="246" t="s">
        <v>21</v>
      </c>
      <c r="F167" s="247" t="s">
        <v>2177</v>
      </c>
      <c r="G167" s="245"/>
      <c r="H167" s="248">
        <v>34.5</v>
      </c>
      <c r="I167" s="249"/>
      <c r="J167" s="245"/>
      <c r="K167" s="245"/>
      <c r="L167" s="250"/>
      <c r="M167" s="251"/>
      <c r="N167" s="252"/>
      <c r="O167" s="252"/>
      <c r="P167" s="252"/>
      <c r="Q167" s="252"/>
      <c r="R167" s="252"/>
      <c r="S167" s="252"/>
      <c r="T167" s="253"/>
      <c r="AT167" s="254" t="s">
        <v>159</v>
      </c>
      <c r="AU167" s="254" t="s">
        <v>81</v>
      </c>
      <c r="AV167" s="12" t="s">
        <v>81</v>
      </c>
      <c r="AW167" s="12" t="s">
        <v>35</v>
      </c>
      <c r="AX167" s="12" t="s">
        <v>71</v>
      </c>
      <c r="AY167" s="254" t="s">
        <v>152</v>
      </c>
    </row>
    <row r="168" s="12" customFormat="1">
      <c r="B168" s="244"/>
      <c r="C168" s="245"/>
      <c r="D168" s="235" t="s">
        <v>159</v>
      </c>
      <c r="E168" s="246" t="s">
        <v>21</v>
      </c>
      <c r="F168" s="247" t="s">
        <v>2178</v>
      </c>
      <c r="G168" s="245"/>
      <c r="H168" s="248">
        <v>22.5</v>
      </c>
      <c r="I168" s="249"/>
      <c r="J168" s="245"/>
      <c r="K168" s="245"/>
      <c r="L168" s="250"/>
      <c r="M168" s="251"/>
      <c r="N168" s="252"/>
      <c r="O168" s="252"/>
      <c r="P168" s="252"/>
      <c r="Q168" s="252"/>
      <c r="R168" s="252"/>
      <c r="S168" s="252"/>
      <c r="T168" s="253"/>
      <c r="AT168" s="254" t="s">
        <v>159</v>
      </c>
      <c r="AU168" s="254" t="s">
        <v>81</v>
      </c>
      <c r="AV168" s="12" t="s">
        <v>81</v>
      </c>
      <c r="AW168" s="12" t="s">
        <v>35</v>
      </c>
      <c r="AX168" s="12" t="s">
        <v>71</v>
      </c>
      <c r="AY168" s="254" t="s">
        <v>152</v>
      </c>
    </row>
    <row r="169" s="12" customFormat="1">
      <c r="B169" s="244"/>
      <c r="C169" s="245"/>
      <c r="D169" s="235" t="s">
        <v>159</v>
      </c>
      <c r="E169" s="246" t="s">
        <v>21</v>
      </c>
      <c r="F169" s="247" t="s">
        <v>2179</v>
      </c>
      <c r="G169" s="245"/>
      <c r="H169" s="248">
        <v>31</v>
      </c>
      <c r="I169" s="249"/>
      <c r="J169" s="245"/>
      <c r="K169" s="245"/>
      <c r="L169" s="250"/>
      <c r="M169" s="251"/>
      <c r="N169" s="252"/>
      <c r="O169" s="252"/>
      <c r="P169" s="252"/>
      <c r="Q169" s="252"/>
      <c r="R169" s="252"/>
      <c r="S169" s="252"/>
      <c r="T169" s="253"/>
      <c r="AT169" s="254" t="s">
        <v>159</v>
      </c>
      <c r="AU169" s="254" t="s">
        <v>81</v>
      </c>
      <c r="AV169" s="12" t="s">
        <v>81</v>
      </c>
      <c r="AW169" s="12" t="s">
        <v>35</v>
      </c>
      <c r="AX169" s="12" t="s">
        <v>71</v>
      </c>
      <c r="AY169" s="254" t="s">
        <v>152</v>
      </c>
    </row>
    <row r="170" s="12" customFormat="1">
      <c r="B170" s="244"/>
      <c r="C170" s="245"/>
      <c r="D170" s="235" t="s">
        <v>159</v>
      </c>
      <c r="E170" s="246" t="s">
        <v>21</v>
      </c>
      <c r="F170" s="247" t="s">
        <v>2180</v>
      </c>
      <c r="G170" s="245"/>
      <c r="H170" s="248">
        <v>9</v>
      </c>
      <c r="I170" s="249"/>
      <c r="J170" s="245"/>
      <c r="K170" s="245"/>
      <c r="L170" s="250"/>
      <c r="M170" s="251"/>
      <c r="N170" s="252"/>
      <c r="O170" s="252"/>
      <c r="P170" s="252"/>
      <c r="Q170" s="252"/>
      <c r="R170" s="252"/>
      <c r="S170" s="252"/>
      <c r="T170" s="253"/>
      <c r="AT170" s="254" t="s">
        <v>159</v>
      </c>
      <c r="AU170" s="254" t="s">
        <v>81</v>
      </c>
      <c r="AV170" s="12" t="s">
        <v>81</v>
      </c>
      <c r="AW170" s="12" t="s">
        <v>35</v>
      </c>
      <c r="AX170" s="12" t="s">
        <v>71</v>
      </c>
      <c r="AY170" s="254" t="s">
        <v>152</v>
      </c>
    </row>
    <row r="171" s="12" customFormat="1">
      <c r="B171" s="244"/>
      <c r="C171" s="245"/>
      <c r="D171" s="235" t="s">
        <v>159</v>
      </c>
      <c r="E171" s="246" t="s">
        <v>21</v>
      </c>
      <c r="F171" s="247" t="s">
        <v>2181</v>
      </c>
      <c r="G171" s="245"/>
      <c r="H171" s="248">
        <v>41.200000000000003</v>
      </c>
      <c r="I171" s="249"/>
      <c r="J171" s="245"/>
      <c r="K171" s="245"/>
      <c r="L171" s="250"/>
      <c r="M171" s="251"/>
      <c r="N171" s="252"/>
      <c r="O171" s="252"/>
      <c r="P171" s="252"/>
      <c r="Q171" s="252"/>
      <c r="R171" s="252"/>
      <c r="S171" s="252"/>
      <c r="T171" s="253"/>
      <c r="AT171" s="254" t="s">
        <v>159</v>
      </c>
      <c r="AU171" s="254" t="s">
        <v>81</v>
      </c>
      <c r="AV171" s="12" t="s">
        <v>81</v>
      </c>
      <c r="AW171" s="12" t="s">
        <v>35</v>
      </c>
      <c r="AX171" s="12" t="s">
        <v>71</v>
      </c>
      <c r="AY171" s="254" t="s">
        <v>152</v>
      </c>
    </row>
    <row r="172" s="12" customFormat="1">
      <c r="B172" s="244"/>
      <c r="C172" s="245"/>
      <c r="D172" s="235" t="s">
        <v>159</v>
      </c>
      <c r="E172" s="246" t="s">
        <v>21</v>
      </c>
      <c r="F172" s="247" t="s">
        <v>2182</v>
      </c>
      <c r="G172" s="245"/>
      <c r="H172" s="248">
        <v>35.5</v>
      </c>
      <c r="I172" s="249"/>
      <c r="J172" s="245"/>
      <c r="K172" s="245"/>
      <c r="L172" s="250"/>
      <c r="M172" s="251"/>
      <c r="N172" s="252"/>
      <c r="O172" s="252"/>
      <c r="P172" s="252"/>
      <c r="Q172" s="252"/>
      <c r="R172" s="252"/>
      <c r="S172" s="252"/>
      <c r="T172" s="253"/>
      <c r="AT172" s="254" t="s">
        <v>159</v>
      </c>
      <c r="AU172" s="254" t="s">
        <v>81</v>
      </c>
      <c r="AV172" s="12" t="s">
        <v>81</v>
      </c>
      <c r="AW172" s="12" t="s">
        <v>35</v>
      </c>
      <c r="AX172" s="12" t="s">
        <v>71</v>
      </c>
      <c r="AY172" s="254" t="s">
        <v>152</v>
      </c>
    </row>
    <row r="173" s="12" customFormat="1">
      <c r="B173" s="244"/>
      <c r="C173" s="245"/>
      <c r="D173" s="235" t="s">
        <v>159</v>
      </c>
      <c r="E173" s="246" t="s">
        <v>21</v>
      </c>
      <c r="F173" s="247" t="s">
        <v>2183</v>
      </c>
      <c r="G173" s="245"/>
      <c r="H173" s="248">
        <v>41</v>
      </c>
      <c r="I173" s="249"/>
      <c r="J173" s="245"/>
      <c r="K173" s="245"/>
      <c r="L173" s="250"/>
      <c r="M173" s="251"/>
      <c r="N173" s="252"/>
      <c r="O173" s="252"/>
      <c r="P173" s="252"/>
      <c r="Q173" s="252"/>
      <c r="R173" s="252"/>
      <c r="S173" s="252"/>
      <c r="T173" s="253"/>
      <c r="AT173" s="254" t="s">
        <v>159</v>
      </c>
      <c r="AU173" s="254" t="s">
        <v>81</v>
      </c>
      <c r="AV173" s="12" t="s">
        <v>81</v>
      </c>
      <c r="AW173" s="12" t="s">
        <v>35</v>
      </c>
      <c r="AX173" s="12" t="s">
        <v>71</v>
      </c>
      <c r="AY173" s="254" t="s">
        <v>152</v>
      </c>
    </row>
    <row r="174" s="12" customFormat="1">
      <c r="B174" s="244"/>
      <c r="C174" s="245"/>
      <c r="D174" s="235" t="s">
        <v>159</v>
      </c>
      <c r="E174" s="246" t="s">
        <v>21</v>
      </c>
      <c r="F174" s="247" t="s">
        <v>2184</v>
      </c>
      <c r="G174" s="245"/>
      <c r="H174" s="248">
        <v>12</v>
      </c>
      <c r="I174" s="249"/>
      <c r="J174" s="245"/>
      <c r="K174" s="245"/>
      <c r="L174" s="250"/>
      <c r="M174" s="251"/>
      <c r="N174" s="252"/>
      <c r="O174" s="252"/>
      <c r="P174" s="252"/>
      <c r="Q174" s="252"/>
      <c r="R174" s="252"/>
      <c r="S174" s="252"/>
      <c r="T174" s="253"/>
      <c r="AT174" s="254" t="s">
        <v>159</v>
      </c>
      <c r="AU174" s="254" t="s">
        <v>81</v>
      </c>
      <c r="AV174" s="12" t="s">
        <v>81</v>
      </c>
      <c r="AW174" s="12" t="s">
        <v>35</v>
      </c>
      <c r="AX174" s="12" t="s">
        <v>71</v>
      </c>
      <c r="AY174" s="254" t="s">
        <v>152</v>
      </c>
    </row>
    <row r="175" s="14" customFormat="1">
      <c r="B175" s="278"/>
      <c r="C175" s="279"/>
      <c r="D175" s="235" t="s">
        <v>159</v>
      </c>
      <c r="E175" s="280" t="s">
        <v>21</v>
      </c>
      <c r="F175" s="281" t="s">
        <v>961</v>
      </c>
      <c r="G175" s="279"/>
      <c r="H175" s="282">
        <v>526.20000000000005</v>
      </c>
      <c r="I175" s="283"/>
      <c r="J175" s="279"/>
      <c r="K175" s="279"/>
      <c r="L175" s="284"/>
      <c r="M175" s="285"/>
      <c r="N175" s="286"/>
      <c r="O175" s="286"/>
      <c r="P175" s="286"/>
      <c r="Q175" s="286"/>
      <c r="R175" s="286"/>
      <c r="S175" s="286"/>
      <c r="T175" s="287"/>
      <c r="AT175" s="288" t="s">
        <v>159</v>
      </c>
      <c r="AU175" s="288" t="s">
        <v>81</v>
      </c>
      <c r="AV175" s="14" t="s">
        <v>169</v>
      </c>
      <c r="AW175" s="14" t="s">
        <v>35</v>
      </c>
      <c r="AX175" s="14" t="s">
        <v>71</v>
      </c>
      <c r="AY175" s="288" t="s">
        <v>152</v>
      </c>
    </row>
    <row r="176" s="12" customFormat="1">
      <c r="B176" s="244"/>
      <c r="C176" s="245"/>
      <c r="D176" s="235" t="s">
        <v>159</v>
      </c>
      <c r="E176" s="246" t="s">
        <v>21</v>
      </c>
      <c r="F176" s="247" t="s">
        <v>2185</v>
      </c>
      <c r="G176" s="245"/>
      <c r="H176" s="248">
        <v>578.82000000000005</v>
      </c>
      <c r="I176" s="249"/>
      <c r="J176" s="245"/>
      <c r="K176" s="245"/>
      <c r="L176" s="250"/>
      <c r="M176" s="251"/>
      <c r="N176" s="252"/>
      <c r="O176" s="252"/>
      <c r="P176" s="252"/>
      <c r="Q176" s="252"/>
      <c r="R176" s="252"/>
      <c r="S176" s="252"/>
      <c r="T176" s="253"/>
      <c r="AT176" s="254" t="s">
        <v>159</v>
      </c>
      <c r="AU176" s="254" t="s">
        <v>81</v>
      </c>
      <c r="AV176" s="12" t="s">
        <v>81</v>
      </c>
      <c r="AW176" s="12" t="s">
        <v>35</v>
      </c>
      <c r="AX176" s="12" t="s">
        <v>79</v>
      </c>
      <c r="AY176" s="254" t="s">
        <v>152</v>
      </c>
    </row>
    <row r="177" s="1" customFormat="1" ht="16.5" customHeight="1">
      <c r="B177" s="46"/>
      <c r="C177" s="268" t="s">
        <v>309</v>
      </c>
      <c r="D177" s="268" t="s">
        <v>331</v>
      </c>
      <c r="E177" s="269" t="s">
        <v>2186</v>
      </c>
      <c r="F177" s="270" t="s">
        <v>2187</v>
      </c>
      <c r="G177" s="271" t="s">
        <v>326</v>
      </c>
      <c r="H177" s="272">
        <v>188.65000000000001</v>
      </c>
      <c r="I177" s="273"/>
      <c r="J177" s="274">
        <f>ROUND(I177*H177,2)</f>
        <v>0</v>
      </c>
      <c r="K177" s="270" t="s">
        <v>242</v>
      </c>
      <c r="L177" s="275"/>
      <c r="M177" s="276" t="s">
        <v>21</v>
      </c>
      <c r="N177" s="277" t="s">
        <v>42</v>
      </c>
      <c r="O177" s="47"/>
      <c r="P177" s="230">
        <f>O177*H177</f>
        <v>0</v>
      </c>
      <c r="Q177" s="230">
        <v>0.00017000000000000001</v>
      </c>
      <c r="R177" s="230">
        <f>Q177*H177</f>
        <v>0.032070500000000002</v>
      </c>
      <c r="S177" s="230">
        <v>0</v>
      </c>
      <c r="T177" s="231">
        <f>S177*H177</f>
        <v>0</v>
      </c>
      <c r="AR177" s="24" t="s">
        <v>263</v>
      </c>
      <c r="AT177" s="24" t="s">
        <v>331</v>
      </c>
      <c r="AU177" s="24" t="s">
        <v>81</v>
      </c>
      <c r="AY177" s="24" t="s">
        <v>152</v>
      </c>
      <c r="BE177" s="232">
        <f>IF(N177="základní",J177,0)</f>
        <v>0</v>
      </c>
      <c r="BF177" s="232">
        <f>IF(N177="snížená",J177,0)</f>
        <v>0</v>
      </c>
      <c r="BG177" s="232">
        <f>IF(N177="zákl. přenesená",J177,0)</f>
        <v>0</v>
      </c>
      <c r="BH177" s="232">
        <f>IF(N177="sníž. přenesená",J177,0)</f>
        <v>0</v>
      </c>
      <c r="BI177" s="232">
        <f>IF(N177="nulová",J177,0)</f>
        <v>0</v>
      </c>
      <c r="BJ177" s="24" t="s">
        <v>79</v>
      </c>
      <c r="BK177" s="232">
        <f>ROUND(I177*H177,2)</f>
        <v>0</v>
      </c>
      <c r="BL177" s="24" t="s">
        <v>200</v>
      </c>
      <c r="BM177" s="24" t="s">
        <v>2188</v>
      </c>
    </row>
    <row r="178" s="12" customFormat="1">
      <c r="B178" s="244"/>
      <c r="C178" s="245"/>
      <c r="D178" s="235" t="s">
        <v>159</v>
      </c>
      <c r="E178" s="246" t="s">
        <v>21</v>
      </c>
      <c r="F178" s="247" t="s">
        <v>2189</v>
      </c>
      <c r="G178" s="245"/>
      <c r="H178" s="248">
        <v>15</v>
      </c>
      <c r="I178" s="249"/>
      <c r="J178" s="245"/>
      <c r="K178" s="245"/>
      <c r="L178" s="250"/>
      <c r="M178" s="251"/>
      <c r="N178" s="252"/>
      <c r="O178" s="252"/>
      <c r="P178" s="252"/>
      <c r="Q178" s="252"/>
      <c r="R178" s="252"/>
      <c r="S178" s="252"/>
      <c r="T178" s="253"/>
      <c r="AT178" s="254" t="s">
        <v>159</v>
      </c>
      <c r="AU178" s="254" t="s">
        <v>81</v>
      </c>
      <c r="AV178" s="12" t="s">
        <v>81</v>
      </c>
      <c r="AW178" s="12" t="s">
        <v>35</v>
      </c>
      <c r="AX178" s="12" t="s">
        <v>71</v>
      </c>
      <c r="AY178" s="254" t="s">
        <v>152</v>
      </c>
    </row>
    <row r="179" s="12" customFormat="1">
      <c r="B179" s="244"/>
      <c r="C179" s="245"/>
      <c r="D179" s="235" t="s">
        <v>159</v>
      </c>
      <c r="E179" s="246" t="s">
        <v>21</v>
      </c>
      <c r="F179" s="247" t="s">
        <v>2190</v>
      </c>
      <c r="G179" s="245"/>
      <c r="H179" s="248">
        <v>15</v>
      </c>
      <c r="I179" s="249"/>
      <c r="J179" s="245"/>
      <c r="K179" s="245"/>
      <c r="L179" s="250"/>
      <c r="M179" s="251"/>
      <c r="N179" s="252"/>
      <c r="O179" s="252"/>
      <c r="P179" s="252"/>
      <c r="Q179" s="252"/>
      <c r="R179" s="252"/>
      <c r="S179" s="252"/>
      <c r="T179" s="253"/>
      <c r="AT179" s="254" t="s">
        <v>159</v>
      </c>
      <c r="AU179" s="254" t="s">
        <v>81</v>
      </c>
      <c r="AV179" s="12" t="s">
        <v>81</v>
      </c>
      <c r="AW179" s="12" t="s">
        <v>35</v>
      </c>
      <c r="AX179" s="12" t="s">
        <v>71</v>
      </c>
      <c r="AY179" s="254" t="s">
        <v>152</v>
      </c>
    </row>
    <row r="180" s="12" customFormat="1">
      <c r="B180" s="244"/>
      <c r="C180" s="245"/>
      <c r="D180" s="235" t="s">
        <v>159</v>
      </c>
      <c r="E180" s="246" t="s">
        <v>21</v>
      </c>
      <c r="F180" s="247" t="s">
        <v>2191</v>
      </c>
      <c r="G180" s="245"/>
      <c r="H180" s="248">
        <v>7</v>
      </c>
      <c r="I180" s="249"/>
      <c r="J180" s="245"/>
      <c r="K180" s="245"/>
      <c r="L180" s="250"/>
      <c r="M180" s="251"/>
      <c r="N180" s="252"/>
      <c r="O180" s="252"/>
      <c r="P180" s="252"/>
      <c r="Q180" s="252"/>
      <c r="R180" s="252"/>
      <c r="S180" s="252"/>
      <c r="T180" s="253"/>
      <c r="AT180" s="254" t="s">
        <v>159</v>
      </c>
      <c r="AU180" s="254" t="s">
        <v>81</v>
      </c>
      <c r="AV180" s="12" t="s">
        <v>81</v>
      </c>
      <c r="AW180" s="12" t="s">
        <v>35</v>
      </c>
      <c r="AX180" s="12" t="s">
        <v>71</v>
      </c>
      <c r="AY180" s="254" t="s">
        <v>152</v>
      </c>
    </row>
    <row r="181" s="12" customFormat="1">
      <c r="B181" s="244"/>
      <c r="C181" s="245"/>
      <c r="D181" s="235" t="s">
        <v>159</v>
      </c>
      <c r="E181" s="246" t="s">
        <v>21</v>
      </c>
      <c r="F181" s="247" t="s">
        <v>2192</v>
      </c>
      <c r="G181" s="245"/>
      <c r="H181" s="248">
        <v>8</v>
      </c>
      <c r="I181" s="249"/>
      <c r="J181" s="245"/>
      <c r="K181" s="245"/>
      <c r="L181" s="250"/>
      <c r="M181" s="251"/>
      <c r="N181" s="252"/>
      <c r="O181" s="252"/>
      <c r="P181" s="252"/>
      <c r="Q181" s="252"/>
      <c r="R181" s="252"/>
      <c r="S181" s="252"/>
      <c r="T181" s="253"/>
      <c r="AT181" s="254" t="s">
        <v>159</v>
      </c>
      <c r="AU181" s="254" t="s">
        <v>81</v>
      </c>
      <c r="AV181" s="12" t="s">
        <v>81</v>
      </c>
      <c r="AW181" s="12" t="s">
        <v>35</v>
      </c>
      <c r="AX181" s="12" t="s">
        <v>71</v>
      </c>
      <c r="AY181" s="254" t="s">
        <v>152</v>
      </c>
    </row>
    <row r="182" s="12" customFormat="1">
      <c r="B182" s="244"/>
      <c r="C182" s="245"/>
      <c r="D182" s="235" t="s">
        <v>159</v>
      </c>
      <c r="E182" s="246" t="s">
        <v>21</v>
      </c>
      <c r="F182" s="247" t="s">
        <v>2193</v>
      </c>
      <c r="G182" s="245"/>
      <c r="H182" s="248">
        <v>20</v>
      </c>
      <c r="I182" s="249"/>
      <c r="J182" s="245"/>
      <c r="K182" s="245"/>
      <c r="L182" s="250"/>
      <c r="M182" s="251"/>
      <c r="N182" s="252"/>
      <c r="O182" s="252"/>
      <c r="P182" s="252"/>
      <c r="Q182" s="252"/>
      <c r="R182" s="252"/>
      <c r="S182" s="252"/>
      <c r="T182" s="253"/>
      <c r="AT182" s="254" t="s">
        <v>159</v>
      </c>
      <c r="AU182" s="254" t="s">
        <v>81</v>
      </c>
      <c r="AV182" s="12" t="s">
        <v>81</v>
      </c>
      <c r="AW182" s="12" t="s">
        <v>35</v>
      </c>
      <c r="AX182" s="12" t="s">
        <v>71</v>
      </c>
      <c r="AY182" s="254" t="s">
        <v>152</v>
      </c>
    </row>
    <row r="183" s="12" customFormat="1">
      <c r="B183" s="244"/>
      <c r="C183" s="245"/>
      <c r="D183" s="235" t="s">
        <v>159</v>
      </c>
      <c r="E183" s="246" t="s">
        <v>21</v>
      </c>
      <c r="F183" s="247" t="s">
        <v>2194</v>
      </c>
      <c r="G183" s="245"/>
      <c r="H183" s="248">
        <v>14</v>
      </c>
      <c r="I183" s="249"/>
      <c r="J183" s="245"/>
      <c r="K183" s="245"/>
      <c r="L183" s="250"/>
      <c r="M183" s="251"/>
      <c r="N183" s="252"/>
      <c r="O183" s="252"/>
      <c r="P183" s="252"/>
      <c r="Q183" s="252"/>
      <c r="R183" s="252"/>
      <c r="S183" s="252"/>
      <c r="T183" s="253"/>
      <c r="AT183" s="254" t="s">
        <v>159</v>
      </c>
      <c r="AU183" s="254" t="s">
        <v>81</v>
      </c>
      <c r="AV183" s="12" t="s">
        <v>81</v>
      </c>
      <c r="AW183" s="12" t="s">
        <v>35</v>
      </c>
      <c r="AX183" s="12" t="s">
        <v>71</v>
      </c>
      <c r="AY183" s="254" t="s">
        <v>152</v>
      </c>
    </row>
    <row r="184" s="12" customFormat="1">
      <c r="B184" s="244"/>
      <c r="C184" s="245"/>
      <c r="D184" s="235" t="s">
        <v>159</v>
      </c>
      <c r="E184" s="246" t="s">
        <v>21</v>
      </c>
      <c r="F184" s="247" t="s">
        <v>2195</v>
      </c>
      <c r="G184" s="245"/>
      <c r="H184" s="248">
        <v>19.5</v>
      </c>
      <c r="I184" s="249"/>
      <c r="J184" s="245"/>
      <c r="K184" s="245"/>
      <c r="L184" s="250"/>
      <c r="M184" s="251"/>
      <c r="N184" s="252"/>
      <c r="O184" s="252"/>
      <c r="P184" s="252"/>
      <c r="Q184" s="252"/>
      <c r="R184" s="252"/>
      <c r="S184" s="252"/>
      <c r="T184" s="253"/>
      <c r="AT184" s="254" t="s">
        <v>159</v>
      </c>
      <c r="AU184" s="254" t="s">
        <v>81</v>
      </c>
      <c r="AV184" s="12" t="s">
        <v>81</v>
      </c>
      <c r="AW184" s="12" t="s">
        <v>35</v>
      </c>
      <c r="AX184" s="12" t="s">
        <v>71</v>
      </c>
      <c r="AY184" s="254" t="s">
        <v>152</v>
      </c>
    </row>
    <row r="185" s="12" customFormat="1">
      <c r="B185" s="244"/>
      <c r="C185" s="245"/>
      <c r="D185" s="235" t="s">
        <v>159</v>
      </c>
      <c r="E185" s="246" t="s">
        <v>21</v>
      </c>
      <c r="F185" s="247" t="s">
        <v>2196</v>
      </c>
      <c r="G185" s="245"/>
      <c r="H185" s="248">
        <v>31</v>
      </c>
      <c r="I185" s="249"/>
      <c r="J185" s="245"/>
      <c r="K185" s="245"/>
      <c r="L185" s="250"/>
      <c r="M185" s="251"/>
      <c r="N185" s="252"/>
      <c r="O185" s="252"/>
      <c r="P185" s="252"/>
      <c r="Q185" s="252"/>
      <c r="R185" s="252"/>
      <c r="S185" s="252"/>
      <c r="T185" s="253"/>
      <c r="AT185" s="254" t="s">
        <v>159</v>
      </c>
      <c r="AU185" s="254" t="s">
        <v>81</v>
      </c>
      <c r="AV185" s="12" t="s">
        <v>81</v>
      </c>
      <c r="AW185" s="12" t="s">
        <v>35</v>
      </c>
      <c r="AX185" s="12" t="s">
        <v>71</v>
      </c>
      <c r="AY185" s="254" t="s">
        <v>152</v>
      </c>
    </row>
    <row r="186" s="12" customFormat="1">
      <c r="B186" s="244"/>
      <c r="C186" s="245"/>
      <c r="D186" s="235" t="s">
        <v>159</v>
      </c>
      <c r="E186" s="246" t="s">
        <v>21</v>
      </c>
      <c r="F186" s="247" t="s">
        <v>2197</v>
      </c>
      <c r="G186" s="245"/>
      <c r="H186" s="248">
        <v>9</v>
      </c>
      <c r="I186" s="249"/>
      <c r="J186" s="245"/>
      <c r="K186" s="245"/>
      <c r="L186" s="250"/>
      <c r="M186" s="251"/>
      <c r="N186" s="252"/>
      <c r="O186" s="252"/>
      <c r="P186" s="252"/>
      <c r="Q186" s="252"/>
      <c r="R186" s="252"/>
      <c r="S186" s="252"/>
      <c r="T186" s="253"/>
      <c r="AT186" s="254" t="s">
        <v>159</v>
      </c>
      <c r="AU186" s="254" t="s">
        <v>81</v>
      </c>
      <c r="AV186" s="12" t="s">
        <v>81</v>
      </c>
      <c r="AW186" s="12" t="s">
        <v>35</v>
      </c>
      <c r="AX186" s="12" t="s">
        <v>71</v>
      </c>
      <c r="AY186" s="254" t="s">
        <v>152</v>
      </c>
    </row>
    <row r="187" s="12" customFormat="1">
      <c r="B187" s="244"/>
      <c r="C187" s="245"/>
      <c r="D187" s="235" t="s">
        <v>159</v>
      </c>
      <c r="E187" s="246" t="s">
        <v>21</v>
      </c>
      <c r="F187" s="247" t="s">
        <v>2198</v>
      </c>
      <c r="G187" s="245"/>
      <c r="H187" s="248">
        <v>33</v>
      </c>
      <c r="I187" s="249"/>
      <c r="J187" s="245"/>
      <c r="K187" s="245"/>
      <c r="L187" s="250"/>
      <c r="M187" s="251"/>
      <c r="N187" s="252"/>
      <c r="O187" s="252"/>
      <c r="P187" s="252"/>
      <c r="Q187" s="252"/>
      <c r="R187" s="252"/>
      <c r="S187" s="252"/>
      <c r="T187" s="253"/>
      <c r="AT187" s="254" t="s">
        <v>159</v>
      </c>
      <c r="AU187" s="254" t="s">
        <v>81</v>
      </c>
      <c r="AV187" s="12" t="s">
        <v>81</v>
      </c>
      <c r="AW187" s="12" t="s">
        <v>35</v>
      </c>
      <c r="AX187" s="12" t="s">
        <v>71</v>
      </c>
      <c r="AY187" s="254" t="s">
        <v>152</v>
      </c>
    </row>
    <row r="188" s="14" customFormat="1">
      <c r="B188" s="278"/>
      <c r="C188" s="279"/>
      <c r="D188" s="235" t="s">
        <v>159</v>
      </c>
      <c r="E188" s="280" t="s">
        <v>21</v>
      </c>
      <c r="F188" s="281" t="s">
        <v>961</v>
      </c>
      <c r="G188" s="279"/>
      <c r="H188" s="282">
        <v>171.5</v>
      </c>
      <c r="I188" s="283"/>
      <c r="J188" s="279"/>
      <c r="K188" s="279"/>
      <c r="L188" s="284"/>
      <c r="M188" s="285"/>
      <c r="N188" s="286"/>
      <c r="O188" s="286"/>
      <c r="P188" s="286"/>
      <c r="Q188" s="286"/>
      <c r="R188" s="286"/>
      <c r="S188" s="286"/>
      <c r="T188" s="287"/>
      <c r="AT188" s="288" t="s">
        <v>159</v>
      </c>
      <c r="AU188" s="288" t="s">
        <v>81</v>
      </c>
      <c r="AV188" s="14" t="s">
        <v>169</v>
      </c>
      <c r="AW188" s="14" t="s">
        <v>35</v>
      </c>
      <c r="AX188" s="14" t="s">
        <v>71</v>
      </c>
      <c r="AY188" s="288" t="s">
        <v>152</v>
      </c>
    </row>
    <row r="189" s="12" customFormat="1">
      <c r="B189" s="244"/>
      <c r="C189" s="245"/>
      <c r="D189" s="235" t="s">
        <v>159</v>
      </c>
      <c r="E189" s="246" t="s">
        <v>21</v>
      </c>
      <c r="F189" s="247" t="s">
        <v>2199</v>
      </c>
      <c r="G189" s="245"/>
      <c r="H189" s="248">
        <v>188.65000000000001</v>
      </c>
      <c r="I189" s="249"/>
      <c r="J189" s="245"/>
      <c r="K189" s="245"/>
      <c r="L189" s="250"/>
      <c r="M189" s="251"/>
      <c r="N189" s="252"/>
      <c r="O189" s="252"/>
      <c r="P189" s="252"/>
      <c r="Q189" s="252"/>
      <c r="R189" s="252"/>
      <c r="S189" s="252"/>
      <c r="T189" s="253"/>
      <c r="AT189" s="254" t="s">
        <v>159</v>
      </c>
      <c r="AU189" s="254" t="s">
        <v>81</v>
      </c>
      <c r="AV189" s="12" t="s">
        <v>81</v>
      </c>
      <c r="AW189" s="12" t="s">
        <v>35</v>
      </c>
      <c r="AX189" s="12" t="s">
        <v>79</v>
      </c>
      <c r="AY189" s="254" t="s">
        <v>152</v>
      </c>
    </row>
    <row r="190" s="1" customFormat="1" ht="25.5" customHeight="1">
      <c r="B190" s="46"/>
      <c r="C190" s="221" t="s">
        <v>216</v>
      </c>
      <c r="D190" s="221" t="s">
        <v>154</v>
      </c>
      <c r="E190" s="222" t="s">
        <v>2200</v>
      </c>
      <c r="F190" s="223" t="s">
        <v>2201</v>
      </c>
      <c r="G190" s="224" t="s">
        <v>326</v>
      </c>
      <c r="H190" s="225">
        <v>56</v>
      </c>
      <c r="I190" s="226"/>
      <c r="J190" s="227">
        <f>ROUND(I190*H190,2)</f>
        <v>0</v>
      </c>
      <c r="K190" s="223" t="s">
        <v>242</v>
      </c>
      <c r="L190" s="72"/>
      <c r="M190" s="228" t="s">
        <v>21</v>
      </c>
      <c r="N190" s="229" t="s">
        <v>42</v>
      </c>
      <c r="O190" s="47"/>
      <c r="P190" s="230">
        <f>O190*H190</f>
        <v>0</v>
      </c>
      <c r="Q190" s="230">
        <v>0</v>
      </c>
      <c r="R190" s="230">
        <f>Q190*H190</f>
        <v>0</v>
      </c>
      <c r="S190" s="230">
        <v>0</v>
      </c>
      <c r="T190" s="231">
        <f>S190*H190</f>
        <v>0</v>
      </c>
      <c r="AR190" s="24" t="s">
        <v>200</v>
      </c>
      <c r="AT190" s="24" t="s">
        <v>154</v>
      </c>
      <c r="AU190" s="24" t="s">
        <v>81</v>
      </c>
      <c r="AY190" s="24" t="s">
        <v>152</v>
      </c>
      <c r="BE190" s="232">
        <f>IF(N190="základní",J190,0)</f>
        <v>0</v>
      </c>
      <c r="BF190" s="232">
        <f>IF(N190="snížená",J190,0)</f>
        <v>0</v>
      </c>
      <c r="BG190" s="232">
        <f>IF(N190="zákl. přenesená",J190,0)</f>
        <v>0</v>
      </c>
      <c r="BH190" s="232">
        <f>IF(N190="sníž. přenesená",J190,0)</f>
        <v>0</v>
      </c>
      <c r="BI190" s="232">
        <f>IF(N190="nulová",J190,0)</f>
        <v>0</v>
      </c>
      <c r="BJ190" s="24" t="s">
        <v>79</v>
      </c>
      <c r="BK190" s="232">
        <f>ROUND(I190*H190,2)</f>
        <v>0</v>
      </c>
      <c r="BL190" s="24" t="s">
        <v>200</v>
      </c>
      <c r="BM190" s="24" t="s">
        <v>2202</v>
      </c>
    </row>
    <row r="191" s="12" customFormat="1">
      <c r="B191" s="244"/>
      <c r="C191" s="245"/>
      <c r="D191" s="235" t="s">
        <v>159</v>
      </c>
      <c r="E191" s="246" t="s">
        <v>21</v>
      </c>
      <c r="F191" s="247" t="s">
        <v>2203</v>
      </c>
      <c r="G191" s="245"/>
      <c r="H191" s="248">
        <v>31</v>
      </c>
      <c r="I191" s="249"/>
      <c r="J191" s="245"/>
      <c r="K191" s="245"/>
      <c r="L191" s="250"/>
      <c r="M191" s="251"/>
      <c r="N191" s="252"/>
      <c r="O191" s="252"/>
      <c r="P191" s="252"/>
      <c r="Q191" s="252"/>
      <c r="R191" s="252"/>
      <c r="S191" s="252"/>
      <c r="T191" s="253"/>
      <c r="AT191" s="254" t="s">
        <v>159</v>
      </c>
      <c r="AU191" s="254" t="s">
        <v>81</v>
      </c>
      <c r="AV191" s="12" t="s">
        <v>81</v>
      </c>
      <c r="AW191" s="12" t="s">
        <v>35</v>
      </c>
      <c r="AX191" s="12" t="s">
        <v>71</v>
      </c>
      <c r="AY191" s="254" t="s">
        <v>152</v>
      </c>
    </row>
    <row r="192" s="12" customFormat="1">
      <c r="B192" s="244"/>
      <c r="C192" s="245"/>
      <c r="D192" s="235" t="s">
        <v>159</v>
      </c>
      <c r="E192" s="246" t="s">
        <v>21</v>
      </c>
      <c r="F192" s="247" t="s">
        <v>2204</v>
      </c>
      <c r="G192" s="245"/>
      <c r="H192" s="248">
        <v>25</v>
      </c>
      <c r="I192" s="249"/>
      <c r="J192" s="245"/>
      <c r="K192" s="245"/>
      <c r="L192" s="250"/>
      <c r="M192" s="251"/>
      <c r="N192" s="252"/>
      <c r="O192" s="252"/>
      <c r="P192" s="252"/>
      <c r="Q192" s="252"/>
      <c r="R192" s="252"/>
      <c r="S192" s="252"/>
      <c r="T192" s="253"/>
      <c r="AT192" s="254" t="s">
        <v>159</v>
      </c>
      <c r="AU192" s="254" t="s">
        <v>81</v>
      </c>
      <c r="AV192" s="12" t="s">
        <v>81</v>
      </c>
      <c r="AW192" s="12" t="s">
        <v>35</v>
      </c>
      <c r="AX192" s="12" t="s">
        <v>71</v>
      </c>
      <c r="AY192" s="254" t="s">
        <v>152</v>
      </c>
    </row>
    <row r="193" s="13" customFormat="1">
      <c r="B193" s="255"/>
      <c r="C193" s="256"/>
      <c r="D193" s="235" t="s">
        <v>159</v>
      </c>
      <c r="E193" s="257" t="s">
        <v>21</v>
      </c>
      <c r="F193" s="258" t="s">
        <v>164</v>
      </c>
      <c r="G193" s="256"/>
      <c r="H193" s="259">
        <v>56</v>
      </c>
      <c r="I193" s="260"/>
      <c r="J193" s="256"/>
      <c r="K193" s="256"/>
      <c r="L193" s="261"/>
      <c r="M193" s="262"/>
      <c r="N193" s="263"/>
      <c r="O193" s="263"/>
      <c r="P193" s="263"/>
      <c r="Q193" s="263"/>
      <c r="R193" s="263"/>
      <c r="S193" s="263"/>
      <c r="T193" s="264"/>
      <c r="AT193" s="265" t="s">
        <v>159</v>
      </c>
      <c r="AU193" s="265" t="s">
        <v>81</v>
      </c>
      <c r="AV193" s="13" t="s">
        <v>158</v>
      </c>
      <c r="AW193" s="13" t="s">
        <v>35</v>
      </c>
      <c r="AX193" s="13" t="s">
        <v>79</v>
      </c>
      <c r="AY193" s="265" t="s">
        <v>152</v>
      </c>
    </row>
    <row r="194" s="1" customFormat="1" ht="16.5" customHeight="1">
      <c r="B194" s="46"/>
      <c r="C194" s="268" t="s">
        <v>318</v>
      </c>
      <c r="D194" s="268" t="s">
        <v>331</v>
      </c>
      <c r="E194" s="269" t="s">
        <v>2205</v>
      </c>
      <c r="F194" s="270" t="s">
        <v>2206</v>
      </c>
      <c r="G194" s="271" t="s">
        <v>326</v>
      </c>
      <c r="H194" s="272">
        <v>61.600000000000001</v>
      </c>
      <c r="I194" s="273"/>
      <c r="J194" s="274">
        <f>ROUND(I194*H194,2)</f>
        <v>0</v>
      </c>
      <c r="K194" s="270" t="s">
        <v>242</v>
      </c>
      <c r="L194" s="275"/>
      <c r="M194" s="276" t="s">
        <v>21</v>
      </c>
      <c r="N194" s="277" t="s">
        <v>42</v>
      </c>
      <c r="O194" s="47"/>
      <c r="P194" s="230">
        <f>O194*H194</f>
        <v>0</v>
      </c>
      <c r="Q194" s="230">
        <v>0.00042000000000000002</v>
      </c>
      <c r="R194" s="230">
        <f>Q194*H194</f>
        <v>0.025872000000000003</v>
      </c>
      <c r="S194" s="230">
        <v>0</v>
      </c>
      <c r="T194" s="231">
        <f>S194*H194</f>
        <v>0</v>
      </c>
      <c r="AR194" s="24" t="s">
        <v>263</v>
      </c>
      <c r="AT194" s="24" t="s">
        <v>331</v>
      </c>
      <c r="AU194" s="24" t="s">
        <v>81</v>
      </c>
      <c r="AY194" s="24" t="s">
        <v>152</v>
      </c>
      <c r="BE194" s="232">
        <f>IF(N194="základní",J194,0)</f>
        <v>0</v>
      </c>
      <c r="BF194" s="232">
        <f>IF(N194="snížená",J194,0)</f>
        <v>0</v>
      </c>
      <c r="BG194" s="232">
        <f>IF(N194="zákl. přenesená",J194,0)</f>
        <v>0</v>
      </c>
      <c r="BH194" s="232">
        <f>IF(N194="sníž. přenesená",J194,0)</f>
        <v>0</v>
      </c>
      <c r="BI194" s="232">
        <f>IF(N194="nulová",J194,0)</f>
        <v>0</v>
      </c>
      <c r="BJ194" s="24" t="s">
        <v>79</v>
      </c>
      <c r="BK194" s="232">
        <f>ROUND(I194*H194,2)</f>
        <v>0</v>
      </c>
      <c r="BL194" s="24" t="s">
        <v>200</v>
      </c>
      <c r="BM194" s="24" t="s">
        <v>2207</v>
      </c>
    </row>
    <row r="195" s="1" customFormat="1">
      <c r="B195" s="46"/>
      <c r="C195" s="74"/>
      <c r="D195" s="235" t="s">
        <v>246</v>
      </c>
      <c r="E195" s="74"/>
      <c r="F195" s="266" t="s">
        <v>2208</v>
      </c>
      <c r="G195" s="74"/>
      <c r="H195" s="74"/>
      <c r="I195" s="191"/>
      <c r="J195" s="74"/>
      <c r="K195" s="74"/>
      <c r="L195" s="72"/>
      <c r="M195" s="267"/>
      <c r="N195" s="47"/>
      <c r="O195" s="47"/>
      <c r="P195" s="47"/>
      <c r="Q195" s="47"/>
      <c r="R195" s="47"/>
      <c r="S195" s="47"/>
      <c r="T195" s="95"/>
      <c r="AT195" s="24" t="s">
        <v>246</v>
      </c>
      <c r="AU195" s="24" t="s">
        <v>81</v>
      </c>
    </row>
    <row r="196" s="12" customFormat="1">
      <c r="B196" s="244"/>
      <c r="C196" s="245"/>
      <c r="D196" s="235" t="s">
        <v>159</v>
      </c>
      <c r="E196" s="246" t="s">
        <v>21</v>
      </c>
      <c r="F196" s="247" t="s">
        <v>2203</v>
      </c>
      <c r="G196" s="245"/>
      <c r="H196" s="248">
        <v>31</v>
      </c>
      <c r="I196" s="249"/>
      <c r="J196" s="245"/>
      <c r="K196" s="245"/>
      <c r="L196" s="250"/>
      <c r="M196" s="251"/>
      <c r="N196" s="252"/>
      <c r="O196" s="252"/>
      <c r="P196" s="252"/>
      <c r="Q196" s="252"/>
      <c r="R196" s="252"/>
      <c r="S196" s="252"/>
      <c r="T196" s="253"/>
      <c r="AT196" s="254" t="s">
        <v>159</v>
      </c>
      <c r="AU196" s="254" t="s">
        <v>81</v>
      </c>
      <c r="AV196" s="12" t="s">
        <v>81</v>
      </c>
      <c r="AW196" s="12" t="s">
        <v>35</v>
      </c>
      <c r="AX196" s="12" t="s">
        <v>71</v>
      </c>
      <c r="AY196" s="254" t="s">
        <v>152</v>
      </c>
    </row>
    <row r="197" s="12" customFormat="1">
      <c r="B197" s="244"/>
      <c r="C197" s="245"/>
      <c r="D197" s="235" t="s">
        <v>159</v>
      </c>
      <c r="E197" s="246" t="s">
        <v>21</v>
      </c>
      <c r="F197" s="247" t="s">
        <v>2204</v>
      </c>
      <c r="G197" s="245"/>
      <c r="H197" s="248">
        <v>25</v>
      </c>
      <c r="I197" s="249"/>
      <c r="J197" s="245"/>
      <c r="K197" s="245"/>
      <c r="L197" s="250"/>
      <c r="M197" s="251"/>
      <c r="N197" s="252"/>
      <c r="O197" s="252"/>
      <c r="P197" s="252"/>
      <c r="Q197" s="252"/>
      <c r="R197" s="252"/>
      <c r="S197" s="252"/>
      <c r="T197" s="253"/>
      <c r="AT197" s="254" t="s">
        <v>159</v>
      </c>
      <c r="AU197" s="254" t="s">
        <v>81</v>
      </c>
      <c r="AV197" s="12" t="s">
        <v>81</v>
      </c>
      <c r="AW197" s="12" t="s">
        <v>35</v>
      </c>
      <c r="AX197" s="12" t="s">
        <v>71</v>
      </c>
      <c r="AY197" s="254" t="s">
        <v>152</v>
      </c>
    </row>
    <row r="198" s="14" customFormat="1">
      <c r="B198" s="278"/>
      <c r="C198" s="279"/>
      <c r="D198" s="235" t="s">
        <v>159</v>
      </c>
      <c r="E198" s="280" t="s">
        <v>21</v>
      </c>
      <c r="F198" s="281" t="s">
        <v>961</v>
      </c>
      <c r="G198" s="279"/>
      <c r="H198" s="282">
        <v>56</v>
      </c>
      <c r="I198" s="283"/>
      <c r="J198" s="279"/>
      <c r="K198" s="279"/>
      <c r="L198" s="284"/>
      <c r="M198" s="285"/>
      <c r="N198" s="286"/>
      <c r="O198" s="286"/>
      <c r="P198" s="286"/>
      <c r="Q198" s="286"/>
      <c r="R198" s="286"/>
      <c r="S198" s="286"/>
      <c r="T198" s="287"/>
      <c r="AT198" s="288" t="s">
        <v>159</v>
      </c>
      <c r="AU198" s="288" t="s">
        <v>81</v>
      </c>
      <c r="AV198" s="14" t="s">
        <v>169</v>
      </c>
      <c r="AW198" s="14" t="s">
        <v>35</v>
      </c>
      <c r="AX198" s="14" t="s">
        <v>71</v>
      </c>
      <c r="AY198" s="288" t="s">
        <v>152</v>
      </c>
    </row>
    <row r="199" s="12" customFormat="1">
      <c r="B199" s="244"/>
      <c r="C199" s="245"/>
      <c r="D199" s="235" t="s">
        <v>159</v>
      </c>
      <c r="E199" s="246" t="s">
        <v>21</v>
      </c>
      <c r="F199" s="247" t="s">
        <v>2209</v>
      </c>
      <c r="G199" s="245"/>
      <c r="H199" s="248">
        <v>61.600000000000001</v>
      </c>
      <c r="I199" s="249"/>
      <c r="J199" s="245"/>
      <c r="K199" s="245"/>
      <c r="L199" s="250"/>
      <c r="M199" s="251"/>
      <c r="N199" s="252"/>
      <c r="O199" s="252"/>
      <c r="P199" s="252"/>
      <c r="Q199" s="252"/>
      <c r="R199" s="252"/>
      <c r="S199" s="252"/>
      <c r="T199" s="253"/>
      <c r="AT199" s="254" t="s">
        <v>159</v>
      </c>
      <c r="AU199" s="254" t="s">
        <v>81</v>
      </c>
      <c r="AV199" s="12" t="s">
        <v>81</v>
      </c>
      <c r="AW199" s="12" t="s">
        <v>35</v>
      </c>
      <c r="AX199" s="12" t="s">
        <v>79</v>
      </c>
      <c r="AY199" s="254" t="s">
        <v>152</v>
      </c>
    </row>
    <row r="200" s="1" customFormat="1" ht="25.5" customHeight="1">
      <c r="B200" s="46"/>
      <c r="C200" s="221" t="s">
        <v>221</v>
      </c>
      <c r="D200" s="221" t="s">
        <v>154</v>
      </c>
      <c r="E200" s="222" t="s">
        <v>2210</v>
      </c>
      <c r="F200" s="223" t="s">
        <v>2211</v>
      </c>
      <c r="G200" s="224" t="s">
        <v>326</v>
      </c>
      <c r="H200" s="225">
        <v>25</v>
      </c>
      <c r="I200" s="226"/>
      <c r="J200" s="227">
        <f>ROUND(I200*H200,2)</f>
        <v>0</v>
      </c>
      <c r="K200" s="223" t="s">
        <v>242</v>
      </c>
      <c r="L200" s="72"/>
      <c r="M200" s="228" t="s">
        <v>21</v>
      </c>
      <c r="N200" s="229" t="s">
        <v>42</v>
      </c>
      <c r="O200" s="47"/>
      <c r="P200" s="230">
        <f>O200*H200</f>
        <v>0</v>
      </c>
      <c r="Q200" s="230">
        <v>0</v>
      </c>
      <c r="R200" s="230">
        <f>Q200*H200</f>
        <v>0</v>
      </c>
      <c r="S200" s="230">
        <v>0</v>
      </c>
      <c r="T200" s="231">
        <f>S200*H200</f>
        <v>0</v>
      </c>
      <c r="AR200" s="24" t="s">
        <v>200</v>
      </c>
      <c r="AT200" s="24" t="s">
        <v>154</v>
      </c>
      <c r="AU200" s="24" t="s">
        <v>81</v>
      </c>
      <c r="AY200" s="24" t="s">
        <v>152</v>
      </c>
      <c r="BE200" s="232">
        <f>IF(N200="základní",J200,0)</f>
        <v>0</v>
      </c>
      <c r="BF200" s="232">
        <f>IF(N200="snížená",J200,0)</f>
        <v>0</v>
      </c>
      <c r="BG200" s="232">
        <f>IF(N200="zákl. přenesená",J200,0)</f>
        <v>0</v>
      </c>
      <c r="BH200" s="232">
        <f>IF(N200="sníž. přenesená",J200,0)</f>
        <v>0</v>
      </c>
      <c r="BI200" s="232">
        <f>IF(N200="nulová",J200,0)</f>
        <v>0</v>
      </c>
      <c r="BJ200" s="24" t="s">
        <v>79</v>
      </c>
      <c r="BK200" s="232">
        <f>ROUND(I200*H200,2)</f>
        <v>0</v>
      </c>
      <c r="BL200" s="24" t="s">
        <v>200</v>
      </c>
      <c r="BM200" s="24" t="s">
        <v>2212</v>
      </c>
    </row>
    <row r="201" s="1" customFormat="1">
      <c r="B201" s="46"/>
      <c r="C201" s="74"/>
      <c r="D201" s="235" t="s">
        <v>246</v>
      </c>
      <c r="E201" s="74"/>
      <c r="F201" s="266" t="s">
        <v>2213</v>
      </c>
      <c r="G201" s="74"/>
      <c r="H201" s="74"/>
      <c r="I201" s="191"/>
      <c r="J201" s="74"/>
      <c r="K201" s="74"/>
      <c r="L201" s="72"/>
      <c r="M201" s="267"/>
      <c r="N201" s="47"/>
      <c r="O201" s="47"/>
      <c r="P201" s="47"/>
      <c r="Q201" s="47"/>
      <c r="R201" s="47"/>
      <c r="S201" s="47"/>
      <c r="T201" s="95"/>
      <c r="AT201" s="24" t="s">
        <v>246</v>
      </c>
      <c r="AU201" s="24" t="s">
        <v>81</v>
      </c>
    </row>
    <row r="202" s="12" customFormat="1">
      <c r="B202" s="244"/>
      <c r="C202" s="245"/>
      <c r="D202" s="235" t="s">
        <v>159</v>
      </c>
      <c r="E202" s="246" t="s">
        <v>21</v>
      </c>
      <c r="F202" s="247" t="s">
        <v>2214</v>
      </c>
      <c r="G202" s="245"/>
      <c r="H202" s="248">
        <v>25</v>
      </c>
      <c r="I202" s="249"/>
      <c r="J202" s="245"/>
      <c r="K202" s="245"/>
      <c r="L202" s="250"/>
      <c r="M202" s="251"/>
      <c r="N202" s="252"/>
      <c r="O202" s="252"/>
      <c r="P202" s="252"/>
      <c r="Q202" s="252"/>
      <c r="R202" s="252"/>
      <c r="S202" s="252"/>
      <c r="T202" s="253"/>
      <c r="AT202" s="254" t="s">
        <v>159</v>
      </c>
      <c r="AU202" s="254" t="s">
        <v>81</v>
      </c>
      <c r="AV202" s="12" t="s">
        <v>81</v>
      </c>
      <c r="AW202" s="12" t="s">
        <v>35</v>
      </c>
      <c r="AX202" s="12" t="s">
        <v>79</v>
      </c>
      <c r="AY202" s="254" t="s">
        <v>152</v>
      </c>
    </row>
    <row r="203" s="1" customFormat="1" ht="16.5" customHeight="1">
      <c r="B203" s="46"/>
      <c r="C203" s="268" t="s">
        <v>330</v>
      </c>
      <c r="D203" s="268" t="s">
        <v>331</v>
      </c>
      <c r="E203" s="269" t="s">
        <v>2215</v>
      </c>
      <c r="F203" s="270" t="s">
        <v>2216</v>
      </c>
      <c r="G203" s="271" t="s">
        <v>326</v>
      </c>
      <c r="H203" s="272">
        <v>27.5</v>
      </c>
      <c r="I203" s="273"/>
      <c r="J203" s="274">
        <f>ROUND(I203*H203,2)</f>
        <v>0</v>
      </c>
      <c r="K203" s="270" t="s">
        <v>242</v>
      </c>
      <c r="L203" s="275"/>
      <c r="M203" s="276" t="s">
        <v>21</v>
      </c>
      <c r="N203" s="277" t="s">
        <v>42</v>
      </c>
      <c r="O203" s="47"/>
      <c r="P203" s="230">
        <f>O203*H203</f>
        <v>0</v>
      </c>
      <c r="Q203" s="230">
        <v>0.00063000000000000003</v>
      </c>
      <c r="R203" s="230">
        <f>Q203*H203</f>
        <v>0.017325</v>
      </c>
      <c r="S203" s="230">
        <v>0</v>
      </c>
      <c r="T203" s="231">
        <f>S203*H203</f>
        <v>0</v>
      </c>
      <c r="AR203" s="24" t="s">
        <v>263</v>
      </c>
      <c r="AT203" s="24" t="s">
        <v>331</v>
      </c>
      <c r="AU203" s="24" t="s">
        <v>81</v>
      </c>
      <c r="AY203" s="24" t="s">
        <v>152</v>
      </c>
      <c r="BE203" s="232">
        <f>IF(N203="základní",J203,0)</f>
        <v>0</v>
      </c>
      <c r="BF203" s="232">
        <f>IF(N203="snížená",J203,0)</f>
        <v>0</v>
      </c>
      <c r="BG203" s="232">
        <f>IF(N203="zákl. přenesená",J203,0)</f>
        <v>0</v>
      </c>
      <c r="BH203" s="232">
        <f>IF(N203="sníž. přenesená",J203,0)</f>
        <v>0</v>
      </c>
      <c r="BI203" s="232">
        <f>IF(N203="nulová",J203,0)</f>
        <v>0</v>
      </c>
      <c r="BJ203" s="24" t="s">
        <v>79</v>
      </c>
      <c r="BK203" s="232">
        <f>ROUND(I203*H203,2)</f>
        <v>0</v>
      </c>
      <c r="BL203" s="24" t="s">
        <v>200</v>
      </c>
      <c r="BM203" s="24" t="s">
        <v>2217</v>
      </c>
    </row>
    <row r="204" s="1" customFormat="1">
      <c r="B204" s="46"/>
      <c r="C204" s="74"/>
      <c r="D204" s="235" t="s">
        <v>246</v>
      </c>
      <c r="E204" s="74"/>
      <c r="F204" s="266" t="s">
        <v>2218</v>
      </c>
      <c r="G204" s="74"/>
      <c r="H204" s="74"/>
      <c r="I204" s="191"/>
      <c r="J204" s="74"/>
      <c r="K204" s="74"/>
      <c r="L204" s="72"/>
      <c r="M204" s="267"/>
      <c r="N204" s="47"/>
      <c r="O204" s="47"/>
      <c r="P204" s="47"/>
      <c r="Q204" s="47"/>
      <c r="R204" s="47"/>
      <c r="S204" s="47"/>
      <c r="T204" s="95"/>
      <c r="AT204" s="24" t="s">
        <v>246</v>
      </c>
      <c r="AU204" s="24" t="s">
        <v>81</v>
      </c>
    </row>
    <row r="205" s="12" customFormat="1">
      <c r="B205" s="244"/>
      <c r="C205" s="245"/>
      <c r="D205" s="235" t="s">
        <v>159</v>
      </c>
      <c r="E205" s="246" t="s">
        <v>21</v>
      </c>
      <c r="F205" s="247" t="s">
        <v>2219</v>
      </c>
      <c r="G205" s="245"/>
      <c r="H205" s="248">
        <v>27.5</v>
      </c>
      <c r="I205" s="249"/>
      <c r="J205" s="245"/>
      <c r="K205" s="245"/>
      <c r="L205" s="250"/>
      <c r="M205" s="251"/>
      <c r="N205" s="252"/>
      <c r="O205" s="252"/>
      <c r="P205" s="252"/>
      <c r="Q205" s="252"/>
      <c r="R205" s="252"/>
      <c r="S205" s="252"/>
      <c r="T205" s="253"/>
      <c r="AT205" s="254" t="s">
        <v>159</v>
      </c>
      <c r="AU205" s="254" t="s">
        <v>81</v>
      </c>
      <c r="AV205" s="12" t="s">
        <v>81</v>
      </c>
      <c r="AW205" s="12" t="s">
        <v>35</v>
      </c>
      <c r="AX205" s="12" t="s">
        <v>79</v>
      </c>
      <c r="AY205" s="254" t="s">
        <v>152</v>
      </c>
    </row>
    <row r="206" s="1" customFormat="1" ht="25.5" customHeight="1">
      <c r="B206" s="46"/>
      <c r="C206" s="221" t="s">
        <v>225</v>
      </c>
      <c r="D206" s="221" t="s">
        <v>154</v>
      </c>
      <c r="E206" s="222" t="s">
        <v>2220</v>
      </c>
      <c r="F206" s="223" t="s">
        <v>2221</v>
      </c>
      <c r="G206" s="224" t="s">
        <v>326</v>
      </c>
      <c r="H206" s="225">
        <v>38</v>
      </c>
      <c r="I206" s="226"/>
      <c r="J206" s="227">
        <f>ROUND(I206*H206,2)</f>
        <v>0</v>
      </c>
      <c r="K206" s="223" t="s">
        <v>242</v>
      </c>
      <c r="L206" s="72"/>
      <c r="M206" s="228" t="s">
        <v>21</v>
      </c>
      <c r="N206" s="229" t="s">
        <v>42</v>
      </c>
      <c r="O206" s="47"/>
      <c r="P206" s="230">
        <f>O206*H206</f>
        <v>0</v>
      </c>
      <c r="Q206" s="230">
        <v>0</v>
      </c>
      <c r="R206" s="230">
        <f>Q206*H206</f>
        <v>0</v>
      </c>
      <c r="S206" s="230">
        <v>0</v>
      </c>
      <c r="T206" s="231">
        <f>S206*H206</f>
        <v>0</v>
      </c>
      <c r="AR206" s="24" t="s">
        <v>200</v>
      </c>
      <c r="AT206" s="24" t="s">
        <v>154</v>
      </c>
      <c r="AU206" s="24" t="s">
        <v>81</v>
      </c>
      <c r="AY206" s="24" t="s">
        <v>152</v>
      </c>
      <c r="BE206" s="232">
        <f>IF(N206="základní",J206,0)</f>
        <v>0</v>
      </c>
      <c r="BF206" s="232">
        <f>IF(N206="snížená",J206,0)</f>
        <v>0</v>
      </c>
      <c r="BG206" s="232">
        <f>IF(N206="zákl. přenesená",J206,0)</f>
        <v>0</v>
      </c>
      <c r="BH206" s="232">
        <f>IF(N206="sníž. přenesená",J206,0)</f>
        <v>0</v>
      </c>
      <c r="BI206" s="232">
        <f>IF(N206="nulová",J206,0)</f>
        <v>0</v>
      </c>
      <c r="BJ206" s="24" t="s">
        <v>79</v>
      </c>
      <c r="BK206" s="232">
        <f>ROUND(I206*H206,2)</f>
        <v>0</v>
      </c>
      <c r="BL206" s="24" t="s">
        <v>200</v>
      </c>
      <c r="BM206" s="24" t="s">
        <v>2222</v>
      </c>
    </row>
    <row r="207" s="12" customFormat="1">
      <c r="B207" s="244"/>
      <c r="C207" s="245"/>
      <c r="D207" s="235" t="s">
        <v>159</v>
      </c>
      <c r="E207" s="246" t="s">
        <v>21</v>
      </c>
      <c r="F207" s="247" t="s">
        <v>2223</v>
      </c>
      <c r="G207" s="245"/>
      <c r="H207" s="248">
        <v>15</v>
      </c>
      <c r="I207" s="249"/>
      <c r="J207" s="245"/>
      <c r="K207" s="245"/>
      <c r="L207" s="250"/>
      <c r="M207" s="251"/>
      <c r="N207" s="252"/>
      <c r="O207" s="252"/>
      <c r="P207" s="252"/>
      <c r="Q207" s="252"/>
      <c r="R207" s="252"/>
      <c r="S207" s="252"/>
      <c r="T207" s="253"/>
      <c r="AT207" s="254" t="s">
        <v>159</v>
      </c>
      <c r="AU207" s="254" t="s">
        <v>81</v>
      </c>
      <c r="AV207" s="12" t="s">
        <v>81</v>
      </c>
      <c r="AW207" s="12" t="s">
        <v>35</v>
      </c>
      <c r="AX207" s="12" t="s">
        <v>71</v>
      </c>
      <c r="AY207" s="254" t="s">
        <v>152</v>
      </c>
    </row>
    <row r="208" s="12" customFormat="1">
      <c r="B208" s="244"/>
      <c r="C208" s="245"/>
      <c r="D208" s="235" t="s">
        <v>159</v>
      </c>
      <c r="E208" s="246" t="s">
        <v>21</v>
      </c>
      <c r="F208" s="247" t="s">
        <v>2224</v>
      </c>
      <c r="G208" s="245"/>
      <c r="H208" s="248">
        <v>23</v>
      </c>
      <c r="I208" s="249"/>
      <c r="J208" s="245"/>
      <c r="K208" s="245"/>
      <c r="L208" s="250"/>
      <c r="M208" s="251"/>
      <c r="N208" s="252"/>
      <c r="O208" s="252"/>
      <c r="P208" s="252"/>
      <c r="Q208" s="252"/>
      <c r="R208" s="252"/>
      <c r="S208" s="252"/>
      <c r="T208" s="253"/>
      <c r="AT208" s="254" t="s">
        <v>159</v>
      </c>
      <c r="AU208" s="254" t="s">
        <v>81</v>
      </c>
      <c r="AV208" s="12" t="s">
        <v>81</v>
      </c>
      <c r="AW208" s="12" t="s">
        <v>35</v>
      </c>
      <c r="AX208" s="12" t="s">
        <v>71</v>
      </c>
      <c r="AY208" s="254" t="s">
        <v>152</v>
      </c>
    </row>
    <row r="209" s="13" customFormat="1">
      <c r="B209" s="255"/>
      <c r="C209" s="256"/>
      <c r="D209" s="235" t="s">
        <v>159</v>
      </c>
      <c r="E209" s="257" t="s">
        <v>21</v>
      </c>
      <c r="F209" s="258" t="s">
        <v>164</v>
      </c>
      <c r="G209" s="256"/>
      <c r="H209" s="259">
        <v>38</v>
      </c>
      <c r="I209" s="260"/>
      <c r="J209" s="256"/>
      <c r="K209" s="256"/>
      <c r="L209" s="261"/>
      <c r="M209" s="262"/>
      <c r="N209" s="263"/>
      <c r="O209" s="263"/>
      <c r="P209" s="263"/>
      <c r="Q209" s="263"/>
      <c r="R209" s="263"/>
      <c r="S209" s="263"/>
      <c r="T209" s="264"/>
      <c r="AT209" s="265" t="s">
        <v>159</v>
      </c>
      <c r="AU209" s="265" t="s">
        <v>81</v>
      </c>
      <c r="AV209" s="13" t="s">
        <v>158</v>
      </c>
      <c r="AW209" s="13" t="s">
        <v>35</v>
      </c>
      <c r="AX209" s="13" t="s">
        <v>79</v>
      </c>
      <c r="AY209" s="265" t="s">
        <v>152</v>
      </c>
    </row>
    <row r="210" s="1" customFormat="1" ht="16.5" customHeight="1">
      <c r="B210" s="46"/>
      <c r="C210" s="268" t="s">
        <v>340</v>
      </c>
      <c r="D210" s="268" t="s">
        <v>331</v>
      </c>
      <c r="E210" s="269" t="s">
        <v>2225</v>
      </c>
      <c r="F210" s="270" t="s">
        <v>2226</v>
      </c>
      <c r="G210" s="271" t="s">
        <v>326</v>
      </c>
      <c r="H210" s="272">
        <v>16.5</v>
      </c>
      <c r="I210" s="273"/>
      <c r="J210" s="274">
        <f>ROUND(I210*H210,2)</f>
        <v>0</v>
      </c>
      <c r="K210" s="270" t="s">
        <v>242</v>
      </c>
      <c r="L210" s="275"/>
      <c r="M210" s="276" t="s">
        <v>21</v>
      </c>
      <c r="N210" s="277" t="s">
        <v>42</v>
      </c>
      <c r="O210" s="47"/>
      <c r="P210" s="230">
        <f>O210*H210</f>
        <v>0</v>
      </c>
      <c r="Q210" s="230">
        <v>0.00025000000000000001</v>
      </c>
      <c r="R210" s="230">
        <f>Q210*H210</f>
        <v>0.0041250000000000002</v>
      </c>
      <c r="S210" s="230">
        <v>0</v>
      </c>
      <c r="T210" s="231">
        <f>S210*H210</f>
        <v>0</v>
      </c>
      <c r="AR210" s="24" t="s">
        <v>263</v>
      </c>
      <c r="AT210" s="24" t="s">
        <v>331</v>
      </c>
      <c r="AU210" s="24" t="s">
        <v>81</v>
      </c>
      <c r="AY210" s="24" t="s">
        <v>152</v>
      </c>
      <c r="BE210" s="232">
        <f>IF(N210="základní",J210,0)</f>
        <v>0</v>
      </c>
      <c r="BF210" s="232">
        <f>IF(N210="snížená",J210,0)</f>
        <v>0</v>
      </c>
      <c r="BG210" s="232">
        <f>IF(N210="zákl. přenesená",J210,0)</f>
        <v>0</v>
      </c>
      <c r="BH210" s="232">
        <f>IF(N210="sníž. přenesená",J210,0)</f>
        <v>0</v>
      </c>
      <c r="BI210" s="232">
        <f>IF(N210="nulová",J210,0)</f>
        <v>0</v>
      </c>
      <c r="BJ210" s="24" t="s">
        <v>79</v>
      </c>
      <c r="BK210" s="232">
        <f>ROUND(I210*H210,2)</f>
        <v>0</v>
      </c>
      <c r="BL210" s="24" t="s">
        <v>200</v>
      </c>
      <c r="BM210" s="24" t="s">
        <v>2227</v>
      </c>
    </row>
    <row r="211" s="12" customFormat="1">
      <c r="B211" s="244"/>
      <c r="C211" s="245"/>
      <c r="D211" s="235" t="s">
        <v>159</v>
      </c>
      <c r="E211" s="246" t="s">
        <v>21</v>
      </c>
      <c r="F211" s="247" t="s">
        <v>2228</v>
      </c>
      <c r="G211" s="245"/>
      <c r="H211" s="248">
        <v>16.5</v>
      </c>
      <c r="I211" s="249"/>
      <c r="J211" s="245"/>
      <c r="K211" s="245"/>
      <c r="L211" s="250"/>
      <c r="M211" s="251"/>
      <c r="N211" s="252"/>
      <c r="O211" s="252"/>
      <c r="P211" s="252"/>
      <c r="Q211" s="252"/>
      <c r="R211" s="252"/>
      <c r="S211" s="252"/>
      <c r="T211" s="253"/>
      <c r="AT211" s="254" t="s">
        <v>159</v>
      </c>
      <c r="AU211" s="254" t="s">
        <v>81</v>
      </c>
      <c r="AV211" s="12" t="s">
        <v>81</v>
      </c>
      <c r="AW211" s="12" t="s">
        <v>35</v>
      </c>
      <c r="AX211" s="12" t="s">
        <v>79</v>
      </c>
      <c r="AY211" s="254" t="s">
        <v>152</v>
      </c>
    </row>
    <row r="212" s="1" customFormat="1" ht="16.5" customHeight="1">
      <c r="B212" s="46"/>
      <c r="C212" s="268" t="s">
        <v>236</v>
      </c>
      <c r="D212" s="268" t="s">
        <v>331</v>
      </c>
      <c r="E212" s="269" t="s">
        <v>2229</v>
      </c>
      <c r="F212" s="270" t="s">
        <v>2230</v>
      </c>
      <c r="G212" s="271" t="s">
        <v>326</v>
      </c>
      <c r="H212" s="272">
        <v>25.300000000000001</v>
      </c>
      <c r="I212" s="273"/>
      <c r="J212" s="274">
        <f>ROUND(I212*H212,2)</f>
        <v>0</v>
      </c>
      <c r="K212" s="270" t="s">
        <v>242</v>
      </c>
      <c r="L212" s="275"/>
      <c r="M212" s="276" t="s">
        <v>21</v>
      </c>
      <c r="N212" s="277" t="s">
        <v>42</v>
      </c>
      <c r="O212" s="47"/>
      <c r="P212" s="230">
        <f>O212*H212</f>
        <v>0</v>
      </c>
      <c r="Q212" s="230">
        <v>0.00034000000000000002</v>
      </c>
      <c r="R212" s="230">
        <f>Q212*H212</f>
        <v>0.0086020000000000003</v>
      </c>
      <c r="S212" s="230">
        <v>0</v>
      </c>
      <c r="T212" s="231">
        <f>S212*H212</f>
        <v>0</v>
      </c>
      <c r="AR212" s="24" t="s">
        <v>263</v>
      </c>
      <c r="AT212" s="24" t="s">
        <v>331</v>
      </c>
      <c r="AU212" s="24" t="s">
        <v>81</v>
      </c>
      <c r="AY212" s="24" t="s">
        <v>152</v>
      </c>
      <c r="BE212" s="232">
        <f>IF(N212="základní",J212,0)</f>
        <v>0</v>
      </c>
      <c r="BF212" s="232">
        <f>IF(N212="snížená",J212,0)</f>
        <v>0</v>
      </c>
      <c r="BG212" s="232">
        <f>IF(N212="zákl. přenesená",J212,0)</f>
        <v>0</v>
      </c>
      <c r="BH212" s="232">
        <f>IF(N212="sníž. přenesená",J212,0)</f>
        <v>0</v>
      </c>
      <c r="BI212" s="232">
        <f>IF(N212="nulová",J212,0)</f>
        <v>0</v>
      </c>
      <c r="BJ212" s="24" t="s">
        <v>79</v>
      </c>
      <c r="BK212" s="232">
        <f>ROUND(I212*H212,2)</f>
        <v>0</v>
      </c>
      <c r="BL212" s="24" t="s">
        <v>200</v>
      </c>
      <c r="BM212" s="24" t="s">
        <v>2231</v>
      </c>
    </row>
    <row r="213" s="1" customFormat="1">
      <c r="B213" s="46"/>
      <c r="C213" s="74"/>
      <c r="D213" s="235" t="s">
        <v>246</v>
      </c>
      <c r="E213" s="74"/>
      <c r="F213" s="266" t="s">
        <v>2232</v>
      </c>
      <c r="G213" s="74"/>
      <c r="H213" s="74"/>
      <c r="I213" s="191"/>
      <c r="J213" s="74"/>
      <c r="K213" s="74"/>
      <c r="L213" s="72"/>
      <c r="M213" s="267"/>
      <c r="N213" s="47"/>
      <c r="O213" s="47"/>
      <c r="P213" s="47"/>
      <c r="Q213" s="47"/>
      <c r="R213" s="47"/>
      <c r="S213" s="47"/>
      <c r="T213" s="95"/>
      <c r="AT213" s="24" t="s">
        <v>246</v>
      </c>
      <c r="AU213" s="24" t="s">
        <v>81</v>
      </c>
    </row>
    <row r="214" s="12" customFormat="1">
      <c r="B214" s="244"/>
      <c r="C214" s="245"/>
      <c r="D214" s="235" t="s">
        <v>159</v>
      </c>
      <c r="E214" s="246" t="s">
        <v>21</v>
      </c>
      <c r="F214" s="247" t="s">
        <v>2233</v>
      </c>
      <c r="G214" s="245"/>
      <c r="H214" s="248">
        <v>25.300000000000001</v>
      </c>
      <c r="I214" s="249"/>
      <c r="J214" s="245"/>
      <c r="K214" s="245"/>
      <c r="L214" s="250"/>
      <c r="M214" s="251"/>
      <c r="N214" s="252"/>
      <c r="O214" s="252"/>
      <c r="P214" s="252"/>
      <c r="Q214" s="252"/>
      <c r="R214" s="252"/>
      <c r="S214" s="252"/>
      <c r="T214" s="253"/>
      <c r="AT214" s="254" t="s">
        <v>159</v>
      </c>
      <c r="AU214" s="254" t="s">
        <v>81</v>
      </c>
      <c r="AV214" s="12" t="s">
        <v>81</v>
      </c>
      <c r="AW214" s="12" t="s">
        <v>35</v>
      </c>
      <c r="AX214" s="12" t="s">
        <v>79</v>
      </c>
      <c r="AY214" s="254" t="s">
        <v>152</v>
      </c>
    </row>
    <row r="215" s="1" customFormat="1" ht="25.5" customHeight="1">
      <c r="B215" s="46"/>
      <c r="C215" s="221" t="s">
        <v>355</v>
      </c>
      <c r="D215" s="221" t="s">
        <v>154</v>
      </c>
      <c r="E215" s="222" t="s">
        <v>2234</v>
      </c>
      <c r="F215" s="223" t="s">
        <v>2235</v>
      </c>
      <c r="G215" s="224" t="s">
        <v>376</v>
      </c>
      <c r="H215" s="225">
        <v>5</v>
      </c>
      <c r="I215" s="226"/>
      <c r="J215" s="227">
        <f>ROUND(I215*H215,2)</f>
        <v>0</v>
      </c>
      <c r="K215" s="223" t="s">
        <v>242</v>
      </c>
      <c r="L215" s="72"/>
      <c r="M215" s="228" t="s">
        <v>21</v>
      </c>
      <c r="N215" s="229" t="s">
        <v>42</v>
      </c>
      <c r="O215" s="47"/>
      <c r="P215" s="230">
        <f>O215*H215</f>
        <v>0</v>
      </c>
      <c r="Q215" s="230">
        <v>0</v>
      </c>
      <c r="R215" s="230">
        <f>Q215*H215</f>
        <v>0</v>
      </c>
      <c r="S215" s="230">
        <v>0</v>
      </c>
      <c r="T215" s="231">
        <f>S215*H215</f>
        <v>0</v>
      </c>
      <c r="AR215" s="24" t="s">
        <v>200</v>
      </c>
      <c r="AT215" s="24" t="s">
        <v>154</v>
      </c>
      <c r="AU215" s="24" t="s">
        <v>81</v>
      </c>
      <c r="AY215" s="24" t="s">
        <v>152</v>
      </c>
      <c r="BE215" s="232">
        <f>IF(N215="základní",J215,0)</f>
        <v>0</v>
      </c>
      <c r="BF215" s="232">
        <f>IF(N215="snížená",J215,0)</f>
        <v>0</v>
      </c>
      <c r="BG215" s="232">
        <f>IF(N215="zákl. přenesená",J215,0)</f>
        <v>0</v>
      </c>
      <c r="BH215" s="232">
        <f>IF(N215="sníž. přenesená",J215,0)</f>
        <v>0</v>
      </c>
      <c r="BI215" s="232">
        <f>IF(N215="nulová",J215,0)</f>
        <v>0</v>
      </c>
      <c r="BJ215" s="24" t="s">
        <v>79</v>
      </c>
      <c r="BK215" s="232">
        <f>ROUND(I215*H215,2)</f>
        <v>0</v>
      </c>
      <c r="BL215" s="24" t="s">
        <v>200</v>
      </c>
      <c r="BM215" s="24" t="s">
        <v>2236</v>
      </c>
    </row>
    <row r="216" s="12" customFormat="1">
      <c r="B216" s="244"/>
      <c r="C216" s="245"/>
      <c r="D216" s="235" t="s">
        <v>159</v>
      </c>
      <c r="E216" s="246" t="s">
        <v>21</v>
      </c>
      <c r="F216" s="247" t="s">
        <v>2237</v>
      </c>
      <c r="G216" s="245"/>
      <c r="H216" s="248">
        <v>5</v>
      </c>
      <c r="I216" s="249"/>
      <c r="J216" s="245"/>
      <c r="K216" s="245"/>
      <c r="L216" s="250"/>
      <c r="M216" s="251"/>
      <c r="N216" s="252"/>
      <c r="O216" s="252"/>
      <c r="P216" s="252"/>
      <c r="Q216" s="252"/>
      <c r="R216" s="252"/>
      <c r="S216" s="252"/>
      <c r="T216" s="253"/>
      <c r="AT216" s="254" t="s">
        <v>159</v>
      </c>
      <c r="AU216" s="254" t="s">
        <v>81</v>
      </c>
      <c r="AV216" s="12" t="s">
        <v>81</v>
      </c>
      <c r="AW216" s="12" t="s">
        <v>35</v>
      </c>
      <c r="AX216" s="12" t="s">
        <v>79</v>
      </c>
      <c r="AY216" s="254" t="s">
        <v>152</v>
      </c>
    </row>
    <row r="217" s="1" customFormat="1" ht="51" customHeight="1">
      <c r="B217" s="46"/>
      <c r="C217" s="268" t="s">
        <v>263</v>
      </c>
      <c r="D217" s="268" t="s">
        <v>331</v>
      </c>
      <c r="E217" s="269" t="s">
        <v>2238</v>
      </c>
      <c r="F217" s="270" t="s">
        <v>2239</v>
      </c>
      <c r="G217" s="271" t="s">
        <v>376</v>
      </c>
      <c r="H217" s="272">
        <v>5</v>
      </c>
      <c r="I217" s="273"/>
      <c r="J217" s="274">
        <f>ROUND(I217*H217,2)</f>
        <v>0</v>
      </c>
      <c r="K217" s="270" t="s">
        <v>21</v>
      </c>
      <c r="L217" s="275"/>
      <c r="M217" s="276" t="s">
        <v>21</v>
      </c>
      <c r="N217" s="277" t="s">
        <v>42</v>
      </c>
      <c r="O217" s="47"/>
      <c r="P217" s="230">
        <f>O217*H217</f>
        <v>0</v>
      </c>
      <c r="Q217" s="230">
        <v>0</v>
      </c>
      <c r="R217" s="230">
        <f>Q217*H217</f>
        <v>0</v>
      </c>
      <c r="S217" s="230">
        <v>0</v>
      </c>
      <c r="T217" s="231">
        <f>S217*H217</f>
        <v>0</v>
      </c>
      <c r="AR217" s="24" t="s">
        <v>263</v>
      </c>
      <c r="AT217" s="24" t="s">
        <v>331</v>
      </c>
      <c r="AU217" s="24" t="s">
        <v>81</v>
      </c>
      <c r="AY217" s="24" t="s">
        <v>152</v>
      </c>
      <c r="BE217" s="232">
        <f>IF(N217="základní",J217,0)</f>
        <v>0</v>
      </c>
      <c r="BF217" s="232">
        <f>IF(N217="snížená",J217,0)</f>
        <v>0</v>
      </c>
      <c r="BG217" s="232">
        <f>IF(N217="zákl. přenesená",J217,0)</f>
        <v>0</v>
      </c>
      <c r="BH217" s="232">
        <f>IF(N217="sníž. přenesená",J217,0)</f>
        <v>0</v>
      </c>
      <c r="BI217" s="232">
        <f>IF(N217="nulová",J217,0)</f>
        <v>0</v>
      </c>
      <c r="BJ217" s="24" t="s">
        <v>79</v>
      </c>
      <c r="BK217" s="232">
        <f>ROUND(I217*H217,2)</f>
        <v>0</v>
      </c>
      <c r="BL217" s="24" t="s">
        <v>200</v>
      </c>
      <c r="BM217" s="24" t="s">
        <v>2240</v>
      </c>
    </row>
    <row r="218" s="11" customFormat="1">
      <c r="B218" s="233"/>
      <c r="C218" s="234"/>
      <c r="D218" s="235" t="s">
        <v>159</v>
      </c>
      <c r="E218" s="236" t="s">
        <v>21</v>
      </c>
      <c r="F218" s="237" t="s">
        <v>2241</v>
      </c>
      <c r="G218" s="234"/>
      <c r="H218" s="236" t="s">
        <v>21</v>
      </c>
      <c r="I218" s="238"/>
      <c r="J218" s="234"/>
      <c r="K218" s="234"/>
      <c r="L218" s="239"/>
      <c r="M218" s="240"/>
      <c r="N218" s="241"/>
      <c r="O218" s="241"/>
      <c r="P218" s="241"/>
      <c r="Q218" s="241"/>
      <c r="R218" s="241"/>
      <c r="S218" s="241"/>
      <c r="T218" s="242"/>
      <c r="AT218" s="243" t="s">
        <v>159</v>
      </c>
      <c r="AU218" s="243" t="s">
        <v>81</v>
      </c>
      <c r="AV218" s="11" t="s">
        <v>79</v>
      </c>
      <c r="AW218" s="11" t="s">
        <v>35</v>
      </c>
      <c r="AX218" s="11" t="s">
        <v>71</v>
      </c>
      <c r="AY218" s="243" t="s">
        <v>152</v>
      </c>
    </row>
    <row r="219" s="11" customFormat="1">
      <c r="B219" s="233"/>
      <c r="C219" s="234"/>
      <c r="D219" s="235" t="s">
        <v>159</v>
      </c>
      <c r="E219" s="236" t="s">
        <v>21</v>
      </c>
      <c r="F219" s="237" t="s">
        <v>2242</v>
      </c>
      <c r="G219" s="234"/>
      <c r="H219" s="236" t="s">
        <v>21</v>
      </c>
      <c r="I219" s="238"/>
      <c r="J219" s="234"/>
      <c r="K219" s="234"/>
      <c r="L219" s="239"/>
      <c r="M219" s="240"/>
      <c r="N219" s="241"/>
      <c r="O219" s="241"/>
      <c r="P219" s="241"/>
      <c r="Q219" s="241"/>
      <c r="R219" s="241"/>
      <c r="S219" s="241"/>
      <c r="T219" s="242"/>
      <c r="AT219" s="243" t="s">
        <v>159</v>
      </c>
      <c r="AU219" s="243" t="s">
        <v>81</v>
      </c>
      <c r="AV219" s="11" t="s">
        <v>79</v>
      </c>
      <c r="AW219" s="11" t="s">
        <v>35</v>
      </c>
      <c r="AX219" s="11" t="s">
        <v>71</v>
      </c>
      <c r="AY219" s="243" t="s">
        <v>152</v>
      </c>
    </row>
    <row r="220" s="12" customFormat="1">
      <c r="B220" s="244"/>
      <c r="C220" s="245"/>
      <c r="D220" s="235" t="s">
        <v>159</v>
      </c>
      <c r="E220" s="246" t="s">
        <v>21</v>
      </c>
      <c r="F220" s="247" t="s">
        <v>2243</v>
      </c>
      <c r="G220" s="245"/>
      <c r="H220" s="248">
        <v>5</v>
      </c>
      <c r="I220" s="249"/>
      <c r="J220" s="245"/>
      <c r="K220" s="245"/>
      <c r="L220" s="250"/>
      <c r="M220" s="251"/>
      <c r="N220" s="252"/>
      <c r="O220" s="252"/>
      <c r="P220" s="252"/>
      <c r="Q220" s="252"/>
      <c r="R220" s="252"/>
      <c r="S220" s="252"/>
      <c r="T220" s="253"/>
      <c r="AT220" s="254" t="s">
        <v>159</v>
      </c>
      <c r="AU220" s="254" t="s">
        <v>81</v>
      </c>
      <c r="AV220" s="12" t="s">
        <v>81</v>
      </c>
      <c r="AW220" s="12" t="s">
        <v>35</v>
      </c>
      <c r="AX220" s="12" t="s">
        <v>79</v>
      </c>
      <c r="AY220" s="254" t="s">
        <v>152</v>
      </c>
    </row>
    <row r="221" s="1" customFormat="1" ht="25.5" customHeight="1">
      <c r="B221" s="46"/>
      <c r="C221" s="221" t="s">
        <v>373</v>
      </c>
      <c r="D221" s="221" t="s">
        <v>154</v>
      </c>
      <c r="E221" s="222" t="s">
        <v>2244</v>
      </c>
      <c r="F221" s="223" t="s">
        <v>2245</v>
      </c>
      <c r="G221" s="224" t="s">
        <v>376</v>
      </c>
      <c r="H221" s="225">
        <v>3</v>
      </c>
      <c r="I221" s="226"/>
      <c r="J221" s="227">
        <f>ROUND(I221*H221,2)</f>
        <v>0</v>
      </c>
      <c r="K221" s="223" t="s">
        <v>242</v>
      </c>
      <c r="L221" s="72"/>
      <c r="M221" s="228" t="s">
        <v>21</v>
      </c>
      <c r="N221" s="229" t="s">
        <v>42</v>
      </c>
      <c r="O221" s="47"/>
      <c r="P221" s="230">
        <f>O221*H221</f>
        <v>0</v>
      </c>
      <c r="Q221" s="230">
        <v>0</v>
      </c>
      <c r="R221" s="230">
        <f>Q221*H221</f>
        <v>0</v>
      </c>
      <c r="S221" s="230">
        <v>0</v>
      </c>
      <c r="T221" s="231">
        <f>S221*H221</f>
        <v>0</v>
      </c>
      <c r="AR221" s="24" t="s">
        <v>200</v>
      </c>
      <c r="AT221" s="24" t="s">
        <v>154</v>
      </c>
      <c r="AU221" s="24" t="s">
        <v>81</v>
      </c>
      <c r="AY221" s="24" t="s">
        <v>152</v>
      </c>
      <c r="BE221" s="232">
        <f>IF(N221="základní",J221,0)</f>
        <v>0</v>
      </c>
      <c r="BF221" s="232">
        <f>IF(N221="snížená",J221,0)</f>
        <v>0</v>
      </c>
      <c r="BG221" s="232">
        <f>IF(N221="zákl. přenesená",J221,0)</f>
        <v>0</v>
      </c>
      <c r="BH221" s="232">
        <f>IF(N221="sníž. přenesená",J221,0)</f>
        <v>0</v>
      </c>
      <c r="BI221" s="232">
        <f>IF(N221="nulová",J221,0)</f>
        <v>0</v>
      </c>
      <c r="BJ221" s="24" t="s">
        <v>79</v>
      </c>
      <c r="BK221" s="232">
        <f>ROUND(I221*H221,2)</f>
        <v>0</v>
      </c>
      <c r="BL221" s="24" t="s">
        <v>200</v>
      </c>
      <c r="BM221" s="24" t="s">
        <v>2246</v>
      </c>
    </row>
    <row r="222" s="12" customFormat="1">
      <c r="B222" s="244"/>
      <c r="C222" s="245"/>
      <c r="D222" s="235" t="s">
        <v>159</v>
      </c>
      <c r="E222" s="246" t="s">
        <v>21</v>
      </c>
      <c r="F222" s="247" t="s">
        <v>2247</v>
      </c>
      <c r="G222" s="245"/>
      <c r="H222" s="248">
        <v>3</v>
      </c>
      <c r="I222" s="249"/>
      <c r="J222" s="245"/>
      <c r="K222" s="245"/>
      <c r="L222" s="250"/>
      <c r="M222" s="251"/>
      <c r="N222" s="252"/>
      <c r="O222" s="252"/>
      <c r="P222" s="252"/>
      <c r="Q222" s="252"/>
      <c r="R222" s="252"/>
      <c r="S222" s="252"/>
      <c r="T222" s="253"/>
      <c r="AT222" s="254" t="s">
        <v>159</v>
      </c>
      <c r="AU222" s="254" t="s">
        <v>81</v>
      </c>
      <c r="AV222" s="12" t="s">
        <v>81</v>
      </c>
      <c r="AW222" s="12" t="s">
        <v>35</v>
      </c>
      <c r="AX222" s="12" t="s">
        <v>79</v>
      </c>
      <c r="AY222" s="254" t="s">
        <v>152</v>
      </c>
    </row>
    <row r="223" s="1" customFormat="1" ht="16.5" customHeight="1">
      <c r="B223" s="46"/>
      <c r="C223" s="268" t="s">
        <v>380</v>
      </c>
      <c r="D223" s="268" t="s">
        <v>331</v>
      </c>
      <c r="E223" s="269" t="s">
        <v>2248</v>
      </c>
      <c r="F223" s="270" t="s">
        <v>2249</v>
      </c>
      <c r="G223" s="271" t="s">
        <v>376</v>
      </c>
      <c r="H223" s="272">
        <v>1</v>
      </c>
      <c r="I223" s="273"/>
      <c r="J223" s="274">
        <f>ROUND(I223*H223,2)</f>
        <v>0</v>
      </c>
      <c r="K223" s="270" t="s">
        <v>21</v>
      </c>
      <c r="L223" s="275"/>
      <c r="M223" s="276" t="s">
        <v>21</v>
      </c>
      <c r="N223" s="277" t="s">
        <v>42</v>
      </c>
      <c r="O223" s="47"/>
      <c r="P223" s="230">
        <f>O223*H223</f>
        <v>0</v>
      </c>
      <c r="Q223" s="230">
        <v>0</v>
      </c>
      <c r="R223" s="230">
        <f>Q223*H223</f>
        <v>0</v>
      </c>
      <c r="S223" s="230">
        <v>0</v>
      </c>
      <c r="T223" s="231">
        <f>S223*H223</f>
        <v>0</v>
      </c>
      <c r="AR223" s="24" t="s">
        <v>263</v>
      </c>
      <c r="AT223" s="24" t="s">
        <v>331</v>
      </c>
      <c r="AU223" s="24" t="s">
        <v>81</v>
      </c>
      <c r="AY223" s="24" t="s">
        <v>152</v>
      </c>
      <c r="BE223" s="232">
        <f>IF(N223="základní",J223,0)</f>
        <v>0</v>
      </c>
      <c r="BF223" s="232">
        <f>IF(N223="snížená",J223,0)</f>
        <v>0</v>
      </c>
      <c r="BG223" s="232">
        <f>IF(N223="zákl. přenesená",J223,0)</f>
        <v>0</v>
      </c>
      <c r="BH223" s="232">
        <f>IF(N223="sníž. přenesená",J223,0)</f>
        <v>0</v>
      </c>
      <c r="BI223" s="232">
        <f>IF(N223="nulová",J223,0)</f>
        <v>0</v>
      </c>
      <c r="BJ223" s="24" t="s">
        <v>79</v>
      </c>
      <c r="BK223" s="232">
        <f>ROUND(I223*H223,2)</f>
        <v>0</v>
      </c>
      <c r="BL223" s="24" t="s">
        <v>200</v>
      </c>
      <c r="BM223" s="24" t="s">
        <v>2250</v>
      </c>
    </row>
    <row r="224" s="12" customFormat="1">
      <c r="B224" s="244"/>
      <c r="C224" s="245"/>
      <c r="D224" s="235" t="s">
        <v>159</v>
      </c>
      <c r="E224" s="246" t="s">
        <v>21</v>
      </c>
      <c r="F224" s="247" t="s">
        <v>2251</v>
      </c>
      <c r="G224" s="245"/>
      <c r="H224" s="248">
        <v>1</v>
      </c>
      <c r="I224" s="249"/>
      <c r="J224" s="245"/>
      <c r="K224" s="245"/>
      <c r="L224" s="250"/>
      <c r="M224" s="251"/>
      <c r="N224" s="252"/>
      <c r="O224" s="252"/>
      <c r="P224" s="252"/>
      <c r="Q224" s="252"/>
      <c r="R224" s="252"/>
      <c r="S224" s="252"/>
      <c r="T224" s="253"/>
      <c r="AT224" s="254" t="s">
        <v>159</v>
      </c>
      <c r="AU224" s="254" t="s">
        <v>81</v>
      </c>
      <c r="AV224" s="12" t="s">
        <v>81</v>
      </c>
      <c r="AW224" s="12" t="s">
        <v>35</v>
      </c>
      <c r="AX224" s="12" t="s">
        <v>79</v>
      </c>
      <c r="AY224" s="254" t="s">
        <v>152</v>
      </c>
    </row>
    <row r="225" s="1" customFormat="1" ht="16.5" customHeight="1">
      <c r="B225" s="46"/>
      <c r="C225" s="268" t="s">
        <v>385</v>
      </c>
      <c r="D225" s="268" t="s">
        <v>331</v>
      </c>
      <c r="E225" s="269" t="s">
        <v>2252</v>
      </c>
      <c r="F225" s="270" t="s">
        <v>2253</v>
      </c>
      <c r="G225" s="271" t="s">
        <v>376</v>
      </c>
      <c r="H225" s="272">
        <v>1</v>
      </c>
      <c r="I225" s="273"/>
      <c r="J225" s="274">
        <f>ROUND(I225*H225,2)</f>
        <v>0</v>
      </c>
      <c r="K225" s="270" t="s">
        <v>21</v>
      </c>
      <c r="L225" s="275"/>
      <c r="M225" s="276" t="s">
        <v>21</v>
      </c>
      <c r="N225" s="277" t="s">
        <v>42</v>
      </c>
      <c r="O225" s="47"/>
      <c r="P225" s="230">
        <f>O225*H225</f>
        <v>0</v>
      </c>
      <c r="Q225" s="230">
        <v>0</v>
      </c>
      <c r="R225" s="230">
        <f>Q225*H225</f>
        <v>0</v>
      </c>
      <c r="S225" s="230">
        <v>0</v>
      </c>
      <c r="T225" s="231">
        <f>S225*H225</f>
        <v>0</v>
      </c>
      <c r="AR225" s="24" t="s">
        <v>263</v>
      </c>
      <c r="AT225" s="24" t="s">
        <v>331</v>
      </c>
      <c r="AU225" s="24" t="s">
        <v>81</v>
      </c>
      <c r="AY225" s="24" t="s">
        <v>152</v>
      </c>
      <c r="BE225" s="232">
        <f>IF(N225="základní",J225,0)</f>
        <v>0</v>
      </c>
      <c r="BF225" s="232">
        <f>IF(N225="snížená",J225,0)</f>
        <v>0</v>
      </c>
      <c r="BG225" s="232">
        <f>IF(N225="zákl. přenesená",J225,0)</f>
        <v>0</v>
      </c>
      <c r="BH225" s="232">
        <f>IF(N225="sníž. přenesená",J225,0)</f>
        <v>0</v>
      </c>
      <c r="BI225" s="232">
        <f>IF(N225="nulová",J225,0)</f>
        <v>0</v>
      </c>
      <c r="BJ225" s="24" t="s">
        <v>79</v>
      </c>
      <c r="BK225" s="232">
        <f>ROUND(I225*H225,2)</f>
        <v>0</v>
      </c>
      <c r="BL225" s="24" t="s">
        <v>200</v>
      </c>
      <c r="BM225" s="24" t="s">
        <v>2254</v>
      </c>
    </row>
    <row r="226" s="12" customFormat="1">
      <c r="B226" s="244"/>
      <c r="C226" s="245"/>
      <c r="D226" s="235" t="s">
        <v>159</v>
      </c>
      <c r="E226" s="246" t="s">
        <v>21</v>
      </c>
      <c r="F226" s="247" t="s">
        <v>2255</v>
      </c>
      <c r="G226" s="245"/>
      <c r="H226" s="248">
        <v>1</v>
      </c>
      <c r="I226" s="249"/>
      <c r="J226" s="245"/>
      <c r="K226" s="245"/>
      <c r="L226" s="250"/>
      <c r="M226" s="251"/>
      <c r="N226" s="252"/>
      <c r="O226" s="252"/>
      <c r="P226" s="252"/>
      <c r="Q226" s="252"/>
      <c r="R226" s="252"/>
      <c r="S226" s="252"/>
      <c r="T226" s="253"/>
      <c r="AT226" s="254" t="s">
        <v>159</v>
      </c>
      <c r="AU226" s="254" t="s">
        <v>81</v>
      </c>
      <c r="AV226" s="12" t="s">
        <v>81</v>
      </c>
      <c r="AW226" s="12" t="s">
        <v>35</v>
      </c>
      <c r="AX226" s="12" t="s">
        <v>79</v>
      </c>
      <c r="AY226" s="254" t="s">
        <v>152</v>
      </c>
    </row>
    <row r="227" s="1" customFormat="1" ht="16.5" customHeight="1">
      <c r="B227" s="46"/>
      <c r="C227" s="268" t="s">
        <v>390</v>
      </c>
      <c r="D227" s="268" t="s">
        <v>331</v>
      </c>
      <c r="E227" s="269" t="s">
        <v>2256</v>
      </c>
      <c r="F227" s="270" t="s">
        <v>2257</v>
      </c>
      <c r="G227" s="271" t="s">
        <v>376</v>
      </c>
      <c r="H227" s="272">
        <v>1</v>
      </c>
      <c r="I227" s="273"/>
      <c r="J227" s="274">
        <f>ROUND(I227*H227,2)</f>
        <v>0</v>
      </c>
      <c r="K227" s="270" t="s">
        <v>21</v>
      </c>
      <c r="L227" s="275"/>
      <c r="M227" s="276" t="s">
        <v>21</v>
      </c>
      <c r="N227" s="277" t="s">
        <v>42</v>
      </c>
      <c r="O227" s="47"/>
      <c r="P227" s="230">
        <f>O227*H227</f>
        <v>0</v>
      </c>
      <c r="Q227" s="230">
        <v>0</v>
      </c>
      <c r="R227" s="230">
        <f>Q227*H227</f>
        <v>0</v>
      </c>
      <c r="S227" s="230">
        <v>0</v>
      </c>
      <c r="T227" s="231">
        <f>S227*H227</f>
        <v>0</v>
      </c>
      <c r="AR227" s="24" t="s">
        <v>263</v>
      </c>
      <c r="AT227" s="24" t="s">
        <v>331</v>
      </c>
      <c r="AU227" s="24" t="s">
        <v>81</v>
      </c>
      <c r="AY227" s="24" t="s">
        <v>152</v>
      </c>
      <c r="BE227" s="232">
        <f>IF(N227="základní",J227,0)</f>
        <v>0</v>
      </c>
      <c r="BF227" s="232">
        <f>IF(N227="snížená",J227,0)</f>
        <v>0</v>
      </c>
      <c r="BG227" s="232">
        <f>IF(N227="zákl. přenesená",J227,0)</f>
        <v>0</v>
      </c>
      <c r="BH227" s="232">
        <f>IF(N227="sníž. přenesená",J227,0)</f>
        <v>0</v>
      </c>
      <c r="BI227" s="232">
        <f>IF(N227="nulová",J227,0)</f>
        <v>0</v>
      </c>
      <c r="BJ227" s="24" t="s">
        <v>79</v>
      </c>
      <c r="BK227" s="232">
        <f>ROUND(I227*H227,2)</f>
        <v>0</v>
      </c>
      <c r="BL227" s="24" t="s">
        <v>200</v>
      </c>
      <c r="BM227" s="24" t="s">
        <v>2258</v>
      </c>
    </row>
    <row r="228" s="12" customFormat="1">
      <c r="B228" s="244"/>
      <c r="C228" s="245"/>
      <c r="D228" s="235" t="s">
        <v>159</v>
      </c>
      <c r="E228" s="246" t="s">
        <v>21</v>
      </c>
      <c r="F228" s="247" t="s">
        <v>2259</v>
      </c>
      <c r="G228" s="245"/>
      <c r="H228" s="248">
        <v>1</v>
      </c>
      <c r="I228" s="249"/>
      <c r="J228" s="245"/>
      <c r="K228" s="245"/>
      <c r="L228" s="250"/>
      <c r="M228" s="251"/>
      <c r="N228" s="252"/>
      <c r="O228" s="252"/>
      <c r="P228" s="252"/>
      <c r="Q228" s="252"/>
      <c r="R228" s="252"/>
      <c r="S228" s="252"/>
      <c r="T228" s="253"/>
      <c r="AT228" s="254" t="s">
        <v>159</v>
      </c>
      <c r="AU228" s="254" t="s">
        <v>81</v>
      </c>
      <c r="AV228" s="12" t="s">
        <v>81</v>
      </c>
      <c r="AW228" s="12" t="s">
        <v>35</v>
      </c>
      <c r="AX228" s="12" t="s">
        <v>79</v>
      </c>
      <c r="AY228" s="254" t="s">
        <v>152</v>
      </c>
    </row>
    <row r="229" s="1" customFormat="1" ht="25.5" customHeight="1">
      <c r="B229" s="46"/>
      <c r="C229" s="221" t="s">
        <v>396</v>
      </c>
      <c r="D229" s="221" t="s">
        <v>154</v>
      </c>
      <c r="E229" s="222" t="s">
        <v>2260</v>
      </c>
      <c r="F229" s="223" t="s">
        <v>2261</v>
      </c>
      <c r="G229" s="224" t="s">
        <v>376</v>
      </c>
      <c r="H229" s="225">
        <v>1</v>
      </c>
      <c r="I229" s="226"/>
      <c r="J229" s="227">
        <f>ROUND(I229*H229,2)</f>
        <v>0</v>
      </c>
      <c r="K229" s="223" t="s">
        <v>242</v>
      </c>
      <c r="L229" s="72"/>
      <c r="M229" s="228" t="s">
        <v>21</v>
      </c>
      <c r="N229" s="229" t="s">
        <v>42</v>
      </c>
      <c r="O229" s="47"/>
      <c r="P229" s="230">
        <f>O229*H229</f>
        <v>0</v>
      </c>
      <c r="Q229" s="230">
        <v>0</v>
      </c>
      <c r="R229" s="230">
        <f>Q229*H229</f>
        <v>0</v>
      </c>
      <c r="S229" s="230">
        <v>0</v>
      </c>
      <c r="T229" s="231">
        <f>S229*H229</f>
        <v>0</v>
      </c>
      <c r="AR229" s="24" t="s">
        <v>200</v>
      </c>
      <c r="AT229" s="24" t="s">
        <v>154</v>
      </c>
      <c r="AU229" s="24" t="s">
        <v>81</v>
      </c>
      <c r="AY229" s="24" t="s">
        <v>152</v>
      </c>
      <c r="BE229" s="232">
        <f>IF(N229="základní",J229,0)</f>
        <v>0</v>
      </c>
      <c r="BF229" s="232">
        <f>IF(N229="snížená",J229,0)</f>
        <v>0</v>
      </c>
      <c r="BG229" s="232">
        <f>IF(N229="zákl. přenesená",J229,0)</f>
        <v>0</v>
      </c>
      <c r="BH229" s="232">
        <f>IF(N229="sníž. přenesená",J229,0)</f>
        <v>0</v>
      </c>
      <c r="BI229" s="232">
        <f>IF(N229="nulová",J229,0)</f>
        <v>0</v>
      </c>
      <c r="BJ229" s="24" t="s">
        <v>79</v>
      </c>
      <c r="BK229" s="232">
        <f>ROUND(I229*H229,2)</f>
        <v>0</v>
      </c>
      <c r="BL229" s="24" t="s">
        <v>200</v>
      </c>
      <c r="BM229" s="24" t="s">
        <v>2262</v>
      </c>
    </row>
    <row r="230" s="12" customFormat="1">
      <c r="B230" s="244"/>
      <c r="C230" s="245"/>
      <c r="D230" s="235" t="s">
        <v>159</v>
      </c>
      <c r="E230" s="246" t="s">
        <v>21</v>
      </c>
      <c r="F230" s="247" t="s">
        <v>2263</v>
      </c>
      <c r="G230" s="245"/>
      <c r="H230" s="248">
        <v>1</v>
      </c>
      <c r="I230" s="249"/>
      <c r="J230" s="245"/>
      <c r="K230" s="245"/>
      <c r="L230" s="250"/>
      <c r="M230" s="251"/>
      <c r="N230" s="252"/>
      <c r="O230" s="252"/>
      <c r="P230" s="252"/>
      <c r="Q230" s="252"/>
      <c r="R230" s="252"/>
      <c r="S230" s="252"/>
      <c r="T230" s="253"/>
      <c r="AT230" s="254" t="s">
        <v>159</v>
      </c>
      <c r="AU230" s="254" t="s">
        <v>81</v>
      </c>
      <c r="AV230" s="12" t="s">
        <v>81</v>
      </c>
      <c r="AW230" s="12" t="s">
        <v>35</v>
      </c>
      <c r="AX230" s="12" t="s">
        <v>79</v>
      </c>
      <c r="AY230" s="254" t="s">
        <v>152</v>
      </c>
    </row>
    <row r="231" s="1" customFormat="1" ht="16.5" customHeight="1">
      <c r="B231" s="46"/>
      <c r="C231" s="268" t="s">
        <v>278</v>
      </c>
      <c r="D231" s="268" t="s">
        <v>331</v>
      </c>
      <c r="E231" s="269" t="s">
        <v>2264</v>
      </c>
      <c r="F231" s="270" t="s">
        <v>2265</v>
      </c>
      <c r="G231" s="271" t="s">
        <v>376</v>
      </c>
      <c r="H231" s="272">
        <v>1</v>
      </c>
      <c r="I231" s="273"/>
      <c r="J231" s="274">
        <f>ROUND(I231*H231,2)</f>
        <v>0</v>
      </c>
      <c r="K231" s="270" t="s">
        <v>242</v>
      </c>
      <c r="L231" s="275"/>
      <c r="M231" s="276" t="s">
        <v>21</v>
      </c>
      <c r="N231" s="277" t="s">
        <v>42</v>
      </c>
      <c r="O231" s="47"/>
      <c r="P231" s="230">
        <f>O231*H231</f>
        <v>0</v>
      </c>
      <c r="Q231" s="230">
        <v>0.0080000000000000002</v>
      </c>
      <c r="R231" s="230">
        <f>Q231*H231</f>
        <v>0.0080000000000000002</v>
      </c>
      <c r="S231" s="230">
        <v>0</v>
      </c>
      <c r="T231" s="231">
        <f>S231*H231</f>
        <v>0</v>
      </c>
      <c r="AR231" s="24" t="s">
        <v>263</v>
      </c>
      <c r="AT231" s="24" t="s">
        <v>331</v>
      </c>
      <c r="AU231" s="24" t="s">
        <v>81</v>
      </c>
      <c r="AY231" s="24" t="s">
        <v>152</v>
      </c>
      <c r="BE231" s="232">
        <f>IF(N231="základní",J231,0)</f>
        <v>0</v>
      </c>
      <c r="BF231" s="232">
        <f>IF(N231="snížená",J231,0)</f>
        <v>0</v>
      </c>
      <c r="BG231" s="232">
        <f>IF(N231="zákl. přenesená",J231,0)</f>
        <v>0</v>
      </c>
      <c r="BH231" s="232">
        <f>IF(N231="sníž. přenesená",J231,0)</f>
        <v>0</v>
      </c>
      <c r="BI231" s="232">
        <f>IF(N231="nulová",J231,0)</f>
        <v>0</v>
      </c>
      <c r="BJ231" s="24" t="s">
        <v>79</v>
      </c>
      <c r="BK231" s="232">
        <f>ROUND(I231*H231,2)</f>
        <v>0</v>
      </c>
      <c r="BL231" s="24" t="s">
        <v>200</v>
      </c>
      <c r="BM231" s="24" t="s">
        <v>2266</v>
      </c>
    </row>
    <row r="232" s="12" customFormat="1">
      <c r="B232" s="244"/>
      <c r="C232" s="245"/>
      <c r="D232" s="235" t="s">
        <v>159</v>
      </c>
      <c r="E232" s="246" t="s">
        <v>21</v>
      </c>
      <c r="F232" s="247" t="s">
        <v>2267</v>
      </c>
      <c r="G232" s="245"/>
      <c r="H232" s="248">
        <v>1</v>
      </c>
      <c r="I232" s="249"/>
      <c r="J232" s="245"/>
      <c r="K232" s="245"/>
      <c r="L232" s="250"/>
      <c r="M232" s="251"/>
      <c r="N232" s="252"/>
      <c r="O232" s="252"/>
      <c r="P232" s="252"/>
      <c r="Q232" s="252"/>
      <c r="R232" s="252"/>
      <c r="S232" s="252"/>
      <c r="T232" s="253"/>
      <c r="AT232" s="254" t="s">
        <v>159</v>
      </c>
      <c r="AU232" s="254" t="s">
        <v>81</v>
      </c>
      <c r="AV232" s="12" t="s">
        <v>81</v>
      </c>
      <c r="AW232" s="12" t="s">
        <v>35</v>
      </c>
      <c r="AX232" s="12" t="s">
        <v>79</v>
      </c>
      <c r="AY232" s="254" t="s">
        <v>152</v>
      </c>
    </row>
    <row r="233" s="1" customFormat="1" ht="25.5" customHeight="1">
      <c r="B233" s="46"/>
      <c r="C233" s="221" t="s">
        <v>407</v>
      </c>
      <c r="D233" s="221" t="s">
        <v>154</v>
      </c>
      <c r="E233" s="222" t="s">
        <v>2268</v>
      </c>
      <c r="F233" s="223" t="s">
        <v>2269</v>
      </c>
      <c r="G233" s="224" t="s">
        <v>376</v>
      </c>
      <c r="H233" s="225">
        <v>1</v>
      </c>
      <c r="I233" s="226"/>
      <c r="J233" s="227">
        <f>ROUND(I233*H233,2)</f>
        <v>0</v>
      </c>
      <c r="K233" s="223" t="s">
        <v>242</v>
      </c>
      <c r="L233" s="72"/>
      <c r="M233" s="228" t="s">
        <v>21</v>
      </c>
      <c r="N233" s="229" t="s">
        <v>42</v>
      </c>
      <c r="O233" s="47"/>
      <c r="P233" s="230">
        <f>O233*H233</f>
        <v>0</v>
      </c>
      <c r="Q233" s="230">
        <v>0</v>
      </c>
      <c r="R233" s="230">
        <f>Q233*H233</f>
        <v>0</v>
      </c>
      <c r="S233" s="230">
        <v>0</v>
      </c>
      <c r="T233" s="231">
        <f>S233*H233</f>
        <v>0</v>
      </c>
      <c r="AR233" s="24" t="s">
        <v>200</v>
      </c>
      <c r="AT233" s="24" t="s">
        <v>154</v>
      </c>
      <c r="AU233" s="24" t="s">
        <v>81</v>
      </c>
      <c r="AY233" s="24" t="s">
        <v>152</v>
      </c>
      <c r="BE233" s="232">
        <f>IF(N233="základní",J233,0)</f>
        <v>0</v>
      </c>
      <c r="BF233" s="232">
        <f>IF(N233="snížená",J233,0)</f>
        <v>0</v>
      </c>
      <c r="BG233" s="232">
        <f>IF(N233="zákl. přenesená",J233,0)</f>
        <v>0</v>
      </c>
      <c r="BH233" s="232">
        <f>IF(N233="sníž. přenesená",J233,0)</f>
        <v>0</v>
      </c>
      <c r="BI233" s="232">
        <f>IF(N233="nulová",J233,0)</f>
        <v>0</v>
      </c>
      <c r="BJ233" s="24" t="s">
        <v>79</v>
      </c>
      <c r="BK233" s="232">
        <f>ROUND(I233*H233,2)</f>
        <v>0</v>
      </c>
      <c r="BL233" s="24" t="s">
        <v>200</v>
      </c>
      <c r="BM233" s="24" t="s">
        <v>2270</v>
      </c>
    </row>
    <row r="234" s="12" customFormat="1">
      <c r="B234" s="244"/>
      <c r="C234" s="245"/>
      <c r="D234" s="235" t="s">
        <v>159</v>
      </c>
      <c r="E234" s="246" t="s">
        <v>21</v>
      </c>
      <c r="F234" s="247" t="s">
        <v>2271</v>
      </c>
      <c r="G234" s="245"/>
      <c r="H234" s="248">
        <v>1</v>
      </c>
      <c r="I234" s="249"/>
      <c r="J234" s="245"/>
      <c r="K234" s="245"/>
      <c r="L234" s="250"/>
      <c r="M234" s="251"/>
      <c r="N234" s="252"/>
      <c r="O234" s="252"/>
      <c r="P234" s="252"/>
      <c r="Q234" s="252"/>
      <c r="R234" s="252"/>
      <c r="S234" s="252"/>
      <c r="T234" s="253"/>
      <c r="AT234" s="254" t="s">
        <v>159</v>
      </c>
      <c r="AU234" s="254" t="s">
        <v>81</v>
      </c>
      <c r="AV234" s="12" t="s">
        <v>81</v>
      </c>
      <c r="AW234" s="12" t="s">
        <v>35</v>
      </c>
      <c r="AX234" s="12" t="s">
        <v>79</v>
      </c>
      <c r="AY234" s="254" t="s">
        <v>152</v>
      </c>
    </row>
    <row r="235" s="1" customFormat="1" ht="16.5" customHeight="1">
      <c r="B235" s="46"/>
      <c r="C235" s="268" t="s">
        <v>282</v>
      </c>
      <c r="D235" s="268" t="s">
        <v>331</v>
      </c>
      <c r="E235" s="269" t="s">
        <v>2272</v>
      </c>
      <c r="F235" s="270" t="s">
        <v>2273</v>
      </c>
      <c r="G235" s="271" t="s">
        <v>376</v>
      </c>
      <c r="H235" s="272">
        <v>1</v>
      </c>
      <c r="I235" s="273"/>
      <c r="J235" s="274">
        <f>ROUND(I235*H235,2)</f>
        <v>0</v>
      </c>
      <c r="K235" s="270" t="s">
        <v>242</v>
      </c>
      <c r="L235" s="275"/>
      <c r="M235" s="276" t="s">
        <v>21</v>
      </c>
      <c r="N235" s="277" t="s">
        <v>42</v>
      </c>
      <c r="O235" s="47"/>
      <c r="P235" s="230">
        <f>O235*H235</f>
        <v>0</v>
      </c>
      <c r="Q235" s="230">
        <v>0.01</v>
      </c>
      <c r="R235" s="230">
        <f>Q235*H235</f>
        <v>0.01</v>
      </c>
      <c r="S235" s="230">
        <v>0</v>
      </c>
      <c r="T235" s="231">
        <f>S235*H235</f>
        <v>0</v>
      </c>
      <c r="AR235" s="24" t="s">
        <v>263</v>
      </c>
      <c r="AT235" s="24" t="s">
        <v>331</v>
      </c>
      <c r="AU235" s="24" t="s">
        <v>81</v>
      </c>
      <c r="AY235" s="24" t="s">
        <v>152</v>
      </c>
      <c r="BE235" s="232">
        <f>IF(N235="základní",J235,0)</f>
        <v>0</v>
      </c>
      <c r="BF235" s="232">
        <f>IF(N235="snížená",J235,0)</f>
        <v>0</v>
      </c>
      <c r="BG235" s="232">
        <f>IF(N235="zákl. přenesená",J235,0)</f>
        <v>0</v>
      </c>
      <c r="BH235" s="232">
        <f>IF(N235="sníž. přenesená",J235,0)</f>
        <v>0</v>
      </c>
      <c r="BI235" s="232">
        <f>IF(N235="nulová",J235,0)</f>
        <v>0</v>
      </c>
      <c r="BJ235" s="24" t="s">
        <v>79</v>
      </c>
      <c r="BK235" s="232">
        <f>ROUND(I235*H235,2)</f>
        <v>0</v>
      </c>
      <c r="BL235" s="24" t="s">
        <v>200</v>
      </c>
      <c r="BM235" s="24" t="s">
        <v>2274</v>
      </c>
    </row>
    <row r="236" s="12" customFormat="1">
      <c r="B236" s="244"/>
      <c r="C236" s="245"/>
      <c r="D236" s="235" t="s">
        <v>159</v>
      </c>
      <c r="E236" s="246" t="s">
        <v>21</v>
      </c>
      <c r="F236" s="247" t="s">
        <v>2271</v>
      </c>
      <c r="G236" s="245"/>
      <c r="H236" s="248">
        <v>1</v>
      </c>
      <c r="I236" s="249"/>
      <c r="J236" s="245"/>
      <c r="K236" s="245"/>
      <c r="L236" s="250"/>
      <c r="M236" s="251"/>
      <c r="N236" s="252"/>
      <c r="O236" s="252"/>
      <c r="P236" s="252"/>
      <c r="Q236" s="252"/>
      <c r="R236" s="252"/>
      <c r="S236" s="252"/>
      <c r="T236" s="253"/>
      <c r="AT236" s="254" t="s">
        <v>159</v>
      </c>
      <c r="AU236" s="254" t="s">
        <v>81</v>
      </c>
      <c r="AV236" s="12" t="s">
        <v>81</v>
      </c>
      <c r="AW236" s="12" t="s">
        <v>35</v>
      </c>
      <c r="AX236" s="12" t="s">
        <v>79</v>
      </c>
      <c r="AY236" s="254" t="s">
        <v>152</v>
      </c>
    </row>
    <row r="237" s="1" customFormat="1" ht="25.5" customHeight="1">
      <c r="B237" s="46"/>
      <c r="C237" s="221" t="s">
        <v>417</v>
      </c>
      <c r="D237" s="221" t="s">
        <v>154</v>
      </c>
      <c r="E237" s="222" t="s">
        <v>2275</v>
      </c>
      <c r="F237" s="223" t="s">
        <v>2276</v>
      </c>
      <c r="G237" s="224" t="s">
        <v>376</v>
      </c>
      <c r="H237" s="225">
        <v>1</v>
      </c>
      <c r="I237" s="226"/>
      <c r="J237" s="227">
        <f>ROUND(I237*H237,2)</f>
        <v>0</v>
      </c>
      <c r="K237" s="223" t="s">
        <v>242</v>
      </c>
      <c r="L237" s="72"/>
      <c r="M237" s="228" t="s">
        <v>21</v>
      </c>
      <c r="N237" s="229" t="s">
        <v>42</v>
      </c>
      <c r="O237" s="47"/>
      <c r="P237" s="230">
        <f>O237*H237</f>
        <v>0</v>
      </c>
      <c r="Q237" s="230">
        <v>0</v>
      </c>
      <c r="R237" s="230">
        <f>Q237*H237</f>
        <v>0</v>
      </c>
      <c r="S237" s="230">
        <v>0</v>
      </c>
      <c r="T237" s="231">
        <f>S237*H237</f>
        <v>0</v>
      </c>
      <c r="AR237" s="24" t="s">
        <v>200</v>
      </c>
      <c r="AT237" s="24" t="s">
        <v>154</v>
      </c>
      <c r="AU237" s="24" t="s">
        <v>81</v>
      </c>
      <c r="AY237" s="24" t="s">
        <v>152</v>
      </c>
      <c r="BE237" s="232">
        <f>IF(N237="základní",J237,0)</f>
        <v>0</v>
      </c>
      <c r="BF237" s="232">
        <f>IF(N237="snížená",J237,0)</f>
        <v>0</v>
      </c>
      <c r="BG237" s="232">
        <f>IF(N237="zákl. přenesená",J237,0)</f>
        <v>0</v>
      </c>
      <c r="BH237" s="232">
        <f>IF(N237="sníž. přenesená",J237,0)</f>
        <v>0</v>
      </c>
      <c r="BI237" s="232">
        <f>IF(N237="nulová",J237,0)</f>
        <v>0</v>
      </c>
      <c r="BJ237" s="24" t="s">
        <v>79</v>
      </c>
      <c r="BK237" s="232">
        <f>ROUND(I237*H237,2)</f>
        <v>0</v>
      </c>
      <c r="BL237" s="24" t="s">
        <v>200</v>
      </c>
      <c r="BM237" s="24" t="s">
        <v>2277</v>
      </c>
    </row>
    <row r="238" s="12" customFormat="1">
      <c r="B238" s="244"/>
      <c r="C238" s="245"/>
      <c r="D238" s="235" t="s">
        <v>159</v>
      </c>
      <c r="E238" s="246" t="s">
        <v>21</v>
      </c>
      <c r="F238" s="247" t="s">
        <v>2278</v>
      </c>
      <c r="G238" s="245"/>
      <c r="H238" s="248">
        <v>1</v>
      </c>
      <c r="I238" s="249"/>
      <c r="J238" s="245"/>
      <c r="K238" s="245"/>
      <c r="L238" s="250"/>
      <c r="M238" s="251"/>
      <c r="N238" s="252"/>
      <c r="O238" s="252"/>
      <c r="P238" s="252"/>
      <c r="Q238" s="252"/>
      <c r="R238" s="252"/>
      <c r="S238" s="252"/>
      <c r="T238" s="253"/>
      <c r="AT238" s="254" t="s">
        <v>159</v>
      </c>
      <c r="AU238" s="254" t="s">
        <v>81</v>
      </c>
      <c r="AV238" s="12" t="s">
        <v>81</v>
      </c>
      <c r="AW238" s="12" t="s">
        <v>35</v>
      </c>
      <c r="AX238" s="12" t="s">
        <v>79</v>
      </c>
      <c r="AY238" s="254" t="s">
        <v>152</v>
      </c>
    </row>
    <row r="239" s="1" customFormat="1" ht="16.5" customHeight="1">
      <c r="B239" s="46"/>
      <c r="C239" s="268" t="s">
        <v>300</v>
      </c>
      <c r="D239" s="268" t="s">
        <v>331</v>
      </c>
      <c r="E239" s="269" t="s">
        <v>2279</v>
      </c>
      <c r="F239" s="270" t="s">
        <v>2265</v>
      </c>
      <c r="G239" s="271" t="s">
        <v>376</v>
      </c>
      <c r="H239" s="272">
        <v>1</v>
      </c>
      <c r="I239" s="273"/>
      <c r="J239" s="274">
        <f>ROUND(I239*H239,2)</f>
        <v>0</v>
      </c>
      <c r="K239" s="270" t="s">
        <v>21</v>
      </c>
      <c r="L239" s="275"/>
      <c r="M239" s="276" t="s">
        <v>21</v>
      </c>
      <c r="N239" s="277" t="s">
        <v>42</v>
      </c>
      <c r="O239" s="47"/>
      <c r="P239" s="230">
        <f>O239*H239</f>
        <v>0</v>
      </c>
      <c r="Q239" s="230">
        <v>0.0080000000000000002</v>
      </c>
      <c r="R239" s="230">
        <f>Q239*H239</f>
        <v>0.0080000000000000002</v>
      </c>
      <c r="S239" s="230">
        <v>0</v>
      </c>
      <c r="T239" s="231">
        <f>S239*H239</f>
        <v>0</v>
      </c>
      <c r="AR239" s="24" t="s">
        <v>263</v>
      </c>
      <c r="AT239" s="24" t="s">
        <v>331</v>
      </c>
      <c r="AU239" s="24" t="s">
        <v>81</v>
      </c>
      <c r="AY239" s="24" t="s">
        <v>152</v>
      </c>
      <c r="BE239" s="232">
        <f>IF(N239="základní",J239,0)</f>
        <v>0</v>
      </c>
      <c r="BF239" s="232">
        <f>IF(N239="snížená",J239,0)</f>
        <v>0</v>
      </c>
      <c r="BG239" s="232">
        <f>IF(N239="zákl. přenesená",J239,0)</f>
        <v>0</v>
      </c>
      <c r="BH239" s="232">
        <f>IF(N239="sníž. přenesená",J239,0)</f>
        <v>0</v>
      </c>
      <c r="BI239" s="232">
        <f>IF(N239="nulová",J239,0)</f>
        <v>0</v>
      </c>
      <c r="BJ239" s="24" t="s">
        <v>79</v>
      </c>
      <c r="BK239" s="232">
        <f>ROUND(I239*H239,2)</f>
        <v>0</v>
      </c>
      <c r="BL239" s="24" t="s">
        <v>200</v>
      </c>
      <c r="BM239" s="24" t="s">
        <v>2280</v>
      </c>
    </row>
    <row r="240" s="12" customFormat="1">
      <c r="B240" s="244"/>
      <c r="C240" s="245"/>
      <c r="D240" s="235" t="s">
        <v>159</v>
      </c>
      <c r="E240" s="246" t="s">
        <v>21</v>
      </c>
      <c r="F240" s="247" t="s">
        <v>2278</v>
      </c>
      <c r="G240" s="245"/>
      <c r="H240" s="248">
        <v>1</v>
      </c>
      <c r="I240" s="249"/>
      <c r="J240" s="245"/>
      <c r="K240" s="245"/>
      <c r="L240" s="250"/>
      <c r="M240" s="251"/>
      <c r="N240" s="252"/>
      <c r="O240" s="252"/>
      <c r="P240" s="252"/>
      <c r="Q240" s="252"/>
      <c r="R240" s="252"/>
      <c r="S240" s="252"/>
      <c r="T240" s="253"/>
      <c r="AT240" s="254" t="s">
        <v>159</v>
      </c>
      <c r="AU240" s="254" t="s">
        <v>81</v>
      </c>
      <c r="AV240" s="12" t="s">
        <v>81</v>
      </c>
      <c r="AW240" s="12" t="s">
        <v>35</v>
      </c>
      <c r="AX240" s="12" t="s">
        <v>79</v>
      </c>
      <c r="AY240" s="254" t="s">
        <v>152</v>
      </c>
    </row>
    <row r="241" s="1" customFormat="1" ht="16.5" customHeight="1">
      <c r="B241" s="46"/>
      <c r="C241" s="221" t="s">
        <v>426</v>
      </c>
      <c r="D241" s="221" t="s">
        <v>154</v>
      </c>
      <c r="E241" s="222" t="s">
        <v>2281</v>
      </c>
      <c r="F241" s="223" t="s">
        <v>2282</v>
      </c>
      <c r="G241" s="224" t="s">
        <v>376</v>
      </c>
      <c r="H241" s="225">
        <v>23</v>
      </c>
      <c r="I241" s="226"/>
      <c r="J241" s="227">
        <f>ROUND(I241*H241,2)</f>
        <v>0</v>
      </c>
      <c r="K241" s="223" t="s">
        <v>242</v>
      </c>
      <c r="L241" s="72"/>
      <c r="M241" s="228" t="s">
        <v>21</v>
      </c>
      <c r="N241" s="229" t="s">
        <v>42</v>
      </c>
      <c r="O241" s="47"/>
      <c r="P241" s="230">
        <f>O241*H241</f>
        <v>0</v>
      </c>
      <c r="Q241" s="230">
        <v>0</v>
      </c>
      <c r="R241" s="230">
        <f>Q241*H241</f>
        <v>0</v>
      </c>
      <c r="S241" s="230">
        <v>0</v>
      </c>
      <c r="T241" s="231">
        <f>S241*H241</f>
        <v>0</v>
      </c>
      <c r="AR241" s="24" t="s">
        <v>200</v>
      </c>
      <c r="AT241" s="24" t="s">
        <v>154</v>
      </c>
      <c r="AU241" s="24" t="s">
        <v>81</v>
      </c>
      <c r="AY241" s="24" t="s">
        <v>152</v>
      </c>
      <c r="BE241" s="232">
        <f>IF(N241="základní",J241,0)</f>
        <v>0</v>
      </c>
      <c r="BF241" s="232">
        <f>IF(N241="snížená",J241,0)</f>
        <v>0</v>
      </c>
      <c r="BG241" s="232">
        <f>IF(N241="zákl. přenesená",J241,0)</f>
        <v>0</v>
      </c>
      <c r="BH241" s="232">
        <f>IF(N241="sníž. přenesená",J241,0)</f>
        <v>0</v>
      </c>
      <c r="BI241" s="232">
        <f>IF(N241="nulová",J241,0)</f>
        <v>0</v>
      </c>
      <c r="BJ241" s="24" t="s">
        <v>79</v>
      </c>
      <c r="BK241" s="232">
        <f>ROUND(I241*H241,2)</f>
        <v>0</v>
      </c>
      <c r="BL241" s="24" t="s">
        <v>200</v>
      </c>
      <c r="BM241" s="24" t="s">
        <v>2283</v>
      </c>
    </row>
    <row r="242" s="11" customFormat="1">
      <c r="B242" s="233"/>
      <c r="C242" s="234"/>
      <c r="D242" s="235" t="s">
        <v>159</v>
      </c>
      <c r="E242" s="236" t="s">
        <v>21</v>
      </c>
      <c r="F242" s="237" t="s">
        <v>2284</v>
      </c>
      <c r="G242" s="234"/>
      <c r="H242" s="236" t="s">
        <v>21</v>
      </c>
      <c r="I242" s="238"/>
      <c r="J242" s="234"/>
      <c r="K242" s="234"/>
      <c r="L242" s="239"/>
      <c r="M242" s="240"/>
      <c r="N242" s="241"/>
      <c r="O242" s="241"/>
      <c r="P242" s="241"/>
      <c r="Q242" s="241"/>
      <c r="R242" s="241"/>
      <c r="S242" s="241"/>
      <c r="T242" s="242"/>
      <c r="AT242" s="243" t="s">
        <v>159</v>
      </c>
      <c r="AU242" s="243" t="s">
        <v>81</v>
      </c>
      <c r="AV242" s="11" t="s">
        <v>79</v>
      </c>
      <c r="AW242" s="11" t="s">
        <v>35</v>
      </c>
      <c r="AX242" s="11" t="s">
        <v>71</v>
      </c>
      <c r="AY242" s="243" t="s">
        <v>152</v>
      </c>
    </row>
    <row r="243" s="12" customFormat="1">
      <c r="B243" s="244"/>
      <c r="C243" s="245"/>
      <c r="D243" s="235" t="s">
        <v>159</v>
      </c>
      <c r="E243" s="246" t="s">
        <v>21</v>
      </c>
      <c r="F243" s="247" t="s">
        <v>2285</v>
      </c>
      <c r="G243" s="245"/>
      <c r="H243" s="248">
        <v>23</v>
      </c>
      <c r="I243" s="249"/>
      <c r="J243" s="245"/>
      <c r="K243" s="245"/>
      <c r="L243" s="250"/>
      <c r="M243" s="251"/>
      <c r="N243" s="252"/>
      <c r="O243" s="252"/>
      <c r="P243" s="252"/>
      <c r="Q243" s="252"/>
      <c r="R243" s="252"/>
      <c r="S243" s="252"/>
      <c r="T243" s="253"/>
      <c r="AT243" s="254" t="s">
        <v>159</v>
      </c>
      <c r="AU243" s="254" t="s">
        <v>81</v>
      </c>
      <c r="AV243" s="12" t="s">
        <v>81</v>
      </c>
      <c r="AW243" s="12" t="s">
        <v>35</v>
      </c>
      <c r="AX243" s="12" t="s">
        <v>79</v>
      </c>
      <c r="AY243" s="254" t="s">
        <v>152</v>
      </c>
    </row>
    <row r="244" s="1" customFormat="1" ht="16.5" customHeight="1">
      <c r="B244" s="46"/>
      <c r="C244" s="268" t="s">
        <v>312</v>
      </c>
      <c r="D244" s="268" t="s">
        <v>331</v>
      </c>
      <c r="E244" s="269" t="s">
        <v>2286</v>
      </c>
      <c r="F244" s="270" t="s">
        <v>2287</v>
      </c>
      <c r="G244" s="271" t="s">
        <v>2288</v>
      </c>
      <c r="H244" s="272">
        <v>2</v>
      </c>
      <c r="I244" s="273"/>
      <c r="J244" s="274">
        <f>ROUND(I244*H244,2)</f>
        <v>0</v>
      </c>
      <c r="K244" s="270" t="s">
        <v>21</v>
      </c>
      <c r="L244" s="275"/>
      <c r="M244" s="276" t="s">
        <v>21</v>
      </c>
      <c r="N244" s="277" t="s">
        <v>42</v>
      </c>
      <c r="O244" s="47"/>
      <c r="P244" s="230">
        <f>O244*H244</f>
        <v>0</v>
      </c>
      <c r="Q244" s="230">
        <v>0</v>
      </c>
      <c r="R244" s="230">
        <f>Q244*H244</f>
        <v>0</v>
      </c>
      <c r="S244" s="230">
        <v>0</v>
      </c>
      <c r="T244" s="231">
        <f>S244*H244</f>
        <v>0</v>
      </c>
      <c r="AR244" s="24" t="s">
        <v>263</v>
      </c>
      <c r="AT244" s="24" t="s">
        <v>331</v>
      </c>
      <c r="AU244" s="24" t="s">
        <v>81</v>
      </c>
      <c r="AY244" s="24" t="s">
        <v>152</v>
      </c>
      <c r="BE244" s="232">
        <f>IF(N244="základní",J244,0)</f>
        <v>0</v>
      </c>
      <c r="BF244" s="232">
        <f>IF(N244="snížená",J244,0)</f>
        <v>0</v>
      </c>
      <c r="BG244" s="232">
        <f>IF(N244="zákl. přenesená",J244,0)</f>
        <v>0</v>
      </c>
      <c r="BH244" s="232">
        <f>IF(N244="sníž. přenesená",J244,0)</f>
        <v>0</v>
      </c>
      <c r="BI244" s="232">
        <f>IF(N244="nulová",J244,0)</f>
        <v>0</v>
      </c>
      <c r="BJ244" s="24" t="s">
        <v>79</v>
      </c>
      <c r="BK244" s="232">
        <f>ROUND(I244*H244,2)</f>
        <v>0</v>
      </c>
      <c r="BL244" s="24" t="s">
        <v>200</v>
      </c>
      <c r="BM244" s="24" t="s">
        <v>2289</v>
      </c>
    </row>
    <row r="245" s="1" customFormat="1">
      <c r="B245" s="46"/>
      <c r="C245" s="74"/>
      <c r="D245" s="235" t="s">
        <v>246</v>
      </c>
      <c r="E245" s="74"/>
      <c r="F245" s="266" t="s">
        <v>2290</v>
      </c>
      <c r="G245" s="74"/>
      <c r="H245" s="74"/>
      <c r="I245" s="191"/>
      <c r="J245" s="74"/>
      <c r="K245" s="74"/>
      <c r="L245" s="72"/>
      <c r="M245" s="267"/>
      <c r="N245" s="47"/>
      <c r="O245" s="47"/>
      <c r="P245" s="47"/>
      <c r="Q245" s="47"/>
      <c r="R245" s="47"/>
      <c r="S245" s="47"/>
      <c r="T245" s="95"/>
      <c r="AT245" s="24" t="s">
        <v>246</v>
      </c>
      <c r="AU245" s="24" t="s">
        <v>81</v>
      </c>
    </row>
    <row r="246" s="12" customFormat="1">
      <c r="B246" s="244"/>
      <c r="C246" s="245"/>
      <c r="D246" s="235" t="s">
        <v>159</v>
      </c>
      <c r="E246" s="246" t="s">
        <v>21</v>
      </c>
      <c r="F246" s="247" t="s">
        <v>2291</v>
      </c>
      <c r="G246" s="245"/>
      <c r="H246" s="248">
        <v>1</v>
      </c>
      <c r="I246" s="249"/>
      <c r="J246" s="245"/>
      <c r="K246" s="245"/>
      <c r="L246" s="250"/>
      <c r="M246" s="251"/>
      <c r="N246" s="252"/>
      <c r="O246" s="252"/>
      <c r="P246" s="252"/>
      <c r="Q246" s="252"/>
      <c r="R246" s="252"/>
      <c r="S246" s="252"/>
      <c r="T246" s="253"/>
      <c r="AT246" s="254" t="s">
        <v>159</v>
      </c>
      <c r="AU246" s="254" t="s">
        <v>81</v>
      </c>
      <c r="AV246" s="12" t="s">
        <v>81</v>
      </c>
      <c r="AW246" s="12" t="s">
        <v>35</v>
      </c>
      <c r="AX246" s="12" t="s">
        <v>71</v>
      </c>
      <c r="AY246" s="254" t="s">
        <v>152</v>
      </c>
    </row>
    <row r="247" s="12" customFormat="1">
      <c r="B247" s="244"/>
      <c r="C247" s="245"/>
      <c r="D247" s="235" t="s">
        <v>159</v>
      </c>
      <c r="E247" s="246" t="s">
        <v>21</v>
      </c>
      <c r="F247" s="247" t="s">
        <v>2292</v>
      </c>
      <c r="G247" s="245"/>
      <c r="H247" s="248">
        <v>1</v>
      </c>
      <c r="I247" s="249"/>
      <c r="J247" s="245"/>
      <c r="K247" s="245"/>
      <c r="L247" s="250"/>
      <c r="M247" s="251"/>
      <c r="N247" s="252"/>
      <c r="O247" s="252"/>
      <c r="P247" s="252"/>
      <c r="Q247" s="252"/>
      <c r="R247" s="252"/>
      <c r="S247" s="252"/>
      <c r="T247" s="253"/>
      <c r="AT247" s="254" t="s">
        <v>159</v>
      </c>
      <c r="AU247" s="254" t="s">
        <v>81</v>
      </c>
      <c r="AV247" s="12" t="s">
        <v>81</v>
      </c>
      <c r="AW247" s="12" t="s">
        <v>35</v>
      </c>
      <c r="AX247" s="12" t="s">
        <v>71</v>
      </c>
      <c r="AY247" s="254" t="s">
        <v>152</v>
      </c>
    </row>
    <row r="248" s="13" customFormat="1">
      <c r="B248" s="255"/>
      <c r="C248" s="256"/>
      <c r="D248" s="235" t="s">
        <v>159</v>
      </c>
      <c r="E248" s="257" t="s">
        <v>21</v>
      </c>
      <c r="F248" s="258" t="s">
        <v>164</v>
      </c>
      <c r="G248" s="256"/>
      <c r="H248" s="259">
        <v>2</v>
      </c>
      <c r="I248" s="260"/>
      <c r="J248" s="256"/>
      <c r="K248" s="256"/>
      <c r="L248" s="261"/>
      <c r="M248" s="262"/>
      <c r="N248" s="263"/>
      <c r="O248" s="263"/>
      <c r="P248" s="263"/>
      <c r="Q248" s="263"/>
      <c r="R248" s="263"/>
      <c r="S248" s="263"/>
      <c r="T248" s="264"/>
      <c r="AT248" s="265" t="s">
        <v>159</v>
      </c>
      <c r="AU248" s="265" t="s">
        <v>81</v>
      </c>
      <c r="AV248" s="13" t="s">
        <v>158</v>
      </c>
      <c r="AW248" s="13" t="s">
        <v>35</v>
      </c>
      <c r="AX248" s="13" t="s">
        <v>79</v>
      </c>
      <c r="AY248" s="265" t="s">
        <v>152</v>
      </c>
    </row>
    <row r="249" s="1" customFormat="1" ht="16.5" customHeight="1">
      <c r="B249" s="46"/>
      <c r="C249" s="268" t="s">
        <v>437</v>
      </c>
      <c r="D249" s="268" t="s">
        <v>331</v>
      </c>
      <c r="E249" s="269" t="s">
        <v>2293</v>
      </c>
      <c r="F249" s="270" t="s">
        <v>2294</v>
      </c>
      <c r="G249" s="271" t="s">
        <v>2288</v>
      </c>
      <c r="H249" s="272">
        <v>5</v>
      </c>
      <c r="I249" s="273"/>
      <c r="J249" s="274">
        <f>ROUND(I249*H249,2)</f>
        <v>0</v>
      </c>
      <c r="K249" s="270" t="s">
        <v>21</v>
      </c>
      <c r="L249" s="275"/>
      <c r="M249" s="276" t="s">
        <v>21</v>
      </c>
      <c r="N249" s="277" t="s">
        <v>42</v>
      </c>
      <c r="O249" s="47"/>
      <c r="P249" s="230">
        <f>O249*H249</f>
        <v>0</v>
      </c>
      <c r="Q249" s="230">
        <v>0</v>
      </c>
      <c r="R249" s="230">
        <f>Q249*H249</f>
        <v>0</v>
      </c>
      <c r="S249" s="230">
        <v>0</v>
      </c>
      <c r="T249" s="231">
        <f>S249*H249</f>
        <v>0</v>
      </c>
      <c r="AR249" s="24" t="s">
        <v>263</v>
      </c>
      <c r="AT249" s="24" t="s">
        <v>331</v>
      </c>
      <c r="AU249" s="24" t="s">
        <v>81</v>
      </c>
      <c r="AY249" s="24" t="s">
        <v>152</v>
      </c>
      <c r="BE249" s="232">
        <f>IF(N249="základní",J249,0)</f>
        <v>0</v>
      </c>
      <c r="BF249" s="232">
        <f>IF(N249="snížená",J249,0)</f>
        <v>0</v>
      </c>
      <c r="BG249" s="232">
        <f>IF(N249="zákl. přenesená",J249,0)</f>
        <v>0</v>
      </c>
      <c r="BH249" s="232">
        <f>IF(N249="sníž. přenesená",J249,0)</f>
        <v>0</v>
      </c>
      <c r="BI249" s="232">
        <f>IF(N249="nulová",J249,0)</f>
        <v>0</v>
      </c>
      <c r="BJ249" s="24" t="s">
        <v>79</v>
      </c>
      <c r="BK249" s="232">
        <f>ROUND(I249*H249,2)</f>
        <v>0</v>
      </c>
      <c r="BL249" s="24" t="s">
        <v>200</v>
      </c>
      <c r="BM249" s="24" t="s">
        <v>2295</v>
      </c>
    </row>
    <row r="250" s="1" customFormat="1">
      <c r="B250" s="46"/>
      <c r="C250" s="74"/>
      <c r="D250" s="235" t="s">
        <v>246</v>
      </c>
      <c r="E250" s="74"/>
      <c r="F250" s="266" t="s">
        <v>2296</v>
      </c>
      <c r="G250" s="74"/>
      <c r="H250" s="74"/>
      <c r="I250" s="191"/>
      <c r="J250" s="74"/>
      <c r="K250" s="74"/>
      <c r="L250" s="72"/>
      <c r="M250" s="267"/>
      <c r="N250" s="47"/>
      <c r="O250" s="47"/>
      <c r="P250" s="47"/>
      <c r="Q250" s="47"/>
      <c r="R250" s="47"/>
      <c r="S250" s="47"/>
      <c r="T250" s="95"/>
      <c r="AT250" s="24" t="s">
        <v>246</v>
      </c>
      <c r="AU250" s="24" t="s">
        <v>81</v>
      </c>
    </row>
    <row r="251" s="12" customFormat="1">
      <c r="B251" s="244"/>
      <c r="C251" s="245"/>
      <c r="D251" s="235" t="s">
        <v>159</v>
      </c>
      <c r="E251" s="246" t="s">
        <v>21</v>
      </c>
      <c r="F251" s="247" t="s">
        <v>2297</v>
      </c>
      <c r="G251" s="245"/>
      <c r="H251" s="248">
        <v>1</v>
      </c>
      <c r="I251" s="249"/>
      <c r="J251" s="245"/>
      <c r="K251" s="245"/>
      <c r="L251" s="250"/>
      <c r="M251" s="251"/>
      <c r="N251" s="252"/>
      <c r="O251" s="252"/>
      <c r="P251" s="252"/>
      <c r="Q251" s="252"/>
      <c r="R251" s="252"/>
      <c r="S251" s="252"/>
      <c r="T251" s="253"/>
      <c r="AT251" s="254" t="s">
        <v>159</v>
      </c>
      <c r="AU251" s="254" t="s">
        <v>81</v>
      </c>
      <c r="AV251" s="12" t="s">
        <v>81</v>
      </c>
      <c r="AW251" s="12" t="s">
        <v>35</v>
      </c>
      <c r="AX251" s="12" t="s">
        <v>71</v>
      </c>
      <c r="AY251" s="254" t="s">
        <v>152</v>
      </c>
    </row>
    <row r="252" s="12" customFormat="1">
      <c r="B252" s="244"/>
      <c r="C252" s="245"/>
      <c r="D252" s="235" t="s">
        <v>159</v>
      </c>
      <c r="E252" s="246" t="s">
        <v>21</v>
      </c>
      <c r="F252" s="247" t="s">
        <v>2298</v>
      </c>
      <c r="G252" s="245"/>
      <c r="H252" s="248">
        <v>1</v>
      </c>
      <c r="I252" s="249"/>
      <c r="J252" s="245"/>
      <c r="K252" s="245"/>
      <c r="L252" s="250"/>
      <c r="M252" s="251"/>
      <c r="N252" s="252"/>
      <c r="O252" s="252"/>
      <c r="P252" s="252"/>
      <c r="Q252" s="252"/>
      <c r="R252" s="252"/>
      <c r="S252" s="252"/>
      <c r="T252" s="253"/>
      <c r="AT252" s="254" t="s">
        <v>159</v>
      </c>
      <c r="AU252" s="254" t="s">
        <v>81</v>
      </c>
      <c r="AV252" s="12" t="s">
        <v>81</v>
      </c>
      <c r="AW252" s="12" t="s">
        <v>35</v>
      </c>
      <c r="AX252" s="12" t="s">
        <v>71</v>
      </c>
      <c r="AY252" s="254" t="s">
        <v>152</v>
      </c>
    </row>
    <row r="253" s="12" customFormat="1">
      <c r="B253" s="244"/>
      <c r="C253" s="245"/>
      <c r="D253" s="235" t="s">
        <v>159</v>
      </c>
      <c r="E253" s="246" t="s">
        <v>21</v>
      </c>
      <c r="F253" s="247" t="s">
        <v>2299</v>
      </c>
      <c r="G253" s="245"/>
      <c r="H253" s="248">
        <v>1</v>
      </c>
      <c r="I253" s="249"/>
      <c r="J253" s="245"/>
      <c r="K253" s="245"/>
      <c r="L253" s="250"/>
      <c r="M253" s="251"/>
      <c r="N253" s="252"/>
      <c r="O253" s="252"/>
      <c r="P253" s="252"/>
      <c r="Q253" s="252"/>
      <c r="R253" s="252"/>
      <c r="S253" s="252"/>
      <c r="T253" s="253"/>
      <c r="AT253" s="254" t="s">
        <v>159</v>
      </c>
      <c r="AU253" s="254" t="s">
        <v>81</v>
      </c>
      <c r="AV253" s="12" t="s">
        <v>81</v>
      </c>
      <c r="AW253" s="12" t="s">
        <v>35</v>
      </c>
      <c r="AX253" s="12" t="s">
        <v>71</v>
      </c>
      <c r="AY253" s="254" t="s">
        <v>152</v>
      </c>
    </row>
    <row r="254" s="12" customFormat="1">
      <c r="B254" s="244"/>
      <c r="C254" s="245"/>
      <c r="D254" s="235" t="s">
        <v>159</v>
      </c>
      <c r="E254" s="246" t="s">
        <v>21</v>
      </c>
      <c r="F254" s="247" t="s">
        <v>2300</v>
      </c>
      <c r="G254" s="245"/>
      <c r="H254" s="248">
        <v>1</v>
      </c>
      <c r="I254" s="249"/>
      <c r="J254" s="245"/>
      <c r="K254" s="245"/>
      <c r="L254" s="250"/>
      <c r="M254" s="251"/>
      <c r="N254" s="252"/>
      <c r="O254" s="252"/>
      <c r="P254" s="252"/>
      <c r="Q254" s="252"/>
      <c r="R254" s="252"/>
      <c r="S254" s="252"/>
      <c r="T254" s="253"/>
      <c r="AT254" s="254" t="s">
        <v>159</v>
      </c>
      <c r="AU254" s="254" t="s">
        <v>81</v>
      </c>
      <c r="AV254" s="12" t="s">
        <v>81</v>
      </c>
      <c r="AW254" s="12" t="s">
        <v>35</v>
      </c>
      <c r="AX254" s="12" t="s">
        <v>71</v>
      </c>
      <c r="AY254" s="254" t="s">
        <v>152</v>
      </c>
    </row>
    <row r="255" s="12" customFormat="1">
      <c r="B255" s="244"/>
      <c r="C255" s="245"/>
      <c r="D255" s="235" t="s">
        <v>159</v>
      </c>
      <c r="E255" s="246" t="s">
        <v>21</v>
      </c>
      <c r="F255" s="247" t="s">
        <v>2301</v>
      </c>
      <c r="G255" s="245"/>
      <c r="H255" s="248">
        <v>1</v>
      </c>
      <c r="I255" s="249"/>
      <c r="J255" s="245"/>
      <c r="K255" s="245"/>
      <c r="L255" s="250"/>
      <c r="M255" s="251"/>
      <c r="N255" s="252"/>
      <c r="O255" s="252"/>
      <c r="P255" s="252"/>
      <c r="Q255" s="252"/>
      <c r="R255" s="252"/>
      <c r="S255" s="252"/>
      <c r="T255" s="253"/>
      <c r="AT255" s="254" t="s">
        <v>159</v>
      </c>
      <c r="AU255" s="254" t="s">
        <v>81</v>
      </c>
      <c r="AV255" s="12" t="s">
        <v>81</v>
      </c>
      <c r="AW255" s="12" t="s">
        <v>35</v>
      </c>
      <c r="AX255" s="12" t="s">
        <v>71</v>
      </c>
      <c r="AY255" s="254" t="s">
        <v>152</v>
      </c>
    </row>
    <row r="256" s="13" customFormat="1">
      <c r="B256" s="255"/>
      <c r="C256" s="256"/>
      <c r="D256" s="235" t="s">
        <v>159</v>
      </c>
      <c r="E256" s="257" t="s">
        <v>21</v>
      </c>
      <c r="F256" s="258" t="s">
        <v>164</v>
      </c>
      <c r="G256" s="256"/>
      <c r="H256" s="259">
        <v>5</v>
      </c>
      <c r="I256" s="260"/>
      <c r="J256" s="256"/>
      <c r="K256" s="256"/>
      <c r="L256" s="261"/>
      <c r="M256" s="262"/>
      <c r="N256" s="263"/>
      <c r="O256" s="263"/>
      <c r="P256" s="263"/>
      <c r="Q256" s="263"/>
      <c r="R256" s="263"/>
      <c r="S256" s="263"/>
      <c r="T256" s="264"/>
      <c r="AT256" s="265" t="s">
        <v>159</v>
      </c>
      <c r="AU256" s="265" t="s">
        <v>81</v>
      </c>
      <c r="AV256" s="13" t="s">
        <v>158</v>
      </c>
      <c r="AW256" s="13" t="s">
        <v>35</v>
      </c>
      <c r="AX256" s="13" t="s">
        <v>79</v>
      </c>
      <c r="AY256" s="265" t="s">
        <v>152</v>
      </c>
    </row>
    <row r="257" s="1" customFormat="1" ht="16.5" customHeight="1">
      <c r="B257" s="46"/>
      <c r="C257" s="268" t="s">
        <v>315</v>
      </c>
      <c r="D257" s="268" t="s">
        <v>331</v>
      </c>
      <c r="E257" s="269" t="s">
        <v>2302</v>
      </c>
      <c r="F257" s="270" t="s">
        <v>2303</v>
      </c>
      <c r="G257" s="271" t="s">
        <v>2288</v>
      </c>
      <c r="H257" s="272">
        <v>1</v>
      </c>
      <c r="I257" s="273"/>
      <c r="J257" s="274">
        <f>ROUND(I257*H257,2)</f>
        <v>0</v>
      </c>
      <c r="K257" s="270" t="s">
        <v>21</v>
      </c>
      <c r="L257" s="275"/>
      <c r="M257" s="276" t="s">
        <v>21</v>
      </c>
      <c r="N257" s="277" t="s">
        <v>42</v>
      </c>
      <c r="O257" s="47"/>
      <c r="P257" s="230">
        <f>O257*H257</f>
        <v>0</v>
      </c>
      <c r="Q257" s="230">
        <v>0</v>
      </c>
      <c r="R257" s="230">
        <f>Q257*H257</f>
        <v>0</v>
      </c>
      <c r="S257" s="230">
        <v>0</v>
      </c>
      <c r="T257" s="231">
        <f>S257*H257</f>
        <v>0</v>
      </c>
      <c r="AR257" s="24" t="s">
        <v>263</v>
      </c>
      <c r="AT257" s="24" t="s">
        <v>331</v>
      </c>
      <c r="AU257" s="24" t="s">
        <v>81</v>
      </c>
      <c r="AY257" s="24" t="s">
        <v>152</v>
      </c>
      <c r="BE257" s="232">
        <f>IF(N257="základní",J257,0)</f>
        <v>0</v>
      </c>
      <c r="BF257" s="232">
        <f>IF(N257="snížená",J257,0)</f>
        <v>0</v>
      </c>
      <c r="BG257" s="232">
        <f>IF(N257="zákl. přenesená",J257,0)</f>
        <v>0</v>
      </c>
      <c r="BH257" s="232">
        <f>IF(N257="sníž. přenesená",J257,0)</f>
        <v>0</v>
      </c>
      <c r="BI257" s="232">
        <f>IF(N257="nulová",J257,0)</f>
        <v>0</v>
      </c>
      <c r="BJ257" s="24" t="s">
        <v>79</v>
      </c>
      <c r="BK257" s="232">
        <f>ROUND(I257*H257,2)</f>
        <v>0</v>
      </c>
      <c r="BL257" s="24" t="s">
        <v>200</v>
      </c>
      <c r="BM257" s="24" t="s">
        <v>2304</v>
      </c>
    </row>
    <row r="258" s="1" customFormat="1">
      <c r="B258" s="46"/>
      <c r="C258" s="74"/>
      <c r="D258" s="235" t="s">
        <v>246</v>
      </c>
      <c r="E258" s="74"/>
      <c r="F258" s="266" t="s">
        <v>2305</v>
      </c>
      <c r="G258" s="74"/>
      <c r="H258" s="74"/>
      <c r="I258" s="191"/>
      <c r="J258" s="74"/>
      <c r="K258" s="74"/>
      <c r="L258" s="72"/>
      <c r="M258" s="267"/>
      <c r="N258" s="47"/>
      <c r="O258" s="47"/>
      <c r="P258" s="47"/>
      <c r="Q258" s="47"/>
      <c r="R258" s="47"/>
      <c r="S258" s="47"/>
      <c r="T258" s="95"/>
      <c r="AT258" s="24" t="s">
        <v>246</v>
      </c>
      <c r="AU258" s="24" t="s">
        <v>81</v>
      </c>
    </row>
    <row r="259" s="12" customFormat="1">
      <c r="B259" s="244"/>
      <c r="C259" s="245"/>
      <c r="D259" s="235" t="s">
        <v>159</v>
      </c>
      <c r="E259" s="246" t="s">
        <v>21</v>
      </c>
      <c r="F259" s="247" t="s">
        <v>2306</v>
      </c>
      <c r="G259" s="245"/>
      <c r="H259" s="248">
        <v>1</v>
      </c>
      <c r="I259" s="249"/>
      <c r="J259" s="245"/>
      <c r="K259" s="245"/>
      <c r="L259" s="250"/>
      <c r="M259" s="251"/>
      <c r="N259" s="252"/>
      <c r="O259" s="252"/>
      <c r="P259" s="252"/>
      <c r="Q259" s="252"/>
      <c r="R259" s="252"/>
      <c r="S259" s="252"/>
      <c r="T259" s="253"/>
      <c r="AT259" s="254" t="s">
        <v>159</v>
      </c>
      <c r="AU259" s="254" t="s">
        <v>81</v>
      </c>
      <c r="AV259" s="12" t="s">
        <v>81</v>
      </c>
      <c r="AW259" s="12" t="s">
        <v>35</v>
      </c>
      <c r="AX259" s="12" t="s">
        <v>79</v>
      </c>
      <c r="AY259" s="254" t="s">
        <v>152</v>
      </c>
    </row>
    <row r="260" s="1" customFormat="1" ht="16.5" customHeight="1">
      <c r="B260" s="46"/>
      <c r="C260" s="268" t="s">
        <v>451</v>
      </c>
      <c r="D260" s="268" t="s">
        <v>331</v>
      </c>
      <c r="E260" s="269" t="s">
        <v>2307</v>
      </c>
      <c r="F260" s="270" t="s">
        <v>2308</v>
      </c>
      <c r="G260" s="271" t="s">
        <v>2288</v>
      </c>
      <c r="H260" s="272">
        <v>8</v>
      </c>
      <c r="I260" s="273"/>
      <c r="J260" s="274">
        <f>ROUND(I260*H260,2)</f>
        <v>0</v>
      </c>
      <c r="K260" s="270" t="s">
        <v>21</v>
      </c>
      <c r="L260" s="275"/>
      <c r="M260" s="276" t="s">
        <v>21</v>
      </c>
      <c r="N260" s="277" t="s">
        <v>42</v>
      </c>
      <c r="O260" s="47"/>
      <c r="P260" s="230">
        <f>O260*H260</f>
        <v>0</v>
      </c>
      <c r="Q260" s="230">
        <v>0</v>
      </c>
      <c r="R260" s="230">
        <f>Q260*H260</f>
        <v>0</v>
      </c>
      <c r="S260" s="230">
        <v>0</v>
      </c>
      <c r="T260" s="231">
        <f>S260*H260</f>
        <v>0</v>
      </c>
      <c r="AR260" s="24" t="s">
        <v>263</v>
      </c>
      <c r="AT260" s="24" t="s">
        <v>331</v>
      </c>
      <c r="AU260" s="24" t="s">
        <v>81</v>
      </c>
      <c r="AY260" s="24" t="s">
        <v>152</v>
      </c>
      <c r="BE260" s="232">
        <f>IF(N260="základní",J260,0)</f>
        <v>0</v>
      </c>
      <c r="BF260" s="232">
        <f>IF(N260="snížená",J260,0)</f>
        <v>0</v>
      </c>
      <c r="BG260" s="232">
        <f>IF(N260="zákl. přenesená",J260,0)</f>
        <v>0</v>
      </c>
      <c r="BH260" s="232">
        <f>IF(N260="sníž. přenesená",J260,0)</f>
        <v>0</v>
      </c>
      <c r="BI260" s="232">
        <f>IF(N260="nulová",J260,0)</f>
        <v>0</v>
      </c>
      <c r="BJ260" s="24" t="s">
        <v>79</v>
      </c>
      <c r="BK260" s="232">
        <f>ROUND(I260*H260,2)</f>
        <v>0</v>
      </c>
      <c r="BL260" s="24" t="s">
        <v>200</v>
      </c>
      <c r="BM260" s="24" t="s">
        <v>2309</v>
      </c>
    </row>
    <row r="261" s="1" customFormat="1">
      <c r="B261" s="46"/>
      <c r="C261" s="74"/>
      <c r="D261" s="235" t="s">
        <v>246</v>
      </c>
      <c r="E261" s="74"/>
      <c r="F261" s="266" t="s">
        <v>2310</v>
      </c>
      <c r="G261" s="74"/>
      <c r="H261" s="74"/>
      <c r="I261" s="191"/>
      <c r="J261" s="74"/>
      <c r="K261" s="74"/>
      <c r="L261" s="72"/>
      <c r="M261" s="267"/>
      <c r="N261" s="47"/>
      <c r="O261" s="47"/>
      <c r="P261" s="47"/>
      <c r="Q261" s="47"/>
      <c r="R261" s="47"/>
      <c r="S261" s="47"/>
      <c r="T261" s="95"/>
      <c r="AT261" s="24" t="s">
        <v>246</v>
      </c>
      <c r="AU261" s="24" t="s">
        <v>81</v>
      </c>
    </row>
    <row r="262" s="12" customFormat="1">
      <c r="B262" s="244"/>
      <c r="C262" s="245"/>
      <c r="D262" s="235" t="s">
        <v>159</v>
      </c>
      <c r="E262" s="246" t="s">
        <v>21</v>
      </c>
      <c r="F262" s="247" t="s">
        <v>2311</v>
      </c>
      <c r="G262" s="245"/>
      <c r="H262" s="248">
        <v>1</v>
      </c>
      <c r="I262" s="249"/>
      <c r="J262" s="245"/>
      <c r="K262" s="245"/>
      <c r="L262" s="250"/>
      <c r="M262" s="251"/>
      <c r="N262" s="252"/>
      <c r="O262" s="252"/>
      <c r="P262" s="252"/>
      <c r="Q262" s="252"/>
      <c r="R262" s="252"/>
      <c r="S262" s="252"/>
      <c r="T262" s="253"/>
      <c r="AT262" s="254" t="s">
        <v>159</v>
      </c>
      <c r="AU262" s="254" t="s">
        <v>81</v>
      </c>
      <c r="AV262" s="12" t="s">
        <v>81</v>
      </c>
      <c r="AW262" s="12" t="s">
        <v>35</v>
      </c>
      <c r="AX262" s="12" t="s">
        <v>71</v>
      </c>
      <c r="AY262" s="254" t="s">
        <v>152</v>
      </c>
    </row>
    <row r="263" s="12" customFormat="1">
      <c r="B263" s="244"/>
      <c r="C263" s="245"/>
      <c r="D263" s="235" t="s">
        <v>159</v>
      </c>
      <c r="E263" s="246" t="s">
        <v>21</v>
      </c>
      <c r="F263" s="247" t="s">
        <v>2312</v>
      </c>
      <c r="G263" s="245"/>
      <c r="H263" s="248">
        <v>1</v>
      </c>
      <c r="I263" s="249"/>
      <c r="J263" s="245"/>
      <c r="K263" s="245"/>
      <c r="L263" s="250"/>
      <c r="M263" s="251"/>
      <c r="N263" s="252"/>
      <c r="O263" s="252"/>
      <c r="P263" s="252"/>
      <c r="Q263" s="252"/>
      <c r="R263" s="252"/>
      <c r="S263" s="252"/>
      <c r="T263" s="253"/>
      <c r="AT263" s="254" t="s">
        <v>159</v>
      </c>
      <c r="AU263" s="254" t="s">
        <v>81</v>
      </c>
      <c r="AV263" s="12" t="s">
        <v>81</v>
      </c>
      <c r="AW263" s="12" t="s">
        <v>35</v>
      </c>
      <c r="AX263" s="12" t="s">
        <v>71</v>
      </c>
      <c r="AY263" s="254" t="s">
        <v>152</v>
      </c>
    </row>
    <row r="264" s="12" customFormat="1">
      <c r="B264" s="244"/>
      <c r="C264" s="245"/>
      <c r="D264" s="235" t="s">
        <v>159</v>
      </c>
      <c r="E264" s="246" t="s">
        <v>21</v>
      </c>
      <c r="F264" s="247" t="s">
        <v>2313</v>
      </c>
      <c r="G264" s="245"/>
      <c r="H264" s="248">
        <v>1</v>
      </c>
      <c r="I264" s="249"/>
      <c r="J264" s="245"/>
      <c r="K264" s="245"/>
      <c r="L264" s="250"/>
      <c r="M264" s="251"/>
      <c r="N264" s="252"/>
      <c r="O264" s="252"/>
      <c r="P264" s="252"/>
      <c r="Q264" s="252"/>
      <c r="R264" s="252"/>
      <c r="S264" s="252"/>
      <c r="T264" s="253"/>
      <c r="AT264" s="254" t="s">
        <v>159</v>
      </c>
      <c r="AU264" s="254" t="s">
        <v>81</v>
      </c>
      <c r="AV264" s="12" t="s">
        <v>81</v>
      </c>
      <c r="AW264" s="12" t="s">
        <v>35</v>
      </c>
      <c r="AX264" s="12" t="s">
        <v>71</v>
      </c>
      <c r="AY264" s="254" t="s">
        <v>152</v>
      </c>
    </row>
    <row r="265" s="12" customFormat="1">
      <c r="B265" s="244"/>
      <c r="C265" s="245"/>
      <c r="D265" s="235" t="s">
        <v>159</v>
      </c>
      <c r="E265" s="246" t="s">
        <v>21</v>
      </c>
      <c r="F265" s="247" t="s">
        <v>2314</v>
      </c>
      <c r="G265" s="245"/>
      <c r="H265" s="248">
        <v>1</v>
      </c>
      <c r="I265" s="249"/>
      <c r="J265" s="245"/>
      <c r="K265" s="245"/>
      <c r="L265" s="250"/>
      <c r="M265" s="251"/>
      <c r="N265" s="252"/>
      <c r="O265" s="252"/>
      <c r="P265" s="252"/>
      <c r="Q265" s="252"/>
      <c r="R265" s="252"/>
      <c r="S265" s="252"/>
      <c r="T265" s="253"/>
      <c r="AT265" s="254" t="s">
        <v>159</v>
      </c>
      <c r="AU265" s="254" t="s">
        <v>81</v>
      </c>
      <c r="AV265" s="12" t="s">
        <v>81</v>
      </c>
      <c r="AW265" s="12" t="s">
        <v>35</v>
      </c>
      <c r="AX265" s="12" t="s">
        <v>71</v>
      </c>
      <c r="AY265" s="254" t="s">
        <v>152</v>
      </c>
    </row>
    <row r="266" s="12" customFormat="1">
      <c r="B266" s="244"/>
      <c r="C266" s="245"/>
      <c r="D266" s="235" t="s">
        <v>159</v>
      </c>
      <c r="E266" s="246" t="s">
        <v>21</v>
      </c>
      <c r="F266" s="247" t="s">
        <v>2315</v>
      </c>
      <c r="G266" s="245"/>
      <c r="H266" s="248">
        <v>1</v>
      </c>
      <c r="I266" s="249"/>
      <c r="J266" s="245"/>
      <c r="K266" s="245"/>
      <c r="L266" s="250"/>
      <c r="M266" s="251"/>
      <c r="N266" s="252"/>
      <c r="O266" s="252"/>
      <c r="P266" s="252"/>
      <c r="Q266" s="252"/>
      <c r="R266" s="252"/>
      <c r="S266" s="252"/>
      <c r="T266" s="253"/>
      <c r="AT266" s="254" t="s">
        <v>159</v>
      </c>
      <c r="AU266" s="254" t="s">
        <v>81</v>
      </c>
      <c r="AV266" s="12" t="s">
        <v>81</v>
      </c>
      <c r="AW266" s="12" t="s">
        <v>35</v>
      </c>
      <c r="AX266" s="12" t="s">
        <v>71</v>
      </c>
      <c r="AY266" s="254" t="s">
        <v>152</v>
      </c>
    </row>
    <row r="267" s="12" customFormat="1">
      <c r="B267" s="244"/>
      <c r="C267" s="245"/>
      <c r="D267" s="235" t="s">
        <v>159</v>
      </c>
      <c r="E267" s="246" t="s">
        <v>21</v>
      </c>
      <c r="F267" s="247" t="s">
        <v>2316</v>
      </c>
      <c r="G267" s="245"/>
      <c r="H267" s="248">
        <v>1</v>
      </c>
      <c r="I267" s="249"/>
      <c r="J267" s="245"/>
      <c r="K267" s="245"/>
      <c r="L267" s="250"/>
      <c r="M267" s="251"/>
      <c r="N267" s="252"/>
      <c r="O267" s="252"/>
      <c r="P267" s="252"/>
      <c r="Q267" s="252"/>
      <c r="R267" s="252"/>
      <c r="S267" s="252"/>
      <c r="T267" s="253"/>
      <c r="AT267" s="254" t="s">
        <v>159</v>
      </c>
      <c r="AU267" s="254" t="s">
        <v>81</v>
      </c>
      <c r="AV267" s="12" t="s">
        <v>81</v>
      </c>
      <c r="AW267" s="12" t="s">
        <v>35</v>
      </c>
      <c r="AX267" s="12" t="s">
        <v>71</v>
      </c>
      <c r="AY267" s="254" t="s">
        <v>152</v>
      </c>
    </row>
    <row r="268" s="12" customFormat="1">
      <c r="B268" s="244"/>
      <c r="C268" s="245"/>
      <c r="D268" s="235" t="s">
        <v>159</v>
      </c>
      <c r="E268" s="246" t="s">
        <v>21</v>
      </c>
      <c r="F268" s="247" t="s">
        <v>2317</v>
      </c>
      <c r="G268" s="245"/>
      <c r="H268" s="248">
        <v>1</v>
      </c>
      <c r="I268" s="249"/>
      <c r="J268" s="245"/>
      <c r="K268" s="245"/>
      <c r="L268" s="250"/>
      <c r="M268" s="251"/>
      <c r="N268" s="252"/>
      <c r="O268" s="252"/>
      <c r="P268" s="252"/>
      <c r="Q268" s="252"/>
      <c r="R268" s="252"/>
      <c r="S268" s="252"/>
      <c r="T268" s="253"/>
      <c r="AT268" s="254" t="s">
        <v>159</v>
      </c>
      <c r="AU268" s="254" t="s">
        <v>81</v>
      </c>
      <c r="AV268" s="12" t="s">
        <v>81</v>
      </c>
      <c r="AW268" s="12" t="s">
        <v>35</v>
      </c>
      <c r="AX268" s="12" t="s">
        <v>71</v>
      </c>
      <c r="AY268" s="254" t="s">
        <v>152</v>
      </c>
    </row>
    <row r="269" s="12" customFormat="1">
      <c r="B269" s="244"/>
      <c r="C269" s="245"/>
      <c r="D269" s="235" t="s">
        <v>159</v>
      </c>
      <c r="E269" s="246" t="s">
        <v>21</v>
      </c>
      <c r="F269" s="247" t="s">
        <v>2318</v>
      </c>
      <c r="G269" s="245"/>
      <c r="H269" s="248">
        <v>1</v>
      </c>
      <c r="I269" s="249"/>
      <c r="J269" s="245"/>
      <c r="K269" s="245"/>
      <c r="L269" s="250"/>
      <c r="M269" s="251"/>
      <c r="N269" s="252"/>
      <c r="O269" s="252"/>
      <c r="P269" s="252"/>
      <c r="Q269" s="252"/>
      <c r="R269" s="252"/>
      <c r="S269" s="252"/>
      <c r="T269" s="253"/>
      <c r="AT269" s="254" t="s">
        <v>159</v>
      </c>
      <c r="AU269" s="254" t="s">
        <v>81</v>
      </c>
      <c r="AV269" s="12" t="s">
        <v>81</v>
      </c>
      <c r="AW269" s="12" t="s">
        <v>35</v>
      </c>
      <c r="AX269" s="12" t="s">
        <v>71</v>
      </c>
      <c r="AY269" s="254" t="s">
        <v>152</v>
      </c>
    </row>
    <row r="270" s="13" customFormat="1">
      <c r="B270" s="255"/>
      <c r="C270" s="256"/>
      <c r="D270" s="235" t="s">
        <v>159</v>
      </c>
      <c r="E270" s="257" t="s">
        <v>21</v>
      </c>
      <c r="F270" s="258" t="s">
        <v>164</v>
      </c>
      <c r="G270" s="256"/>
      <c r="H270" s="259">
        <v>8</v>
      </c>
      <c r="I270" s="260"/>
      <c r="J270" s="256"/>
      <c r="K270" s="256"/>
      <c r="L270" s="261"/>
      <c r="M270" s="262"/>
      <c r="N270" s="263"/>
      <c r="O270" s="263"/>
      <c r="P270" s="263"/>
      <c r="Q270" s="263"/>
      <c r="R270" s="263"/>
      <c r="S270" s="263"/>
      <c r="T270" s="264"/>
      <c r="AT270" s="265" t="s">
        <v>159</v>
      </c>
      <c r="AU270" s="265" t="s">
        <v>81</v>
      </c>
      <c r="AV270" s="13" t="s">
        <v>158</v>
      </c>
      <c r="AW270" s="13" t="s">
        <v>35</v>
      </c>
      <c r="AX270" s="13" t="s">
        <v>79</v>
      </c>
      <c r="AY270" s="265" t="s">
        <v>152</v>
      </c>
    </row>
    <row r="271" s="1" customFormat="1" ht="16.5" customHeight="1">
      <c r="B271" s="46"/>
      <c r="C271" s="268" t="s">
        <v>455</v>
      </c>
      <c r="D271" s="268" t="s">
        <v>331</v>
      </c>
      <c r="E271" s="269" t="s">
        <v>2319</v>
      </c>
      <c r="F271" s="270" t="s">
        <v>2320</v>
      </c>
      <c r="G271" s="271" t="s">
        <v>2288</v>
      </c>
      <c r="H271" s="272">
        <v>2</v>
      </c>
      <c r="I271" s="273"/>
      <c r="J271" s="274">
        <f>ROUND(I271*H271,2)</f>
        <v>0</v>
      </c>
      <c r="K271" s="270" t="s">
        <v>21</v>
      </c>
      <c r="L271" s="275"/>
      <c r="M271" s="276" t="s">
        <v>21</v>
      </c>
      <c r="N271" s="277" t="s">
        <v>42</v>
      </c>
      <c r="O271" s="47"/>
      <c r="P271" s="230">
        <f>O271*H271</f>
        <v>0</v>
      </c>
      <c r="Q271" s="230">
        <v>0</v>
      </c>
      <c r="R271" s="230">
        <f>Q271*H271</f>
        <v>0</v>
      </c>
      <c r="S271" s="230">
        <v>0</v>
      </c>
      <c r="T271" s="231">
        <f>S271*H271</f>
        <v>0</v>
      </c>
      <c r="AR271" s="24" t="s">
        <v>263</v>
      </c>
      <c r="AT271" s="24" t="s">
        <v>331</v>
      </c>
      <c r="AU271" s="24" t="s">
        <v>81</v>
      </c>
      <c r="AY271" s="24" t="s">
        <v>152</v>
      </c>
      <c r="BE271" s="232">
        <f>IF(N271="základní",J271,0)</f>
        <v>0</v>
      </c>
      <c r="BF271" s="232">
        <f>IF(N271="snížená",J271,0)</f>
        <v>0</v>
      </c>
      <c r="BG271" s="232">
        <f>IF(N271="zákl. přenesená",J271,0)</f>
        <v>0</v>
      </c>
      <c r="BH271" s="232">
        <f>IF(N271="sníž. přenesená",J271,0)</f>
        <v>0</v>
      </c>
      <c r="BI271" s="232">
        <f>IF(N271="nulová",J271,0)</f>
        <v>0</v>
      </c>
      <c r="BJ271" s="24" t="s">
        <v>79</v>
      </c>
      <c r="BK271" s="232">
        <f>ROUND(I271*H271,2)</f>
        <v>0</v>
      </c>
      <c r="BL271" s="24" t="s">
        <v>200</v>
      </c>
      <c r="BM271" s="24" t="s">
        <v>2321</v>
      </c>
    </row>
    <row r="272" s="1" customFormat="1">
      <c r="B272" s="46"/>
      <c r="C272" s="74"/>
      <c r="D272" s="235" t="s">
        <v>246</v>
      </c>
      <c r="E272" s="74"/>
      <c r="F272" s="266" t="s">
        <v>2322</v>
      </c>
      <c r="G272" s="74"/>
      <c r="H272" s="74"/>
      <c r="I272" s="191"/>
      <c r="J272" s="74"/>
      <c r="K272" s="74"/>
      <c r="L272" s="72"/>
      <c r="M272" s="267"/>
      <c r="N272" s="47"/>
      <c r="O272" s="47"/>
      <c r="P272" s="47"/>
      <c r="Q272" s="47"/>
      <c r="R272" s="47"/>
      <c r="S272" s="47"/>
      <c r="T272" s="95"/>
      <c r="AT272" s="24" t="s">
        <v>246</v>
      </c>
      <c r="AU272" s="24" t="s">
        <v>81</v>
      </c>
    </row>
    <row r="273" s="12" customFormat="1">
      <c r="B273" s="244"/>
      <c r="C273" s="245"/>
      <c r="D273" s="235" t="s">
        <v>159</v>
      </c>
      <c r="E273" s="246" t="s">
        <v>21</v>
      </c>
      <c r="F273" s="247" t="s">
        <v>2323</v>
      </c>
      <c r="G273" s="245"/>
      <c r="H273" s="248">
        <v>1</v>
      </c>
      <c r="I273" s="249"/>
      <c r="J273" s="245"/>
      <c r="K273" s="245"/>
      <c r="L273" s="250"/>
      <c r="M273" s="251"/>
      <c r="N273" s="252"/>
      <c r="O273" s="252"/>
      <c r="P273" s="252"/>
      <c r="Q273" s="252"/>
      <c r="R273" s="252"/>
      <c r="S273" s="252"/>
      <c r="T273" s="253"/>
      <c r="AT273" s="254" t="s">
        <v>159</v>
      </c>
      <c r="AU273" s="254" t="s">
        <v>81</v>
      </c>
      <c r="AV273" s="12" t="s">
        <v>81</v>
      </c>
      <c r="AW273" s="12" t="s">
        <v>35</v>
      </c>
      <c r="AX273" s="12" t="s">
        <v>71</v>
      </c>
      <c r="AY273" s="254" t="s">
        <v>152</v>
      </c>
    </row>
    <row r="274" s="12" customFormat="1">
      <c r="B274" s="244"/>
      <c r="C274" s="245"/>
      <c r="D274" s="235" t="s">
        <v>159</v>
      </c>
      <c r="E274" s="246" t="s">
        <v>21</v>
      </c>
      <c r="F274" s="247" t="s">
        <v>2324</v>
      </c>
      <c r="G274" s="245"/>
      <c r="H274" s="248">
        <v>1</v>
      </c>
      <c r="I274" s="249"/>
      <c r="J274" s="245"/>
      <c r="K274" s="245"/>
      <c r="L274" s="250"/>
      <c r="M274" s="251"/>
      <c r="N274" s="252"/>
      <c r="O274" s="252"/>
      <c r="P274" s="252"/>
      <c r="Q274" s="252"/>
      <c r="R274" s="252"/>
      <c r="S274" s="252"/>
      <c r="T274" s="253"/>
      <c r="AT274" s="254" t="s">
        <v>159</v>
      </c>
      <c r="AU274" s="254" t="s">
        <v>81</v>
      </c>
      <c r="AV274" s="12" t="s">
        <v>81</v>
      </c>
      <c r="AW274" s="12" t="s">
        <v>35</v>
      </c>
      <c r="AX274" s="12" t="s">
        <v>71</v>
      </c>
      <c r="AY274" s="254" t="s">
        <v>152</v>
      </c>
    </row>
    <row r="275" s="13" customFormat="1">
      <c r="B275" s="255"/>
      <c r="C275" s="256"/>
      <c r="D275" s="235" t="s">
        <v>159</v>
      </c>
      <c r="E275" s="257" t="s">
        <v>21</v>
      </c>
      <c r="F275" s="258" t="s">
        <v>164</v>
      </c>
      <c r="G275" s="256"/>
      <c r="H275" s="259">
        <v>2</v>
      </c>
      <c r="I275" s="260"/>
      <c r="J275" s="256"/>
      <c r="K275" s="256"/>
      <c r="L275" s="261"/>
      <c r="M275" s="262"/>
      <c r="N275" s="263"/>
      <c r="O275" s="263"/>
      <c r="P275" s="263"/>
      <c r="Q275" s="263"/>
      <c r="R275" s="263"/>
      <c r="S275" s="263"/>
      <c r="T275" s="264"/>
      <c r="AT275" s="265" t="s">
        <v>159</v>
      </c>
      <c r="AU275" s="265" t="s">
        <v>81</v>
      </c>
      <c r="AV275" s="13" t="s">
        <v>158</v>
      </c>
      <c r="AW275" s="13" t="s">
        <v>35</v>
      </c>
      <c r="AX275" s="13" t="s">
        <v>79</v>
      </c>
      <c r="AY275" s="265" t="s">
        <v>152</v>
      </c>
    </row>
    <row r="276" s="1" customFormat="1" ht="16.5" customHeight="1">
      <c r="B276" s="46"/>
      <c r="C276" s="268" t="s">
        <v>459</v>
      </c>
      <c r="D276" s="268" t="s">
        <v>331</v>
      </c>
      <c r="E276" s="269" t="s">
        <v>2325</v>
      </c>
      <c r="F276" s="270" t="s">
        <v>2326</v>
      </c>
      <c r="G276" s="271" t="s">
        <v>2288</v>
      </c>
      <c r="H276" s="272">
        <v>1</v>
      </c>
      <c r="I276" s="273"/>
      <c r="J276" s="274">
        <f>ROUND(I276*H276,2)</f>
        <v>0</v>
      </c>
      <c r="K276" s="270" t="s">
        <v>21</v>
      </c>
      <c r="L276" s="275"/>
      <c r="M276" s="276" t="s">
        <v>21</v>
      </c>
      <c r="N276" s="277" t="s">
        <v>42</v>
      </c>
      <c r="O276" s="47"/>
      <c r="P276" s="230">
        <f>O276*H276</f>
        <v>0</v>
      </c>
      <c r="Q276" s="230">
        <v>0</v>
      </c>
      <c r="R276" s="230">
        <f>Q276*H276</f>
        <v>0</v>
      </c>
      <c r="S276" s="230">
        <v>0</v>
      </c>
      <c r="T276" s="231">
        <f>S276*H276</f>
        <v>0</v>
      </c>
      <c r="AR276" s="24" t="s">
        <v>263</v>
      </c>
      <c r="AT276" s="24" t="s">
        <v>331</v>
      </c>
      <c r="AU276" s="24" t="s">
        <v>81</v>
      </c>
      <c r="AY276" s="24" t="s">
        <v>152</v>
      </c>
      <c r="BE276" s="232">
        <f>IF(N276="základní",J276,0)</f>
        <v>0</v>
      </c>
      <c r="BF276" s="232">
        <f>IF(N276="snížená",J276,0)</f>
        <v>0</v>
      </c>
      <c r="BG276" s="232">
        <f>IF(N276="zákl. přenesená",J276,0)</f>
        <v>0</v>
      </c>
      <c r="BH276" s="232">
        <f>IF(N276="sníž. přenesená",J276,0)</f>
        <v>0</v>
      </c>
      <c r="BI276" s="232">
        <f>IF(N276="nulová",J276,0)</f>
        <v>0</v>
      </c>
      <c r="BJ276" s="24" t="s">
        <v>79</v>
      </c>
      <c r="BK276" s="232">
        <f>ROUND(I276*H276,2)</f>
        <v>0</v>
      </c>
      <c r="BL276" s="24" t="s">
        <v>200</v>
      </c>
      <c r="BM276" s="24" t="s">
        <v>2327</v>
      </c>
    </row>
    <row r="277" s="1" customFormat="1">
      <c r="B277" s="46"/>
      <c r="C277" s="74"/>
      <c r="D277" s="235" t="s">
        <v>246</v>
      </c>
      <c r="E277" s="74"/>
      <c r="F277" s="266" t="s">
        <v>2328</v>
      </c>
      <c r="G277" s="74"/>
      <c r="H277" s="74"/>
      <c r="I277" s="191"/>
      <c r="J277" s="74"/>
      <c r="K277" s="74"/>
      <c r="L277" s="72"/>
      <c r="M277" s="267"/>
      <c r="N277" s="47"/>
      <c r="O277" s="47"/>
      <c r="P277" s="47"/>
      <c r="Q277" s="47"/>
      <c r="R277" s="47"/>
      <c r="S277" s="47"/>
      <c r="T277" s="95"/>
      <c r="AT277" s="24" t="s">
        <v>246</v>
      </c>
      <c r="AU277" s="24" t="s">
        <v>81</v>
      </c>
    </row>
    <row r="278" s="12" customFormat="1">
      <c r="B278" s="244"/>
      <c r="C278" s="245"/>
      <c r="D278" s="235" t="s">
        <v>159</v>
      </c>
      <c r="E278" s="246" t="s">
        <v>21</v>
      </c>
      <c r="F278" s="247" t="s">
        <v>2329</v>
      </c>
      <c r="G278" s="245"/>
      <c r="H278" s="248">
        <v>1</v>
      </c>
      <c r="I278" s="249"/>
      <c r="J278" s="245"/>
      <c r="K278" s="245"/>
      <c r="L278" s="250"/>
      <c r="M278" s="251"/>
      <c r="N278" s="252"/>
      <c r="O278" s="252"/>
      <c r="P278" s="252"/>
      <c r="Q278" s="252"/>
      <c r="R278" s="252"/>
      <c r="S278" s="252"/>
      <c r="T278" s="253"/>
      <c r="AT278" s="254" t="s">
        <v>159</v>
      </c>
      <c r="AU278" s="254" t="s">
        <v>81</v>
      </c>
      <c r="AV278" s="12" t="s">
        <v>81</v>
      </c>
      <c r="AW278" s="12" t="s">
        <v>35</v>
      </c>
      <c r="AX278" s="12" t="s">
        <v>79</v>
      </c>
      <c r="AY278" s="254" t="s">
        <v>152</v>
      </c>
    </row>
    <row r="279" s="1" customFormat="1" ht="16.5" customHeight="1">
      <c r="B279" s="46"/>
      <c r="C279" s="268" t="s">
        <v>463</v>
      </c>
      <c r="D279" s="268" t="s">
        <v>331</v>
      </c>
      <c r="E279" s="269" t="s">
        <v>2330</v>
      </c>
      <c r="F279" s="270" t="s">
        <v>2331</v>
      </c>
      <c r="G279" s="271" t="s">
        <v>2288</v>
      </c>
      <c r="H279" s="272">
        <v>1</v>
      </c>
      <c r="I279" s="273"/>
      <c r="J279" s="274">
        <f>ROUND(I279*H279,2)</f>
        <v>0</v>
      </c>
      <c r="K279" s="270" t="s">
        <v>21</v>
      </c>
      <c r="L279" s="275"/>
      <c r="M279" s="276" t="s">
        <v>21</v>
      </c>
      <c r="N279" s="277" t="s">
        <v>42</v>
      </c>
      <c r="O279" s="47"/>
      <c r="P279" s="230">
        <f>O279*H279</f>
        <v>0</v>
      </c>
      <c r="Q279" s="230">
        <v>0</v>
      </c>
      <c r="R279" s="230">
        <f>Q279*H279</f>
        <v>0</v>
      </c>
      <c r="S279" s="230">
        <v>0</v>
      </c>
      <c r="T279" s="231">
        <f>S279*H279</f>
        <v>0</v>
      </c>
      <c r="AR279" s="24" t="s">
        <v>263</v>
      </c>
      <c r="AT279" s="24" t="s">
        <v>331</v>
      </c>
      <c r="AU279" s="24" t="s">
        <v>81</v>
      </c>
      <c r="AY279" s="24" t="s">
        <v>152</v>
      </c>
      <c r="BE279" s="232">
        <f>IF(N279="základní",J279,0)</f>
        <v>0</v>
      </c>
      <c r="BF279" s="232">
        <f>IF(N279="snížená",J279,0)</f>
        <v>0</v>
      </c>
      <c r="BG279" s="232">
        <f>IF(N279="zákl. přenesená",J279,0)</f>
        <v>0</v>
      </c>
      <c r="BH279" s="232">
        <f>IF(N279="sníž. přenesená",J279,0)</f>
        <v>0</v>
      </c>
      <c r="BI279" s="232">
        <f>IF(N279="nulová",J279,0)</f>
        <v>0</v>
      </c>
      <c r="BJ279" s="24" t="s">
        <v>79</v>
      </c>
      <c r="BK279" s="232">
        <f>ROUND(I279*H279,2)</f>
        <v>0</v>
      </c>
      <c r="BL279" s="24" t="s">
        <v>200</v>
      </c>
      <c r="BM279" s="24" t="s">
        <v>2332</v>
      </c>
    </row>
    <row r="280" s="1" customFormat="1">
      <c r="B280" s="46"/>
      <c r="C280" s="74"/>
      <c r="D280" s="235" t="s">
        <v>246</v>
      </c>
      <c r="E280" s="74"/>
      <c r="F280" s="266" t="s">
        <v>2333</v>
      </c>
      <c r="G280" s="74"/>
      <c r="H280" s="74"/>
      <c r="I280" s="191"/>
      <c r="J280" s="74"/>
      <c r="K280" s="74"/>
      <c r="L280" s="72"/>
      <c r="M280" s="267"/>
      <c r="N280" s="47"/>
      <c r="O280" s="47"/>
      <c r="P280" s="47"/>
      <c r="Q280" s="47"/>
      <c r="R280" s="47"/>
      <c r="S280" s="47"/>
      <c r="T280" s="95"/>
      <c r="AT280" s="24" t="s">
        <v>246</v>
      </c>
      <c r="AU280" s="24" t="s">
        <v>81</v>
      </c>
    </row>
    <row r="281" s="12" customFormat="1">
      <c r="B281" s="244"/>
      <c r="C281" s="245"/>
      <c r="D281" s="235" t="s">
        <v>159</v>
      </c>
      <c r="E281" s="246" t="s">
        <v>21</v>
      </c>
      <c r="F281" s="247" t="s">
        <v>2334</v>
      </c>
      <c r="G281" s="245"/>
      <c r="H281" s="248">
        <v>1</v>
      </c>
      <c r="I281" s="249"/>
      <c r="J281" s="245"/>
      <c r="K281" s="245"/>
      <c r="L281" s="250"/>
      <c r="M281" s="251"/>
      <c r="N281" s="252"/>
      <c r="O281" s="252"/>
      <c r="P281" s="252"/>
      <c r="Q281" s="252"/>
      <c r="R281" s="252"/>
      <c r="S281" s="252"/>
      <c r="T281" s="253"/>
      <c r="AT281" s="254" t="s">
        <v>159</v>
      </c>
      <c r="AU281" s="254" t="s">
        <v>81</v>
      </c>
      <c r="AV281" s="12" t="s">
        <v>81</v>
      </c>
      <c r="AW281" s="12" t="s">
        <v>35</v>
      </c>
      <c r="AX281" s="12" t="s">
        <v>79</v>
      </c>
      <c r="AY281" s="254" t="s">
        <v>152</v>
      </c>
    </row>
    <row r="282" s="1" customFormat="1" ht="16.5" customHeight="1">
      <c r="B282" s="46"/>
      <c r="C282" s="268" t="s">
        <v>467</v>
      </c>
      <c r="D282" s="268" t="s">
        <v>331</v>
      </c>
      <c r="E282" s="269" t="s">
        <v>2335</v>
      </c>
      <c r="F282" s="270" t="s">
        <v>2336</v>
      </c>
      <c r="G282" s="271" t="s">
        <v>2288</v>
      </c>
      <c r="H282" s="272">
        <v>1</v>
      </c>
      <c r="I282" s="273"/>
      <c r="J282" s="274">
        <f>ROUND(I282*H282,2)</f>
        <v>0</v>
      </c>
      <c r="K282" s="270" t="s">
        <v>21</v>
      </c>
      <c r="L282" s="275"/>
      <c r="M282" s="276" t="s">
        <v>21</v>
      </c>
      <c r="N282" s="277" t="s">
        <v>42</v>
      </c>
      <c r="O282" s="47"/>
      <c r="P282" s="230">
        <f>O282*H282</f>
        <v>0</v>
      </c>
      <c r="Q282" s="230">
        <v>0</v>
      </c>
      <c r="R282" s="230">
        <f>Q282*H282</f>
        <v>0</v>
      </c>
      <c r="S282" s="230">
        <v>0</v>
      </c>
      <c r="T282" s="231">
        <f>S282*H282</f>
        <v>0</v>
      </c>
      <c r="AR282" s="24" t="s">
        <v>263</v>
      </c>
      <c r="AT282" s="24" t="s">
        <v>331</v>
      </c>
      <c r="AU282" s="24" t="s">
        <v>81</v>
      </c>
      <c r="AY282" s="24" t="s">
        <v>152</v>
      </c>
      <c r="BE282" s="232">
        <f>IF(N282="základní",J282,0)</f>
        <v>0</v>
      </c>
      <c r="BF282" s="232">
        <f>IF(N282="snížená",J282,0)</f>
        <v>0</v>
      </c>
      <c r="BG282" s="232">
        <f>IF(N282="zákl. přenesená",J282,0)</f>
        <v>0</v>
      </c>
      <c r="BH282" s="232">
        <f>IF(N282="sníž. přenesená",J282,0)</f>
        <v>0</v>
      </c>
      <c r="BI282" s="232">
        <f>IF(N282="nulová",J282,0)</f>
        <v>0</v>
      </c>
      <c r="BJ282" s="24" t="s">
        <v>79</v>
      </c>
      <c r="BK282" s="232">
        <f>ROUND(I282*H282,2)</f>
        <v>0</v>
      </c>
      <c r="BL282" s="24" t="s">
        <v>200</v>
      </c>
      <c r="BM282" s="24" t="s">
        <v>2337</v>
      </c>
    </row>
    <row r="283" s="1" customFormat="1">
      <c r="B283" s="46"/>
      <c r="C283" s="74"/>
      <c r="D283" s="235" t="s">
        <v>246</v>
      </c>
      <c r="E283" s="74"/>
      <c r="F283" s="266" t="s">
        <v>2338</v>
      </c>
      <c r="G283" s="74"/>
      <c r="H283" s="74"/>
      <c r="I283" s="191"/>
      <c r="J283" s="74"/>
      <c r="K283" s="74"/>
      <c r="L283" s="72"/>
      <c r="M283" s="267"/>
      <c r="N283" s="47"/>
      <c r="O283" s="47"/>
      <c r="P283" s="47"/>
      <c r="Q283" s="47"/>
      <c r="R283" s="47"/>
      <c r="S283" s="47"/>
      <c r="T283" s="95"/>
      <c r="AT283" s="24" t="s">
        <v>246</v>
      </c>
      <c r="AU283" s="24" t="s">
        <v>81</v>
      </c>
    </row>
    <row r="284" s="12" customFormat="1">
      <c r="B284" s="244"/>
      <c r="C284" s="245"/>
      <c r="D284" s="235" t="s">
        <v>159</v>
      </c>
      <c r="E284" s="246" t="s">
        <v>21</v>
      </c>
      <c r="F284" s="247" t="s">
        <v>2339</v>
      </c>
      <c r="G284" s="245"/>
      <c r="H284" s="248">
        <v>1</v>
      </c>
      <c r="I284" s="249"/>
      <c r="J284" s="245"/>
      <c r="K284" s="245"/>
      <c r="L284" s="250"/>
      <c r="M284" s="251"/>
      <c r="N284" s="252"/>
      <c r="O284" s="252"/>
      <c r="P284" s="252"/>
      <c r="Q284" s="252"/>
      <c r="R284" s="252"/>
      <c r="S284" s="252"/>
      <c r="T284" s="253"/>
      <c r="AT284" s="254" t="s">
        <v>159</v>
      </c>
      <c r="AU284" s="254" t="s">
        <v>81</v>
      </c>
      <c r="AV284" s="12" t="s">
        <v>81</v>
      </c>
      <c r="AW284" s="12" t="s">
        <v>35</v>
      </c>
      <c r="AX284" s="12" t="s">
        <v>79</v>
      </c>
      <c r="AY284" s="254" t="s">
        <v>152</v>
      </c>
    </row>
    <row r="285" s="1" customFormat="1" ht="16.5" customHeight="1">
      <c r="B285" s="46"/>
      <c r="C285" s="268" t="s">
        <v>473</v>
      </c>
      <c r="D285" s="268" t="s">
        <v>331</v>
      </c>
      <c r="E285" s="269" t="s">
        <v>2340</v>
      </c>
      <c r="F285" s="270" t="s">
        <v>2341</v>
      </c>
      <c r="G285" s="271" t="s">
        <v>2288</v>
      </c>
      <c r="H285" s="272">
        <v>1</v>
      </c>
      <c r="I285" s="273"/>
      <c r="J285" s="274">
        <f>ROUND(I285*H285,2)</f>
        <v>0</v>
      </c>
      <c r="K285" s="270" t="s">
        <v>21</v>
      </c>
      <c r="L285" s="275"/>
      <c r="M285" s="276" t="s">
        <v>21</v>
      </c>
      <c r="N285" s="277" t="s">
        <v>42</v>
      </c>
      <c r="O285" s="47"/>
      <c r="P285" s="230">
        <f>O285*H285</f>
        <v>0</v>
      </c>
      <c r="Q285" s="230">
        <v>0</v>
      </c>
      <c r="R285" s="230">
        <f>Q285*H285</f>
        <v>0</v>
      </c>
      <c r="S285" s="230">
        <v>0</v>
      </c>
      <c r="T285" s="231">
        <f>S285*H285</f>
        <v>0</v>
      </c>
      <c r="AR285" s="24" t="s">
        <v>263</v>
      </c>
      <c r="AT285" s="24" t="s">
        <v>331</v>
      </c>
      <c r="AU285" s="24" t="s">
        <v>81</v>
      </c>
      <c r="AY285" s="24" t="s">
        <v>152</v>
      </c>
      <c r="BE285" s="232">
        <f>IF(N285="základní",J285,0)</f>
        <v>0</v>
      </c>
      <c r="BF285" s="232">
        <f>IF(N285="snížená",J285,0)</f>
        <v>0</v>
      </c>
      <c r="BG285" s="232">
        <f>IF(N285="zákl. přenesená",J285,0)</f>
        <v>0</v>
      </c>
      <c r="BH285" s="232">
        <f>IF(N285="sníž. přenesená",J285,0)</f>
        <v>0</v>
      </c>
      <c r="BI285" s="232">
        <f>IF(N285="nulová",J285,0)</f>
        <v>0</v>
      </c>
      <c r="BJ285" s="24" t="s">
        <v>79</v>
      </c>
      <c r="BK285" s="232">
        <f>ROUND(I285*H285,2)</f>
        <v>0</v>
      </c>
      <c r="BL285" s="24" t="s">
        <v>200</v>
      </c>
      <c r="BM285" s="24" t="s">
        <v>2342</v>
      </c>
    </row>
    <row r="286" s="1" customFormat="1">
      <c r="B286" s="46"/>
      <c r="C286" s="74"/>
      <c r="D286" s="235" t="s">
        <v>246</v>
      </c>
      <c r="E286" s="74"/>
      <c r="F286" s="266" t="s">
        <v>2343</v>
      </c>
      <c r="G286" s="74"/>
      <c r="H286" s="74"/>
      <c r="I286" s="191"/>
      <c r="J286" s="74"/>
      <c r="K286" s="74"/>
      <c r="L286" s="72"/>
      <c r="M286" s="267"/>
      <c r="N286" s="47"/>
      <c r="O286" s="47"/>
      <c r="P286" s="47"/>
      <c r="Q286" s="47"/>
      <c r="R286" s="47"/>
      <c r="S286" s="47"/>
      <c r="T286" s="95"/>
      <c r="AT286" s="24" t="s">
        <v>246</v>
      </c>
      <c r="AU286" s="24" t="s">
        <v>81</v>
      </c>
    </row>
    <row r="287" s="12" customFormat="1">
      <c r="B287" s="244"/>
      <c r="C287" s="245"/>
      <c r="D287" s="235" t="s">
        <v>159</v>
      </c>
      <c r="E287" s="246" t="s">
        <v>21</v>
      </c>
      <c r="F287" s="247" t="s">
        <v>2344</v>
      </c>
      <c r="G287" s="245"/>
      <c r="H287" s="248">
        <v>1</v>
      </c>
      <c r="I287" s="249"/>
      <c r="J287" s="245"/>
      <c r="K287" s="245"/>
      <c r="L287" s="250"/>
      <c r="M287" s="251"/>
      <c r="N287" s="252"/>
      <c r="O287" s="252"/>
      <c r="P287" s="252"/>
      <c r="Q287" s="252"/>
      <c r="R287" s="252"/>
      <c r="S287" s="252"/>
      <c r="T287" s="253"/>
      <c r="AT287" s="254" t="s">
        <v>159</v>
      </c>
      <c r="AU287" s="254" t="s">
        <v>81</v>
      </c>
      <c r="AV287" s="12" t="s">
        <v>81</v>
      </c>
      <c r="AW287" s="12" t="s">
        <v>35</v>
      </c>
      <c r="AX287" s="12" t="s">
        <v>79</v>
      </c>
      <c r="AY287" s="254" t="s">
        <v>152</v>
      </c>
    </row>
    <row r="288" s="1" customFormat="1" ht="16.5" customHeight="1">
      <c r="B288" s="46"/>
      <c r="C288" s="268" t="s">
        <v>477</v>
      </c>
      <c r="D288" s="268" t="s">
        <v>331</v>
      </c>
      <c r="E288" s="269" t="s">
        <v>2345</v>
      </c>
      <c r="F288" s="270" t="s">
        <v>2346</v>
      </c>
      <c r="G288" s="271" t="s">
        <v>2288</v>
      </c>
      <c r="H288" s="272">
        <v>1</v>
      </c>
      <c r="I288" s="273"/>
      <c r="J288" s="274">
        <f>ROUND(I288*H288,2)</f>
        <v>0</v>
      </c>
      <c r="K288" s="270" t="s">
        <v>21</v>
      </c>
      <c r="L288" s="275"/>
      <c r="M288" s="276" t="s">
        <v>21</v>
      </c>
      <c r="N288" s="277" t="s">
        <v>42</v>
      </c>
      <c r="O288" s="47"/>
      <c r="P288" s="230">
        <f>O288*H288</f>
        <v>0</v>
      </c>
      <c r="Q288" s="230">
        <v>0</v>
      </c>
      <c r="R288" s="230">
        <f>Q288*H288</f>
        <v>0</v>
      </c>
      <c r="S288" s="230">
        <v>0</v>
      </c>
      <c r="T288" s="231">
        <f>S288*H288</f>
        <v>0</v>
      </c>
      <c r="AR288" s="24" t="s">
        <v>263</v>
      </c>
      <c r="AT288" s="24" t="s">
        <v>331</v>
      </c>
      <c r="AU288" s="24" t="s">
        <v>81</v>
      </c>
      <c r="AY288" s="24" t="s">
        <v>152</v>
      </c>
      <c r="BE288" s="232">
        <f>IF(N288="základní",J288,0)</f>
        <v>0</v>
      </c>
      <c r="BF288" s="232">
        <f>IF(N288="snížená",J288,0)</f>
        <v>0</v>
      </c>
      <c r="BG288" s="232">
        <f>IF(N288="zákl. přenesená",J288,0)</f>
        <v>0</v>
      </c>
      <c r="BH288" s="232">
        <f>IF(N288="sníž. přenesená",J288,0)</f>
        <v>0</v>
      </c>
      <c r="BI288" s="232">
        <f>IF(N288="nulová",J288,0)</f>
        <v>0</v>
      </c>
      <c r="BJ288" s="24" t="s">
        <v>79</v>
      </c>
      <c r="BK288" s="232">
        <f>ROUND(I288*H288,2)</f>
        <v>0</v>
      </c>
      <c r="BL288" s="24" t="s">
        <v>200</v>
      </c>
      <c r="BM288" s="24" t="s">
        <v>2347</v>
      </c>
    </row>
    <row r="289" s="1" customFormat="1">
      <c r="B289" s="46"/>
      <c r="C289" s="74"/>
      <c r="D289" s="235" t="s">
        <v>246</v>
      </c>
      <c r="E289" s="74"/>
      <c r="F289" s="266" t="s">
        <v>2348</v>
      </c>
      <c r="G289" s="74"/>
      <c r="H289" s="74"/>
      <c r="I289" s="191"/>
      <c r="J289" s="74"/>
      <c r="K289" s="74"/>
      <c r="L289" s="72"/>
      <c r="M289" s="267"/>
      <c r="N289" s="47"/>
      <c r="O289" s="47"/>
      <c r="P289" s="47"/>
      <c r="Q289" s="47"/>
      <c r="R289" s="47"/>
      <c r="S289" s="47"/>
      <c r="T289" s="95"/>
      <c r="AT289" s="24" t="s">
        <v>246</v>
      </c>
      <c r="AU289" s="24" t="s">
        <v>81</v>
      </c>
    </row>
    <row r="290" s="12" customFormat="1">
      <c r="B290" s="244"/>
      <c r="C290" s="245"/>
      <c r="D290" s="235" t="s">
        <v>159</v>
      </c>
      <c r="E290" s="246" t="s">
        <v>21</v>
      </c>
      <c r="F290" s="247" t="s">
        <v>2349</v>
      </c>
      <c r="G290" s="245"/>
      <c r="H290" s="248">
        <v>1</v>
      </c>
      <c r="I290" s="249"/>
      <c r="J290" s="245"/>
      <c r="K290" s="245"/>
      <c r="L290" s="250"/>
      <c r="M290" s="251"/>
      <c r="N290" s="252"/>
      <c r="O290" s="252"/>
      <c r="P290" s="252"/>
      <c r="Q290" s="252"/>
      <c r="R290" s="252"/>
      <c r="S290" s="252"/>
      <c r="T290" s="253"/>
      <c r="AT290" s="254" t="s">
        <v>159</v>
      </c>
      <c r="AU290" s="254" t="s">
        <v>81</v>
      </c>
      <c r="AV290" s="12" t="s">
        <v>81</v>
      </c>
      <c r="AW290" s="12" t="s">
        <v>35</v>
      </c>
      <c r="AX290" s="12" t="s">
        <v>79</v>
      </c>
      <c r="AY290" s="254" t="s">
        <v>152</v>
      </c>
    </row>
    <row r="291" s="1" customFormat="1" ht="25.5" customHeight="1">
      <c r="B291" s="46"/>
      <c r="C291" s="221" t="s">
        <v>486</v>
      </c>
      <c r="D291" s="221" t="s">
        <v>154</v>
      </c>
      <c r="E291" s="222" t="s">
        <v>2350</v>
      </c>
      <c r="F291" s="223" t="s">
        <v>2351</v>
      </c>
      <c r="G291" s="224" t="s">
        <v>376</v>
      </c>
      <c r="H291" s="225">
        <v>2</v>
      </c>
      <c r="I291" s="226"/>
      <c r="J291" s="227">
        <f>ROUND(I291*H291,2)</f>
        <v>0</v>
      </c>
      <c r="K291" s="223" t="s">
        <v>242</v>
      </c>
      <c r="L291" s="72"/>
      <c r="M291" s="228" t="s">
        <v>21</v>
      </c>
      <c r="N291" s="229" t="s">
        <v>42</v>
      </c>
      <c r="O291" s="47"/>
      <c r="P291" s="230">
        <f>O291*H291</f>
        <v>0</v>
      </c>
      <c r="Q291" s="230">
        <v>0</v>
      </c>
      <c r="R291" s="230">
        <f>Q291*H291</f>
        <v>0</v>
      </c>
      <c r="S291" s="230">
        <v>0</v>
      </c>
      <c r="T291" s="231">
        <f>S291*H291</f>
        <v>0</v>
      </c>
      <c r="AR291" s="24" t="s">
        <v>200</v>
      </c>
      <c r="AT291" s="24" t="s">
        <v>154</v>
      </c>
      <c r="AU291" s="24" t="s">
        <v>81</v>
      </c>
      <c r="AY291" s="24" t="s">
        <v>152</v>
      </c>
      <c r="BE291" s="232">
        <f>IF(N291="základní",J291,0)</f>
        <v>0</v>
      </c>
      <c r="BF291" s="232">
        <f>IF(N291="snížená",J291,0)</f>
        <v>0</v>
      </c>
      <c r="BG291" s="232">
        <f>IF(N291="zákl. přenesená",J291,0)</f>
        <v>0</v>
      </c>
      <c r="BH291" s="232">
        <f>IF(N291="sníž. přenesená",J291,0)</f>
        <v>0</v>
      </c>
      <c r="BI291" s="232">
        <f>IF(N291="nulová",J291,0)</f>
        <v>0</v>
      </c>
      <c r="BJ291" s="24" t="s">
        <v>79</v>
      </c>
      <c r="BK291" s="232">
        <f>ROUND(I291*H291,2)</f>
        <v>0</v>
      </c>
      <c r="BL291" s="24" t="s">
        <v>200</v>
      </c>
      <c r="BM291" s="24" t="s">
        <v>2352</v>
      </c>
    </row>
    <row r="292" s="12" customFormat="1">
      <c r="B292" s="244"/>
      <c r="C292" s="245"/>
      <c r="D292" s="235" t="s">
        <v>159</v>
      </c>
      <c r="E292" s="246" t="s">
        <v>21</v>
      </c>
      <c r="F292" s="247" t="s">
        <v>2353</v>
      </c>
      <c r="G292" s="245"/>
      <c r="H292" s="248">
        <v>1</v>
      </c>
      <c r="I292" s="249"/>
      <c r="J292" s="245"/>
      <c r="K292" s="245"/>
      <c r="L292" s="250"/>
      <c r="M292" s="251"/>
      <c r="N292" s="252"/>
      <c r="O292" s="252"/>
      <c r="P292" s="252"/>
      <c r="Q292" s="252"/>
      <c r="R292" s="252"/>
      <c r="S292" s="252"/>
      <c r="T292" s="253"/>
      <c r="AT292" s="254" t="s">
        <v>159</v>
      </c>
      <c r="AU292" s="254" t="s">
        <v>81</v>
      </c>
      <c r="AV292" s="12" t="s">
        <v>81</v>
      </c>
      <c r="AW292" s="12" t="s">
        <v>35</v>
      </c>
      <c r="AX292" s="12" t="s">
        <v>71</v>
      </c>
      <c r="AY292" s="254" t="s">
        <v>152</v>
      </c>
    </row>
    <row r="293" s="12" customFormat="1">
      <c r="B293" s="244"/>
      <c r="C293" s="245"/>
      <c r="D293" s="235" t="s">
        <v>159</v>
      </c>
      <c r="E293" s="246" t="s">
        <v>21</v>
      </c>
      <c r="F293" s="247" t="s">
        <v>2354</v>
      </c>
      <c r="G293" s="245"/>
      <c r="H293" s="248">
        <v>1</v>
      </c>
      <c r="I293" s="249"/>
      <c r="J293" s="245"/>
      <c r="K293" s="245"/>
      <c r="L293" s="250"/>
      <c r="M293" s="251"/>
      <c r="N293" s="252"/>
      <c r="O293" s="252"/>
      <c r="P293" s="252"/>
      <c r="Q293" s="252"/>
      <c r="R293" s="252"/>
      <c r="S293" s="252"/>
      <c r="T293" s="253"/>
      <c r="AT293" s="254" t="s">
        <v>159</v>
      </c>
      <c r="AU293" s="254" t="s">
        <v>81</v>
      </c>
      <c r="AV293" s="12" t="s">
        <v>81</v>
      </c>
      <c r="AW293" s="12" t="s">
        <v>35</v>
      </c>
      <c r="AX293" s="12" t="s">
        <v>71</v>
      </c>
      <c r="AY293" s="254" t="s">
        <v>152</v>
      </c>
    </row>
    <row r="294" s="13" customFormat="1">
      <c r="B294" s="255"/>
      <c r="C294" s="256"/>
      <c r="D294" s="235" t="s">
        <v>159</v>
      </c>
      <c r="E294" s="257" t="s">
        <v>21</v>
      </c>
      <c r="F294" s="258" t="s">
        <v>164</v>
      </c>
      <c r="G294" s="256"/>
      <c r="H294" s="259">
        <v>2</v>
      </c>
      <c r="I294" s="260"/>
      <c r="J294" s="256"/>
      <c r="K294" s="256"/>
      <c r="L294" s="261"/>
      <c r="M294" s="262"/>
      <c r="N294" s="263"/>
      <c r="O294" s="263"/>
      <c r="P294" s="263"/>
      <c r="Q294" s="263"/>
      <c r="R294" s="263"/>
      <c r="S294" s="263"/>
      <c r="T294" s="264"/>
      <c r="AT294" s="265" t="s">
        <v>159</v>
      </c>
      <c r="AU294" s="265" t="s">
        <v>81</v>
      </c>
      <c r="AV294" s="13" t="s">
        <v>158</v>
      </c>
      <c r="AW294" s="13" t="s">
        <v>35</v>
      </c>
      <c r="AX294" s="13" t="s">
        <v>79</v>
      </c>
      <c r="AY294" s="265" t="s">
        <v>152</v>
      </c>
    </row>
    <row r="295" s="1" customFormat="1" ht="16.5" customHeight="1">
      <c r="B295" s="46"/>
      <c r="C295" s="268" t="s">
        <v>496</v>
      </c>
      <c r="D295" s="268" t="s">
        <v>331</v>
      </c>
      <c r="E295" s="269" t="s">
        <v>2355</v>
      </c>
      <c r="F295" s="270" t="s">
        <v>2356</v>
      </c>
      <c r="G295" s="271" t="s">
        <v>2288</v>
      </c>
      <c r="H295" s="272">
        <v>2</v>
      </c>
      <c r="I295" s="273"/>
      <c r="J295" s="274">
        <f>ROUND(I295*H295,2)</f>
        <v>0</v>
      </c>
      <c r="K295" s="270" t="s">
        <v>21</v>
      </c>
      <c r="L295" s="275"/>
      <c r="M295" s="276" t="s">
        <v>21</v>
      </c>
      <c r="N295" s="277" t="s">
        <v>42</v>
      </c>
      <c r="O295" s="47"/>
      <c r="P295" s="230">
        <f>O295*H295</f>
        <v>0</v>
      </c>
      <c r="Q295" s="230">
        <v>0</v>
      </c>
      <c r="R295" s="230">
        <f>Q295*H295</f>
        <v>0</v>
      </c>
      <c r="S295" s="230">
        <v>0</v>
      </c>
      <c r="T295" s="231">
        <f>S295*H295</f>
        <v>0</v>
      </c>
      <c r="AR295" s="24" t="s">
        <v>263</v>
      </c>
      <c r="AT295" s="24" t="s">
        <v>331</v>
      </c>
      <c r="AU295" s="24" t="s">
        <v>81</v>
      </c>
      <c r="AY295" s="24" t="s">
        <v>152</v>
      </c>
      <c r="BE295" s="232">
        <f>IF(N295="základní",J295,0)</f>
        <v>0</v>
      </c>
      <c r="BF295" s="232">
        <f>IF(N295="snížená",J295,0)</f>
        <v>0</v>
      </c>
      <c r="BG295" s="232">
        <f>IF(N295="zákl. přenesená",J295,0)</f>
        <v>0</v>
      </c>
      <c r="BH295" s="232">
        <f>IF(N295="sníž. přenesená",J295,0)</f>
        <v>0</v>
      </c>
      <c r="BI295" s="232">
        <f>IF(N295="nulová",J295,0)</f>
        <v>0</v>
      </c>
      <c r="BJ295" s="24" t="s">
        <v>79</v>
      </c>
      <c r="BK295" s="232">
        <f>ROUND(I295*H295,2)</f>
        <v>0</v>
      </c>
      <c r="BL295" s="24" t="s">
        <v>200</v>
      </c>
      <c r="BM295" s="24" t="s">
        <v>2357</v>
      </c>
    </row>
    <row r="296" s="1" customFormat="1">
      <c r="B296" s="46"/>
      <c r="C296" s="74"/>
      <c r="D296" s="235" t="s">
        <v>246</v>
      </c>
      <c r="E296" s="74"/>
      <c r="F296" s="266" t="s">
        <v>2358</v>
      </c>
      <c r="G296" s="74"/>
      <c r="H296" s="74"/>
      <c r="I296" s="191"/>
      <c r="J296" s="74"/>
      <c r="K296" s="74"/>
      <c r="L296" s="72"/>
      <c r="M296" s="267"/>
      <c r="N296" s="47"/>
      <c r="O296" s="47"/>
      <c r="P296" s="47"/>
      <c r="Q296" s="47"/>
      <c r="R296" s="47"/>
      <c r="S296" s="47"/>
      <c r="T296" s="95"/>
      <c r="AT296" s="24" t="s">
        <v>246</v>
      </c>
      <c r="AU296" s="24" t="s">
        <v>81</v>
      </c>
    </row>
    <row r="297" s="12" customFormat="1">
      <c r="B297" s="244"/>
      <c r="C297" s="245"/>
      <c r="D297" s="235" t="s">
        <v>159</v>
      </c>
      <c r="E297" s="246" t="s">
        <v>21</v>
      </c>
      <c r="F297" s="247" t="s">
        <v>2359</v>
      </c>
      <c r="G297" s="245"/>
      <c r="H297" s="248">
        <v>1</v>
      </c>
      <c r="I297" s="249"/>
      <c r="J297" s="245"/>
      <c r="K297" s="245"/>
      <c r="L297" s="250"/>
      <c r="M297" s="251"/>
      <c r="N297" s="252"/>
      <c r="O297" s="252"/>
      <c r="P297" s="252"/>
      <c r="Q297" s="252"/>
      <c r="R297" s="252"/>
      <c r="S297" s="252"/>
      <c r="T297" s="253"/>
      <c r="AT297" s="254" t="s">
        <v>159</v>
      </c>
      <c r="AU297" s="254" t="s">
        <v>81</v>
      </c>
      <c r="AV297" s="12" t="s">
        <v>81</v>
      </c>
      <c r="AW297" s="12" t="s">
        <v>35</v>
      </c>
      <c r="AX297" s="12" t="s">
        <v>71</v>
      </c>
      <c r="AY297" s="254" t="s">
        <v>152</v>
      </c>
    </row>
    <row r="298" s="12" customFormat="1">
      <c r="B298" s="244"/>
      <c r="C298" s="245"/>
      <c r="D298" s="235" t="s">
        <v>159</v>
      </c>
      <c r="E298" s="246" t="s">
        <v>21</v>
      </c>
      <c r="F298" s="247" t="s">
        <v>2354</v>
      </c>
      <c r="G298" s="245"/>
      <c r="H298" s="248">
        <v>1</v>
      </c>
      <c r="I298" s="249"/>
      <c r="J298" s="245"/>
      <c r="K298" s="245"/>
      <c r="L298" s="250"/>
      <c r="M298" s="251"/>
      <c r="N298" s="252"/>
      <c r="O298" s="252"/>
      <c r="P298" s="252"/>
      <c r="Q298" s="252"/>
      <c r="R298" s="252"/>
      <c r="S298" s="252"/>
      <c r="T298" s="253"/>
      <c r="AT298" s="254" t="s">
        <v>159</v>
      </c>
      <c r="AU298" s="254" t="s">
        <v>81</v>
      </c>
      <c r="AV298" s="12" t="s">
        <v>81</v>
      </c>
      <c r="AW298" s="12" t="s">
        <v>35</v>
      </c>
      <c r="AX298" s="12" t="s">
        <v>71</v>
      </c>
      <c r="AY298" s="254" t="s">
        <v>152</v>
      </c>
    </row>
    <row r="299" s="13" customFormat="1">
      <c r="B299" s="255"/>
      <c r="C299" s="256"/>
      <c r="D299" s="235" t="s">
        <v>159</v>
      </c>
      <c r="E299" s="257" t="s">
        <v>21</v>
      </c>
      <c r="F299" s="258" t="s">
        <v>164</v>
      </c>
      <c r="G299" s="256"/>
      <c r="H299" s="259">
        <v>2</v>
      </c>
      <c r="I299" s="260"/>
      <c r="J299" s="256"/>
      <c r="K299" s="256"/>
      <c r="L299" s="261"/>
      <c r="M299" s="262"/>
      <c r="N299" s="263"/>
      <c r="O299" s="263"/>
      <c r="P299" s="263"/>
      <c r="Q299" s="263"/>
      <c r="R299" s="263"/>
      <c r="S299" s="263"/>
      <c r="T299" s="264"/>
      <c r="AT299" s="265" t="s">
        <v>159</v>
      </c>
      <c r="AU299" s="265" t="s">
        <v>81</v>
      </c>
      <c r="AV299" s="13" t="s">
        <v>158</v>
      </c>
      <c r="AW299" s="13" t="s">
        <v>35</v>
      </c>
      <c r="AX299" s="13" t="s">
        <v>79</v>
      </c>
      <c r="AY299" s="265" t="s">
        <v>152</v>
      </c>
    </row>
    <row r="300" s="1" customFormat="1" ht="25.5" customHeight="1">
      <c r="B300" s="46"/>
      <c r="C300" s="221" t="s">
        <v>500</v>
      </c>
      <c r="D300" s="221" t="s">
        <v>154</v>
      </c>
      <c r="E300" s="222" t="s">
        <v>2360</v>
      </c>
      <c r="F300" s="223" t="s">
        <v>2361</v>
      </c>
      <c r="G300" s="224" t="s">
        <v>376</v>
      </c>
      <c r="H300" s="225">
        <v>2</v>
      </c>
      <c r="I300" s="226"/>
      <c r="J300" s="227">
        <f>ROUND(I300*H300,2)</f>
        <v>0</v>
      </c>
      <c r="K300" s="223" t="s">
        <v>242</v>
      </c>
      <c r="L300" s="72"/>
      <c r="M300" s="228" t="s">
        <v>21</v>
      </c>
      <c r="N300" s="229" t="s">
        <v>42</v>
      </c>
      <c r="O300" s="47"/>
      <c r="P300" s="230">
        <f>O300*H300</f>
        <v>0</v>
      </c>
      <c r="Q300" s="230">
        <v>0</v>
      </c>
      <c r="R300" s="230">
        <f>Q300*H300</f>
        <v>0</v>
      </c>
      <c r="S300" s="230">
        <v>0</v>
      </c>
      <c r="T300" s="231">
        <f>S300*H300</f>
        <v>0</v>
      </c>
      <c r="AR300" s="24" t="s">
        <v>200</v>
      </c>
      <c r="AT300" s="24" t="s">
        <v>154</v>
      </c>
      <c r="AU300" s="24" t="s">
        <v>81</v>
      </c>
      <c r="AY300" s="24" t="s">
        <v>152</v>
      </c>
      <c r="BE300" s="232">
        <f>IF(N300="základní",J300,0)</f>
        <v>0</v>
      </c>
      <c r="BF300" s="232">
        <f>IF(N300="snížená",J300,0)</f>
        <v>0</v>
      </c>
      <c r="BG300" s="232">
        <f>IF(N300="zákl. přenesená",J300,0)</f>
        <v>0</v>
      </c>
      <c r="BH300" s="232">
        <f>IF(N300="sníž. přenesená",J300,0)</f>
        <v>0</v>
      </c>
      <c r="BI300" s="232">
        <f>IF(N300="nulová",J300,0)</f>
        <v>0</v>
      </c>
      <c r="BJ300" s="24" t="s">
        <v>79</v>
      </c>
      <c r="BK300" s="232">
        <f>ROUND(I300*H300,2)</f>
        <v>0</v>
      </c>
      <c r="BL300" s="24" t="s">
        <v>200</v>
      </c>
      <c r="BM300" s="24" t="s">
        <v>2362</v>
      </c>
    </row>
    <row r="301" s="12" customFormat="1">
      <c r="B301" s="244"/>
      <c r="C301" s="245"/>
      <c r="D301" s="235" t="s">
        <v>159</v>
      </c>
      <c r="E301" s="246" t="s">
        <v>21</v>
      </c>
      <c r="F301" s="247" t="s">
        <v>2363</v>
      </c>
      <c r="G301" s="245"/>
      <c r="H301" s="248">
        <v>1</v>
      </c>
      <c r="I301" s="249"/>
      <c r="J301" s="245"/>
      <c r="K301" s="245"/>
      <c r="L301" s="250"/>
      <c r="M301" s="251"/>
      <c r="N301" s="252"/>
      <c r="O301" s="252"/>
      <c r="P301" s="252"/>
      <c r="Q301" s="252"/>
      <c r="R301" s="252"/>
      <c r="S301" s="252"/>
      <c r="T301" s="253"/>
      <c r="AT301" s="254" t="s">
        <v>159</v>
      </c>
      <c r="AU301" s="254" t="s">
        <v>81</v>
      </c>
      <c r="AV301" s="12" t="s">
        <v>81</v>
      </c>
      <c r="AW301" s="12" t="s">
        <v>35</v>
      </c>
      <c r="AX301" s="12" t="s">
        <v>71</v>
      </c>
      <c r="AY301" s="254" t="s">
        <v>152</v>
      </c>
    </row>
    <row r="302" s="12" customFormat="1">
      <c r="B302" s="244"/>
      <c r="C302" s="245"/>
      <c r="D302" s="235" t="s">
        <v>159</v>
      </c>
      <c r="E302" s="246" t="s">
        <v>21</v>
      </c>
      <c r="F302" s="247" t="s">
        <v>2364</v>
      </c>
      <c r="G302" s="245"/>
      <c r="H302" s="248">
        <v>1</v>
      </c>
      <c r="I302" s="249"/>
      <c r="J302" s="245"/>
      <c r="K302" s="245"/>
      <c r="L302" s="250"/>
      <c r="M302" s="251"/>
      <c r="N302" s="252"/>
      <c r="O302" s="252"/>
      <c r="P302" s="252"/>
      <c r="Q302" s="252"/>
      <c r="R302" s="252"/>
      <c r="S302" s="252"/>
      <c r="T302" s="253"/>
      <c r="AT302" s="254" t="s">
        <v>159</v>
      </c>
      <c r="AU302" s="254" t="s">
        <v>81</v>
      </c>
      <c r="AV302" s="12" t="s">
        <v>81</v>
      </c>
      <c r="AW302" s="12" t="s">
        <v>35</v>
      </c>
      <c r="AX302" s="12" t="s">
        <v>71</v>
      </c>
      <c r="AY302" s="254" t="s">
        <v>152</v>
      </c>
    </row>
    <row r="303" s="13" customFormat="1">
      <c r="B303" s="255"/>
      <c r="C303" s="256"/>
      <c r="D303" s="235" t="s">
        <v>159</v>
      </c>
      <c r="E303" s="257" t="s">
        <v>21</v>
      </c>
      <c r="F303" s="258" t="s">
        <v>164</v>
      </c>
      <c r="G303" s="256"/>
      <c r="H303" s="259">
        <v>2</v>
      </c>
      <c r="I303" s="260"/>
      <c r="J303" s="256"/>
      <c r="K303" s="256"/>
      <c r="L303" s="261"/>
      <c r="M303" s="262"/>
      <c r="N303" s="263"/>
      <c r="O303" s="263"/>
      <c r="P303" s="263"/>
      <c r="Q303" s="263"/>
      <c r="R303" s="263"/>
      <c r="S303" s="263"/>
      <c r="T303" s="264"/>
      <c r="AT303" s="265" t="s">
        <v>159</v>
      </c>
      <c r="AU303" s="265" t="s">
        <v>81</v>
      </c>
      <c r="AV303" s="13" t="s">
        <v>158</v>
      </c>
      <c r="AW303" s="13" t="s">
        <v>35</v>
      </c>
      <c r="AX303" s="13" t="s">
        <v>79</v>
      </c>
      <c r="AY303" s="265" t="s">
        <v>152</v>
      </c>
    </row>
    <row r="304" s="1" customFormat="1" ht="16.5" customHeight="1">
      <c r="B304" s="46"/>
      <c r="C304" s="268" t="s">
        <v>508</v>
      </c>
      <c r="D304" s="268" t="s">
        <v>331</v>
      </c>
      <c r="E304" s="269" t="s">
        <v>2365</v>
      </c>
      <c r="F304" s="270" t="s">
        <v>2366</v>
      </c>
      <c r="G304" s="271" t="s">
        <v>2288</v>
      </c>
      <c r="H304" s="272">
        <v>1</v>
      </c>
      <c r="I304" s="273"/>
      <c r="J304" s="274">
        <f>ROUND(I304*H304,2)</f>
        <v>0</v>
      </c>
      <c r="K304" s="270" t="s">
        <v>21</v>
      </c>
      <c r="L304" s="275"/>
      <c r="M304" s="276" t="s">
        <v>21</v>
      </c>
      <c r="N304" s="277" t="s">
        <v>42</v>
      </c>
      <c r="O304" s="47"/>
      <c r="P304" s="230">
        <f>O304*H304</f>
        <v>0</v>
      </c>
      <c r="Q304" s="230">
        <v>0</v>
      </c>
      <c r="R304" s="230">
        <f>Q304*H304</f>
        <v>0</v>
      </c>
      <c r="S304" s="230">
        <v>0</v>
      </c>
      <c r="T304" s="231">
        <f>S304*H304</f>
        <v>0</v>
      </c>
      <c r="AR304" s="24" t="s">
        <v>263</v>
      </c>
      <c r="AT304" s="24" t="s">
        <v>331</v>
      </c>
      <c r="AU304" s="24" t="s">
        <v>81</v>
      </c>
      <c r="AY304" s="24" t="s">
        <v>152</v>
      </c>
      <c r="BE304" s="232">
        <f>IF(N304="základní",J304,0)</f>
        <v>0</v>
      </c>
      <c r="BF304" s="232">
        <f>IF(N304="snížená",J304,0)</f>
        <v>0</v>
      </c>
      <c r="BG304" s="232">
        <f>IF(N304="zákl. přenesená",J304,0)</f>
        <v>0</v>
      </c>
      <c r="BH304" s="232">
        <f>IF(N304="sníž. přenesená",J304,0)</f>
        <v>0</v>
      </c>
      <c r="BI304" s="232">
        <f>IF(N304="nulová",J304,0)</f>
        <v>0</v>
      </c>
      <c r="BJ304" s="24" t="s">
        <v>79</v>
      </c>
      <c r="BK304" s="232">
        <f>ROUND(I304*H304,2)</f>
        <v>0</v>
      </c>
      <c r="BL304" s="24" t="s">
        <v>200</v>
      </c>
      <c r="BM304" s="24" t="s">
        <v>2367</v>
      </c>
    </row>
    <row r="305" s="1" customFormat="1">
      <c r="B305" s="46"/>
      <c r="C305" s="74"/>
      <c r="D305" s="235" t="s">
        <v>246</v>
      </c>
      <c r="E305" s="74"/>
      <c r="F305" s="266" t="s">
        <v>2368</v>
      </c>
      <c r="G305" s="74"/>
      <c r="H305" s="74"/>
      <c r="I305" s="191"/>
      <c r="J305" s="74"/>
      <c r="K305" s="74"/>
      <c r="L305" s="72"/>
      <c r="M305" s="267"/>
      <c r="N305" s="47"/>
      <c r="O305" s="47"/>
      <c r="P305" s="47"/>
      <c r="Q305" s="47"/>
      <c r="R305" s="47"/>
      <c r="S305" s="47"/>
      <c r="T305" s="95"/>
      <c r="AT305" s="24" t="s">
        <v>246</v>
      </c>
      <c r="AU305" s="24" t="s">
        <v>81</v>
      </c>
    </row>
    <row r="306" s="12" customFormat="1">
      <c r="B306" s="244"/>
      <c r="C306" s="245"/>
      <c r="D306" s="235" t="s">
        <v>159</v>
      </c>
      <c r="E306" s="246" t="s">
        <v>21</v>
      </c>
      <c r="F306" s="247" t="s">
        <v>2369</v>
      </c>
      <c r="G306" s="245"/>
      <c r="H306" s="248">
        <v>1</v>
      </c>
      <c r="I306" s="249"/>
      <c r="J306" s="245"/>
      <c r="K306" s="245"/>
      <c r="L306" s="250"/>
      <c r="M306" s="251"/>
      <c r="N306" s="252"/>
      <c r="O306" s="252"/>
      <c r="P306" s="252"/>
      <c r="Q306" s="252"/>
      <c r="R306" s="252"/>
      <c r="S306" s="252"/>
      <c r="T306" s="253"/>
      <c r="AT306" s="254" t="s">
        <v>159</v>
      </c>
      <c r="AU306" s="254" t="s">
        <v>81</v>
      </c>
      <c r="AV306" s="12" t="s">
        <v>81</v>
      </c>
      <c r="AW306" s="12" t="s">
        <v>35</v>
      </c>
      <c r="AX306" s="12" t="s">
        <v>79</v>
      </c>
      <c r="AY306" s="254" t="s">
        <v>152</v>
      </c>
    </row>
    <row r="307" s="1" customFormat="1" ht="16.5" customHeight="1">
      <c r="B307" s="46"/>
      <c r="C307" s="268" t="s">
        <v>513</v>
      </c>
      <c r="D307" s="268" t="s">
        <v>331</v>
      </c>
      <c r="E307" s="269" t="s">
        <v>2370</v>
      </c>
      <c r="F307" s="270" t="s">
        <v>2371</v>
      </c>
      <c r="G307" s="271" t="s">
        <v>2288</v>
      </c>
      <c r="H307" s="272">
        <v>1</v>
      </c>
      <c r="I307" s="273"/>
      <c r="J307" s="274">
        <f>ROUND(I307*H307,2)</f>
        <v>0</v>
      </c>
      <c r="K307" s="270" t="s">
        <v>21</v>
      </c>
      <c r="L307" s="275"/>
      <c r="M307" s="276" t="s">
        <v>21</v>
      </c>
      <c r="N307" s="277" t="s">
        <v>42</v>
      </c>
      <c r="O307" s="47"/>
      <c r="P307" s="230">
        <f>O307*H307</f>
        <v>0</v>
      </c>
      <c r="Q307" s="230">
        <v>0</v>
      </c>
      <c r="R307" s="230">
        <f>Q307*H307</f>
        <v>0</v>
      </c>
      <c r="S307" s="230">
        <v>0</v>
      </c>
      <c r="T307" s="231">
        <f>S307*H307</f>
        <v>0</v>
      </c>
      <c r="AR307" s="24" t="s">
        <v>263</v>
      </c>
      <c r="AT307" s="24" t="s">
        <v>331</v>
      </c>
      <c r="AU307" s="24" t="s">
        <v>81</v>
      </c>
      <c r="AY307" s="24" t="s">
        <v>152</v>
      </c>
      <c r="BE307" s="232">
        <f>IF(N307="základní",J307,0)</f>
        <v>0</v>
      </c>
      <c r="BF307" s="232">
        <f>IF(N307="snížená",J307,0)</f>
        <v>0</v>
      </c>
      <c r="BG307" s="232">
        <f>IF(N307="zákl. přenesená",J307,0)</f>
        <v>0</v>
      </c>
      <c r="BH307" s="232">
        <f>IF(N307="sníž. přenesená",J307,0)</f>
        <v>0</v>
      </c>
      <c r="BI307" s="232">
        <f>IF(N307="nulová",J307,0)</f>
        <v>0</v>
      </c>
      <c r="BJ307" s="24" t="s">
        <v>79</v>
      </c>
      <c r="BK307" s="232">
        <f>ROUND(I307*H307,2)</f>
        <v>0</v>
      </c>
      <c r="BL307" s="24" t="s">
        <v>200</v>
      </c>
      <c r="BM307" s="24" t="s">
        <v>2372</v>
      </c>
    </row>
    <row r="308" s="1" customFormat="1">
      <c r="B308" s="46"/>
      <c r="C308" s="74"/>
      <c r="D308" s="235" t="s">
        <v>246</v>
      </c>
      <c r="E308" s="74"/>
      <c r="F308" s="266" t="s">
        <v>2373</v>
      </c>
      <c r="G308" s="74"/>
      <c r="H308" s="74"/>
      <c r="I308" s="191"/>
      <c r="J308" s="74"/>
      <c r="K308" s="74"/>
      <c r="L308" s="72"/>
      <c r="M308" s="267"/>
      <c r="N308" s="47"/>
      <c r="O308" s="47"/>
      <c r="P308" s="47"/>
      <c r="Q308" s="47"/>
      <c r="R308" s="47"/>
      <c r="S308" s="47"/>
      <c r="T308" s="95"/>
      <c r="AT308" s="24" t="s">
        <v>246</v>
      </c>
      <c r="AU308" s="24" t="s">
        <v>81</v>
      </c>
    </row>
    <row r="309" s="12" customFormat="1">
      <c r="B309" s="244"/>
      <c r="C309" s="245"/>
      <c r="D309" s="235" t="s">
        <v>159</v>
      </c>
      <c r="E309" s="246" t="s">
        <v>21</v>
      </c>
      <c r="F309" s="247" t="s">
        <v>2374</v>
      </c>
      <c r="G309" s="245"/>
      <c r="H309" s="248">
        <v>1</v>
      </c>
      <c r="I309" s="249"/>
      <c r="J309" s="245"/>
      <c r="K309" s="245"/>
      <c r="L309" s="250"/>
      <c r="M309" s="251"/>
      <c r="N309" s="252"/>
      <c r="O309" s="252"/>
      <c r="P309" s="252"/>
      <c r="Q309" s="252"/>
      <c r="R309" s="252"/>
      <c r="S309" s="252"/>
      <c r="T309" s="253"/>
      <c r="AT309" s="254" t="s">
        <v>159</v>
      </c>
      <c r="AU309" s="254" t="s">
        <v>81</v>
      </c>
      <c r="AV309" s="12" t="s">
        <v>81</v>
      </c>
      <c r="AW309" s="12" t="s">
        <v>35</v>
      </c>
      <c r="AX309" s="12" t="s">
        <v>79</v>
      </c>
      <c r="AY309" s="254" t="s">
        <v>152</v>
      </c>
    </row>
    <row r="310" s="1" customFormat="1" ht="25.5" customHeight="1">
      <c r="B310" s="46"/>
      <c r="C310" s="221" t="s">
        <v>518</v>
      </c>
      <c r="D310" s="221" t="s">
        <v>154</v>
      </c>
      <c r="E310" s="222" t="s">
        <v>2375</v>
      </c>
      <c r="F310" s="223" t="s">
        <v>2376</v>
      </c>
      <c r="G310" s="224" t="s">
        <v>376</v>
      </c>
      <c r="H310" s="225">
        <v>4</v>
      </c>
      <c r="I310" s="226"/>
      <c r="J310" s="227">
        <f>ROUND(I310*H310,2)</f>
        <v>0</v>
      </c>
      <c r="K310" s="223" t="s">
        <v>242</v>
      </c>
      <c r="L310" s="72"/>
      <c r="M310" s="228" t="s">
        <v>21</v>
      </c>
      <c r="N310" s="229" t="s">
        <v>42</v>
      </c>
      <c r="O310" s="47"/>
      <c r="P310" s="230">
        <f>O310*H310</f>
        <v>0</v>
      </c>
      <c r="Q310" s="230">
        <v>0</v>
      </c>
      <c r="R310" s="230">
        <f>Q310*H310</f>
        <v>0</v>
      </c>
      <c r="S310" s="230">
        <v>0</v>
      </c>
      <c r="T310" s="231">
        <f>S310*H310</f>
        <v>0</v>
      </c>
      <c r="AR310" s="24" t="s">
        <v>200</v>
      </c>
      <c r="AT310" s="24" t="s">
        <v>154</v>
      </c>
      <c r="AU310" s="24" t="s">
        <v>81</v>
      </c>
      <c r="AY310" s="24" t="s">
        <v>152</v>
      </c>
      <c r="BE310" s="232">
        <f>IF(N310="základní",J310,0)</f>
        <v>0</v>
      </c>
      <c r="BF310" s="232">
        <f>IF(N310="snížená",J310,0)</f>
        <v>0</v>
      </c>
      <c r="BG310" s="232">
        <f>IF(N310="zákl. přenesená",J310,0)</f>
        <v>0</v>
      </c>
      <c r="BH310" s="232">
        <f>IF(N310="sníž. přenesená",J310,0)</f>
        <v>0</v>
      </c>
      <c r="BI310" s="232">
        <f>IF(N310="nulová",J310,0)</f>
        <v>0</v>
      </c>
      <c r="BJ310" s="24" t="s">
        <v>79</v>
      </c>
      <c r="BK310" s="232">
        <f>ROUND(I310*H310,2)</f>
        <v>0</v>
      </c>
      <c r="BL310" s="24" t="s">
        <v>200</v>
      </c>
      <c r="BM310" s="24" t="s">
        <v>2377</v>
      </c>
    </row>
    <row r="311" s="12" customFormat="1">
      <c r="B311" s="244"/>
      <c r="C311" s="245"/>
      <c r="D311" s="235" t="s">
        <v>159</v>
      </c>
      <c r="E311" s="246" t="s">
        <v>21</v>
      </c>
      <c r="F311" s="247" t="s">
        <v>2378</v>
      </c>
      <c r="G311" s="245"/>
      <c r="H311" s="248">
        <v>1</v>
      </c>
      <c r="I311" s="249"/>
      <c r="J311" s="245"/>
      <c r="K311" s="245"/>
      <c r="L311" s="250"/>
      <c r="M311" s="251"/>
      <c r="N311" s="252"/>
      <c r="O311" s="252"/>
      <c r="P311" s="252"/>
      <c r="Q311" s="252"/>
      <c r="R311" s="252"/>
      <c r="S311" s="252"/>
      <c r="T311" s="253"/>
      <c r="AT311" s="254" t="s">
        <v>159</v>
      </c>
      <c r="AU311" s="254" t="s">
        <v>81</v>
      </c>
      <c r="AV311" s="12" t="s">
        <v>81</v>
      </c>
      <c r="AW311" s="12" t="s">
        <v>35</v>
      </c>
      <c r="AX311" s="12" t="s">
        <v>71</v>
      </c>
      <c r="AY311" s="254" t="s">
        <v>152</v>
      </c>
    </row>
    <row r="312" s="12" customFormat="1">
      <c r="B312" s="244"/>
      <c r="C312" s="245"/>
      <c r="D312" s="235" t="s">
        <v>159</v>
      </c>
      <c r="E312" s="246" t="s">
        <v>21</v>
      </c>
      <c r="F312" s="247" t="s">
        <v>2379</v>
      </c>
      <c r="G312" s="245"/>
      <c r="H312" s="248">
        <v>1</v>
      </c>
      <c r="I312" s="249"/>
      <c r="J312" s="245"/>
      <c r="K312" s="245"/>
      <c r="L312" s="250"/>
      <c r="M312" s="251"/>
      <c r="N312" s="252"/>
      <c r="O312" s="252"/>
      <c r="P312" s="252"/>
      <c r="Q312" s="252"/>
      <c r="R312" s="252"/>
      <c r="S312" s="252"/>
      <c r="T312" s="253"/>
      <c r="AT312" s="254" t="s">
        <v>159</v>
      </c>
      <c r="AU312" s="254" t="s">
        <v>81</v>
      </c>
      <c r="AV312" s="12" t="s">
        <v>81</v>
      </c>
      <c r="AW312" s="12" t="s">
        <v>35</v>
      </c>
      <c r="AX312" s="12" t="s">
        <v>71</v>
      </c>
      <c r="AY312" s="254" t="s">
        <v>152</v>
      </c>
    </row>
    <row r="313" s="12" customFormat="1">
      <c r="B313" s="244"/>
      <c r="C313" s="245"/>
      <c r="D313" s="235" t="s">
        <v>159</v>
      </c>
      <c r="E313" s="246" t="s">
        <v>21</v>
      </c>
      <c r="F313" s="247" t="s">
        <v>2380</v>
      </c>
      <c r="G313" s="245"/>
      <c r="H313" s="248">
        <v>1</v>
      </c>
      <c r="I313" s="249"/>
      <c r="J313" s="245"/>
      <c r="K313" s="245"/>
      <c r="L313" s="250"/>
      <c r="M313" s="251"/>
      <c r="N313" s="252"/>
      <c r="O313" s="252"/>
      <c r="P313" s="252"/>
      <c r="Q313" s="252"/>
      <c r="R313" s="252"/>
      <c r="S313" s="252"/>
      <c r="T313" s="253"/>
      <c r="AT313" s="254" t="s">
        <v>159</v>
      </c>
      <c r="AU313" s="254" t="s">
        <v>81</v>
      </c>
      <c r="AV313" s="12" t="s">
        <v>81</v>
      </c>
      <c r="AW313" s="12" t="s">
        <v>35</v>
      </c>
      <c r="AX313" s="12" t="s">
        <v>71</v>
      </c>
      <c r="AY313" s="254" t="s">
        <v>152</v>
      </c>
    </row>
    <row r="314" s="12" customFormat="1">
      <c r="B314" s="244"/>
      <c r="C314" s="245"/>
      <c r="D314" s="235" t="s">
        <v>159</v>
      </c>
      <c r="E314" s="246" t="s">
        <v>21</v>
      </c>
      <c r="F314" s="247" t="s">
        <v>2381</v>
      </c>
      <c r="G314" s="245"/>
      <c r="H314" s="248">
        <v>1</v>
      </c>
      <c r="I314" s="249"/>
      <c r="J314" s="245"/>
      <c r="K314" s="245"/>
      <c r="L314" s="250"/>
      <c r="M314" s="251"/>
      <c r="N314" s="252"/>
      <c r="O314" s="252"/>
      <c r="P314" s="252"/>
      <c r="Q314" s="252"/>
      <c r="R314" s="252"/>
      <c r="S314" s="252"/>
      <c r="T314" s="253"/>
      <c r="AT314" s="254" t="s">
        <v>159</v>
      </c>
      <c r="AU314" s="254" t="s">
        <v>81</v>
      </c>
      <c r="AV314" s="12" t="s">
        <v>81</v>
      </c>
      <c r="AW314" s="12" t="s">
        <v>35</v>
      </c>
      <c r="AX314" s="12" t="s">
        <v>71</v>
      </c>
      <c r="AY314" s="254" t="s">
        <v>152</v>
      </c>
    </row>
    <row r="315" s="13" customFormat="1">
      <c r="B315" s="255"/>
      <c r="C315" s="256"/>
      <c r="D315" s="235" t="s">
        <v>159</v>
      </c>
      <c r="E315" s="257" t="s">
        <v>21</v>
      </c>
      <c r="F315" s="258" t="s">
        <v>164</v>
      </c>
      <c r="G315" s="256"/>
      <c r="H315" s="259">
        <v>4</v>
      </c>
      <c r="I315" s="260"/>
      <c r="J315" s="256"/>
      <c r="K315" s="256"/>
      <c r="L315" s="261"/>
      <c r="M315" s="262"/>
      <c r="N315" s="263"/>
      <c r="O315" s="263"/>
      <c r="P315" s="263"/>
      <c r="Q315" s="263"/>
      <c r="R315" s="263"/>
      <c r="S315" s="263"/>
      <c r="T315" s="264"/>
      <c r="AT315" s="265" t="s">
        <v>159</v>
      </c>
      <c r="AU315" s="265" t="s">
        <v>81</v>
      </c>
      <c r="AV315" s="13" t="s">
        <v>158</v>
      </c>
      <c r="AW315" s="13" t="s">
        <v>35</v>
      </c>
      <c r="AX315" s="13" t="s">
        <v>79</v>
      </c>
      <c r="AY315" s="265" t="s">
        <v>152</v>
      </c>
    </row>
    <row r="316" s="1" customFormat="1" ht="16.5" customHeight="1">
      <c r="B316" s="46"/>
      <c r="C316" s="268" t="s">
        <v>370</v>
      </c>
      <c r="D316" s="268" t="s">
        <v>331</v>
      </c>
      <c r="E316" s="269" t="s">
        <v>2382</v>
      </c>
      <c r="F316" s="270" t="s">
        <v>2383</v>
      </c>
      <c r="G316" s="271" t="s">
        <v>376</v>
      </c>
      <c r="H316" s="272">
        <v>1</v>
      </c>
      <c r="I316" s="273"/>
      <c r="J316" s="274">
        <f>ROUND(I316*H316,2)</f>
        <v>0</v>
      </c>
      <c r="K316" s="270" t="s">
        <v>21</v>
      </c>
      <c r="L316" s="275"/>
      <c r="M316" s="276" t="s">
        <v>21</v>
      </c>
      <c r="N316" s="277" t="s">
        <v>42</v>
      </c>
      <c r="O316" s="47"/>
      <c r="P316" s="230">
        <f>O316*H316</f>
        <v>0</v>
      </c>
      <c r="Q316" s="230">
        <v>0</v>
      </c>
      <c r="R316" s="230">
        <f>Q316*H316</f>
        <v>0</v>
      </c>
      <c r="S316" s="230">
        <v>0</v>
      </c>
      <c r="T316" s="231">
        <f>S316*H316</f>
        <v>0</v>
      </c>
      <c r="AR316" s="24" t="s">
        <v>263</v>
      </c>
      <c r="AT316" s="24" t="s">
        <v>331</v>
      </c>
      <c r="AU316" s="24" t="s">
        <v>81</v>
      </c>
      <c r="AY316" s="24" t="s">
        <v>152</v>
      </c>
      <c r="BE316" s="232">
        <f>IF(N316="základní",J316,0)</f>
        <v>0</v>
      </c>
      <c r="BF316" s="232">
        <f>IF(N316="snížená",J316,0)</f>
        <v>0</v>
      </c>
      <c r="BG316" s="232">
        <f>IF(N316="zákl. přenesená",J316,0)</f>
        <v>0</v>
      </c>
      <c r="BH316" s="232">
        <f>IF(N316="sníž. přenesená",J316,0)</f>
        <v>0</v>
      </c>
      <c r="BI316" s="232">
        <f>IF(N316="nulová",J316,0)</f>
        <v>0</v>
      </c>
      <c r="BJ316" s="24" t="s">
        <v>79</v>
      </c>
      <c r="BK316" s="232">
        <f>ROUND(I316*H316,2)</f>
        <v>0</v>
      </c>
      <c r="BL316" s="24" t="s">
        <v>200</v>
      </c>
      <c r="BM316" s="24" t="s">
        <v>2384</v>
      </c>
    </row>
    <row r="317" s="1" customFormat="1">
      <c r="B317" s="46"/>
      <c r="C317" s="74"/>
      <c r="D317" s="235" t="s">
        <v>246</v>
      </c>
      <c r="E317" s="74"/>
      <c r="F317" s="266" t="s">
        <v>2385</v>
      </c>
      <c r="G317" s="74"/>
      <c r="H317" s="74"/>
      <c r="I317" s="191"/>
      <c r="J317" s="74"/>
      <c r="K317" s="74"/>
      <c r="L317" s="72"/>
      <c r="M317" s="267"/>
      <c r="N317" s="47"/>
      <c r="O317" s="47"/>
      <c r="P317" s="47"/>
      <c r="Q317" s="47"/>
      <c r="R317" s="47"/>
      <c r="S317" s="47"/>
      <c r="T317" s="95"/>
      <c r="AT317" s="24" t="s">
        <v>246</v>
      </c>
      <c r="AU317" s="24" t="s">
        <v>81</v>
      </c>
    </row>
    <row r="318" s="12" customFormat="1">
      <c r="B318" s="244"/>
      <c r="C318" s="245"/>
      <c r="D318" s="235" t="s">
        <v>159</v>
      </c>
      <c r="E318" s="246" t="s">
        <v>21</v>
      </c>
      <c r="F318" s="247" t="s">
        <v>2378</v>
      </c>
      <c r="G318" s="245"/>
      <c r="H318" s="248">
        <v>1</v>
      </c>
      <c r="I318" s="249"/>
      <c r="J318" s="245"/>
      <c r="K318" s="245"/>
      <c r="L318" s="250"/>
      <c r="M318" s="251"/>
      <c r="N318" s="252"/>
      <c r="O318" s="252"/>
      <c r="P318" s="252"/>
      <c r="Q318" s="252"/>
      <c r="R318" s="252"/>
      <c r="S318" s="252"/>
      <c r="T318" s="253"/>
      <c r="AT318" s="254" t="s">
        <v>159</v>
      </c>
      <c r="AU318" s="254" t="s">
        <v>81</v>
      </c>
      <c r="AV318" s="12" t="s">
        <v>81</v>
      </c>
      <c r="AW318" s="12" t="s">
        <v>35</v>
      </c>
      <c r="AX318" s="12" t="s">
        <v>79</v>
      </c>
      <c r="AY318" s="254" t="s">
        <v>152</v>
      </c>
    </row>
    <row r="319" s="1" customFormat="1" ht="16.5" customHeight="1">
      <c r="B319" s="46"/>
      <c r="C319" s="268" t="s">
        <v>525</v>
      </c>
      <c r="D319" s="268" t="s">
        <v>331</v>
      </c>
      <c r="E319" s="269" t="s">
        <v>2386</v>
      </c>
      <c r="F319" s="270" t="s">
        <v>2387</v>
      </c>
      <c r="G319" s="271" t="s">
        <v>2288</v>
      </c>
      <c r="H319" s="272">
        <v>1</v>
      </c>
      <c r="I319" s="273"/>
      <c r="J319" s="274">
        <f>ROUND(I319*H319,2)</f>
        <v>0</v>
      </c>
      <c r="K319" s="270" t="s">
        <v>21</v>
      </c>
      <c r="L319" s="275"/>
      <c r="M319" s="276" t="s">
        <v>21</v>
      </c>
      <c r="N319" s="277" t="s">
        <v>42</v>
      </c>
      <c r="O319" s="47"/>
      <c r="P319" s="230">
        <f>O319*H319</f>
        <v>0</v>
      </c>
      <c r="Q319" s="230">
        <v>0</v>
      </c>
      <c r="R319" s="230">
        <f>Q319*H319</f>
        <v>0</v>
      </c>
      <c r="S319" s="230">
        <v>0</v>
      </c>
      <c r="T319" s="231">
        <f>S319*H319</f>
        <v>0</v>
      </c>
      <c r="AR319" s="24" t="s">
        <v>263</v>
      </c>
      <c r="AT319" s="24" t="s">
        <v>331</v>
      </c>
      <c r="AU319" s="24" t="s">
        <v>81</v>
      </c>
      <c r="AY319" s="24" t="s">
        <v>152</v>
      </c>
      <c r="BE319" s="232">
        <f>IF(N319="základní",J319,0)</f>
        <v>0</v>
      </c>
      <c r="BF319" s="232">
        <f>IF(N319="snížená",J319,0)</f>
        <v>0</v>
      </c>
      <c r="BG319" s="232">
        <f>IF(N319="zákl. přenesená",J319,0)</f>
        <v>0</v>
      </c>
      <c r="BH319" s="232">
        <f>IF(N319="sníž. přenesená",J319,0)</f>
        <v>0</v>
      </c>
      <c r="BI319" s="232">
        <f>IF(N319="nulová",J319,0)</f>
        <v>0</v>
      </c>
      <c r="BJ319" s="24" t="s">
        <v>79</v>
      </c>
      <c r="BK319" s="232">
        <f>ROUND(I319*H319,2)</f>
        <v>0</v>
      </c>
      <c r="BL319" s="24" t="s">
        <v>200</v>
      </c>
      <c r="BM319" s="24" t="s">
        <v>2388</v>
      </c>
    </row>
    <row r="320" s="1" customFormat="1">
      <c r="B320" s="46"/>
      <c r="C320" s="74"/>
      <c r="D320" s="235" t="s">
        <v>246</v>
      </c>
      <c r="E320" s="74"/>
      <c r="F320" s="266" t="s">
        <v>2385</v>
      </c>
      <c r="G320" s="74"/>
      <c r="H320" s="74"/>
      <c r="I320" s="191"/>
      <c r="J320" s="74"/>
      <c r="K320" s="74"/>
      <c r="L320" s="72"/>
      <c r="M320" s="267"/>
      <c r="N320" s="47"/>
      <c r="O320" s="47"/>
      <c r="P320" s="47"/>
      <c r="Q320" s="47"/>
      <c r="R320" s="47"/>
      <c r="S320" s="47"/>
      <c r="T320" s="95"/>
      <c r="AT320" s="24" t="s">
        <v>246</v>
      </c>
      <c r="AU320" s="24" t="s">
        <v>81</v>
      </c>
    </row>
    <row r="321" s="12" customFormat="1">
      <c r="B321" s="244"/>
      <c r="C321" s="245"/>
      <c r="D321" s="235" t="s">
        <v>159</v>
      </c>
      <c r="E321" s="246" t="s">
        <v>21</v>
      </c>
      <c r="F321" s="247" t="s">
        <v>2379</v>
      </c>
      <c r="G321" s="245"/>
      <c r="H321" s="248">
        <v>1</v>
      </c>
      <c r="I321" s="249"/>
      <c r="J321" s="245"/>
      <c r="K321" s="245"/>
      <c r="L321" s="250"/>
      <c r="M321" s="251"/>
      <c r="N321" s="252"/>
      <c r="O321" s="252"/>
      <c r="P321" s="252"/>
      <c r="Q321" s="252"/>
      <c r="R321" s="252"/>
      <c r="S321" s="252"/>
      <c r="T321" s="253"/>
      <c r="AT321" s="254" t="s">
        <v>159</v>
      </c>
      <c r="AU321" s="254" t="s">
        <v>81</v>
      </c>
      <c r="AV321" s="12" t="s">
        <v>81</v>
      </c>
      <c r="AW321" s="12" t="s">
        <v>35</v>
      </c>
      <c r="AX321" s="12" t="s">
        <v>79</v>
      </c>
      <c r="AY321" s="254" t="s">
        <v>152</v>
      </c>
    </row>
    <row r="322" s="1" customFormat="1" ht="16.5" customHeight="1">
      <c r="B322" s="46"/>
      <c r="C322" s="268" t="s">
        <v>377</v>
      </c>
      <c r="D322" s="268" t="s">
        <v>331</v>
      </c>
      <c r="E322" s="269" t="s">
        <v>2389</v>
      </c>
      <c r="F322" s="270" t="s">
        <v>2390</v>
      </c>
      <c r="G322" s="271" t="s">
        <v>2288</v>
      </c>
      <c r="H322" s="272">
        <v>2</v>
      </c>
      <c r="I322" s="273"/>
      <c r="J322" s="274">
        <f>ROUND(I322*H322,2)</f>
        <v>0</v>
      </c>
      <c r="K322" s="270" t="s">
        <v>21</v>
      </c>
      <c r="L322" s="275"/>
      <c r="M322" s="276" t="s">
        <v>21</v>
      </c>
      <c r="N322" s="277" t="s">
        <v>42</v>
      </c>
      <c r="O322" s="47"/>
      <c r="P322" s="230">
        <f>O322*H322</f>
        <v>0</v>
      </c>
      <c r="Q322" s="230">
        <v>0</v>
      </c>
      <c r="R322" s="230">
        <f>Q322*H322</f>
        <v>0</v>
      </c>
      <c r="S322" s="230">
        <v>0</v>
      </c>
      <c r="T322" s="231">
        <f>S322*H322</f>
        <v>0</v>
      </c>
      <c r="AR322" s="24" t="s">
        <v>263</v>
      </c>
      <c r="AT322" s="24" t="s">
        <v>331</v>
      </c>
      <c r="AU322" s="24" t="s">
        <v>81</v>
      </c>
      <c r="AY322" s="24" t="s">
        <v>152</v>
      </c>
      <c r="BE322" s="232">
        <f>IF(N322="základní",J322,0)</f>
        <v>0</v>
      </c>
      <c r="BF322" s="232">
        <f>IF(N322="snížená",J322,0)</f>
        <v>0</v>
      </c>
      <c r="BG322" s="232">
        <f>IF(N322="zákl. přenesená",J322,0)</f>
        <v>0</v>
      </c>
      <c r="BH322" s="232">
        <f>IF(N322="sníž. přenesená",J322,0)</f>
        <v>0</v>
      </c>
      <c r="BI322" s="232">
        <f>IF(N322="nulová",J322,0)</f>
        <v>0</v>
      </c>
      <c r="BJ322" s="24" t="s">
        <v>79</v>
      </c>
      <c r="BK322" s="232">
        <f>ROUND(I322*H322,2)</f>
        <v>0</v>
      </c>
      <c r="BL322" s="24" t="s">
        <v>200</v>
      </c>
      <c r="BM322" s="24" t="s">
        <v>2391</v>
      </c>
    </row>
    <row r="323" s="1" customFormat="1">
      <c r="B323" s="46"/>
      <c r="C323" s="74"/>
      <c r="D323" s="235" t="s">
        <v>246</v>
      </c>
      <c r="E323" s="74"/>
      <c r="F323" s="266" t="s">
        <v>2392</v>
      </c>
      <c r="G323" s="74"/>
      <c r="H323" s="74"/>
      <c r="I323" s="191"/>
      <c r="J323" s="74"/>
      <c r="K323" s="74"/>
      <c r="L323" s="72"/>
      <c r="M323" s="267"/>
      <c r="N323" s="47"/>
      <c r="O323" s="47"/>
      <c r="P323" s="47"/>
      <c r="Q323" s="47"/>
      <c r="R323" s="47"/>
      <c r="S323" s="47"/>
      <c r="T323" s="95"/>
      <c r="AT323" s="24" t="s">
        <v>246</v>
      </c>
      <c r="AU323" s="24" t="s">
        <v>81</v>
      </c>
    </row>
    <row r="324" s="12" customFormat="1">
      <c r="B324" s="244"/>
      <c r="C324" s="245"/>
      <c r="D324" s="235" t="s">
        <v>159</v>
      </c>
      <c r="E324" s="246" t="s">
        <v>21</v>
      </c>
      <c r="F324" s="247" t="s">
        <v>2380</v>
      </c>
      <c r="G324" s="245"/>
      <c r="H324" s="248">
        <v>1</v>
      </c>
      <c r="I324" s="249"/>
      <c r="J324" s="245"/>
      <c r="K324" s="245"/>
      <c r="L324" s="250"/>
      <c r="M324" s="251"/>
      <c r="N324" s="252"/>
      <c r="O324" s="252"/>
      <c r="P324" s="252"/>
      <c r="Q324" s="252"/>
      <c r="R324" s="252"/>
      <c r="S324" s="252"/>
      <c r="T324" s="253"/>
      <c r="AT324" s="254" t="s">
        <v>159</v>
      </c>
      <c r="AU324" s="254" t="s">
        <v>81</v>
      </c>
      <c r="AV324" s="12" t="s">
        <v>81</v>
      </c>
      <c r="AW324" s="12" t="s">
        <v>35</v>
      </c>
      <c r="AX324" s="12" t="s">
        <v>71</v>
      </c>
      <c r="AY324" s="254" t="s">
        <v>152</v>
      </c>
    </row>
    <row r="325" s="12" customFormat="1">
      <c r="B325" s="244"/>
      <c r="C325" s="245"/>
      <c r="D325" s="235" t="s">
        <v>159</v>
      </c>
      <c r="E325" s="246" t="s">
        <v>21</v>
      </c>
      <c r="F325" s="247" t="s">
        <v>2381</v>
      </c>
      <c r="G325" s="245"/>
      <c r="H325" s="248">
        <v>1</v>
      </c>
      <c r="I325" s="249"/>
      <c r="J325" s="245"/>
      <c r="K325" s="245"/>
      <c r="L325" s="250"/>
      <c r="M325" s="251"/>
      <c r="N325" s="252"/>
      <c r="O325" s="252"/>
      <c r="P325" s="252"/>
      <c r="Q325" s="252"/>
      <c r="R325" s="252"/>
      <c r="S325" s="252"/>
      <c r="T325" s="253"/>
      <c r="AT325" s="254" t="s">
        <v>159</v>
      </c>
      <c r="AU325" s="254" t="s">
        <v>81</v>
      </c>
      <c r="AV325" s="12" t="s">
        <v>81</v>
      </c>
      <c r="AW325" s="12" t="s">
        <v>35</v>
      </c>
      <c r="AX325" s="12" t="s">
        <v>71</v>
      </c>
      <c r="AY325" s="254" t="s">
        <v>152</v>
      </c>
    </row>
    <row r="326" s="13" customFormat="1">
      <c r="B326" s="255"/>
      <c r="C326" s="256"/>
      <c r="D326" s="235" t="s">
        <v>159</v>
      </c>
      <c r="E326" s="257" t="s">
        <v>21</v>
      </c>
      <c r="F326" s="258" t="s">
        <v>164</v>
      </c>
      <c r="G326" s="256"/>
      <c r="H326" s="259">
        <v>2</v>
      </c>
      <c r="I326" s="260"/>
      <c r="J326" s="256"/>
      <c r="K326" s="256"/>
      <c r="L326" s="261"/>
      <c r="M326" s="262"/>
      <c r="N326" s="263"/>
      <c r="O326" s="263"/>
      <c r="P326" s="263"/>
      <c r="Q326" s="263"/>
      <c r="R326" s="263"/>
      <c r="S326" s="263"/>
      <c r="T326" s="264"/>
      <c r="AT326" s="265" t="s">
        <v>159</v>
      </c>
      <c r="AU326" s="265" t="s">
        <v>81</v>
      </c>
      <c r="AV326" s="13" t="s">
        <v>158</v>
      </c>
      <c r="AW326" s="13" t="s">
        <v>35</v>
      </c>
      <c r="AX326" s="13" t="s">
        <v>79</v>
      </c>
      <c r="AY326" s="265" t="s">
        <v>152</v>
      </c>
    </row>
    <row r="327" s="1" customFormat="1" ht="16.5" customHeight="1">
      <c r="B327" s="46"/>
      <c r="C327" s="221" t="s">
        <v>534</v>
      </c>
      <c r="D327" s="221" t="s">
        <v>154</v>
      </c>
      <c r="E327" s="222" t="s">
        <v>2393</v>
      </c>
      <c r="F327" s="223" t="s">
        <v>2394</v>
      </c>
      <c r="G327" s="224" t="s">
        <v>376</v>
      </c>
      <c r="H327" s="225">
        <v>2</v>
      </c>
      <c r="I327" s="226"/>
      <c r="J327" s="227">
        <f>ROUND(I327*H327,2)</f>
        <v>0</v>
      </c>
      <c r="K327" s="223" t="s">
        <v>242</v>
      </c>
      <c r="L327" s="72"/>
      <c r="M327" s="228" t="s">
        <v>21</v>
      </c>
      <c r="N327" s="229" t="s">
        <v>42</v>
      </c>
      <c r="O327" s="47"/>
      <c r="P327" s="230">
        <f>O327*H327</f>
        <v>0</v>
      </c>
      <c r="Q327" s="230">
        <v>0</v>
      </c>
      <c r="R327" s="230">
        <f>Q327*H327</f>
        <v>0</v>
      </c>
      <c r="S327" s="230">
        <v>0</v>
      </c>
      <c r="T327" s="231">
        <f>S327*H327</f>
        <v>0</v>
      </c>
      <c r="AR327" s="24" t="s">
        <v>200</v>
      </c>
      <c r="AT327" s="24" t="s">
        <v>154</v>
      </c>
      <c r="AU327" s="24" t="s">
        <v>81</v>
      </c>
      <c r="AY327" s="24" t="s">
        <v>152</v>
      </c>
      <c r="BE327" s="232">
        <f>IF(N327="základní",J327,0)</f>
        <v>0</v>
      </c>
      <c r="BF327" s="232">
        <f>IF(N327="snížená",J327,0)</f>
        <v>0</v>
      </c>
      <c r="BG327" s="232">
        <f>IF(N327="zákl. přenesená",J327,0)</f>
        <v>0</v>
      </c>
      <c r="BH327" s="232">
        <f>IF(N327="sníž. přenesená",J327,0)</f>
        <v>0</v>
      </c>
      <c r="BI327" s="232">
        <f>IF(N327="nulová",J327,0)</f>
        <v>0</v>
      </c>
      <c r="BJ327" s="24" t="s">
        <v>79</v>
      </c>
      <c r="BK327" s="232">
        <f>ROUND(I327*H327,2)</f>
        <v>0</v>
      </c>
      <c r="BL327" s="24" t="s">
        <v>200</v>
      </c>
      <c r="BM327" s="24" t="s">
        <v>2395</v>
      </c>
    </row>
    <row r="328" s="12" customFormat="1">
      <c r="B328" s="244"/>
      <c r="C328" s="245"/>
      <c r="D328" s="235" t="s">
        <v>159</v>
      </c>
      <c r="E328" s="246" t="s">
        <v>21</v>
      </c>
      <c r="F328" s="247" t="s">
        <v>1045</v>
      </c>
      <c r="G328" s="245"/>
      <c r="H328" s="248">
        <v>2</v>
      </c>
      <c r="I328" s="249"/>
      <c r="J328" s="245"/>
      <c r="K328" s="245"/>
      <c r="L328" s="250"/>
      <c r="M328" s="251"/>
      <c r="N328" s="252"/>
      <c r="O328" s="252"/>
      <c r="P328" s="252"/>
      <c r="Q328" s="252"/>
      <c r="R328" s="252"/>
      <c r="S328" s="252"/>
      <c r="T328" s="253"/>
      <c r="AT328" s="254" t="s">
        <v>159</v>
      </c>
      <c r="AU328" s="254" t="s">
        <v>81</v>
      </c>
      <c r="AV328" s="12" t="s">
        <v>81</v>
      </c>
      <c r="AW328" s="12" t="s">
        <v>35</v>
      </c>
      <c r="AX328" s="12" t="s">
        <v>79</v>
      </c>
      <c r="AY328" s="254" t="s">
        <v>152</v>
      </c>
    </row>
    <row r="329" s="1" customFormat="1" ht="16.5" customHeight="1">
      <c r="B329" s="46"/>
      <c r="C329" s="268" t="s">
        <v>383</v>
      </c>
      <c r="D329" s="268" t="s">
        <v>331</v>
      </c>
      <c r="E329" s="269" t="s">
        <v>2396</v>
      </c>
      <c r="F329" s="270" t="s">
        <v>2397</v>
      </c>
      <c r="G329" s="271" t="s">
        <v>376</v>
      </c>
      <c r="H329" s="272">
        <v>1</v>
      </c>
      <c r="I329" s="273"/>
      <c r="J329" s="274">
        <f>ROUND(I329*H329,2)</f>
        <v>0</v>
      </c>
      <c r="K329" s="270" t="s">
        <v>21</v>
      </c>
      <c r="L329" s="275"/>
      <c r="M329" s="276" t="s">
        <v>21</v>
      </c>
      <c r="N329" s="277" t="s">
        <v>42</v>
      </c>
      <c r="O329" s="47"/>
      <c r="P329" s="230">
        <f>O329*H329</f>
        <v>0</v>
      </c>
      <c r="Q329" s="230">
        <v>0</v>
      </c>
      <c r="R329" s="230">
        <f>Q329*H329</f>
        <v>0</v>
      </c>
      <c r="S329" s="230">
        <v>0</v>
      </c>
      <c r="T329" s="231">
        <f>S329*H329</f>
        <v>0</v>
      </c>
      <c r="AR329" s="24" t="s">
        <v>263</v>
      </c>
      <c r="AT329" s="24" t="s">
        <v>331</v>
      </c>
      <c r="AU329" s="24" t="s">
        <v>81</v>
      </c>
      <c r="AY329" s="24" t="s">
        <v>152</v>
      </c>
      <c r="BE329" s="232">
        <f>IF(N329="základní",J329,0)</f>
        <v>0</v>
      </c>
      <c r="BF329" s="232">
        <f>IF(N329="snížená",J329,0)</f>
        <v>0</v>
      </c>
      <c r="BG329" s="232">
        <f>IF(N329="zákl. přenesená",J329,0)</f>
        <v>0</v>
      </c>
      <c r="BH329" s="232">
        <f>IF(N329="sníž. přenesená",J329,0)</f>
        <v>0</v>
      </c>
      <c r="BI329" s="232">
        <f>IF(N329="nulová",J329,0)</f>
        <v>0</v>
      </c>
      <c r="BJ329" s="24" t="s">
        <v>79</v>
      </c>
      <c r="BK329" s="232">
        <f>ROUND(I329*H329,2)</f>
        <v>0</v>
      </c>
      <c r="BL329" s="24" t="s">
        <v>200</v>
      </c>
      <c r="BM329" s="24" t="s">
        <v>2398</v>
      </c>
    </row>
    <row r="330" s="12" customFormat="1">
      <c r="B330" s="244"/>
      <c r="C330" s="245"/>
      <c r="D330" s="235" t="s">
        <v>159</v>
      </c>
      <c r="E330" s="246" t="s">
        <v>21</v>
      </c>
      <c r="F330" s="247" t="s">
        <v>2399</v>
      </c>
      <c r="G330" s="245"/>
      <c r="H330" s="248">
        <v>1</v>
      </c>
      <c r="I330" s="249"/>
      <c r="J330" s="245"/>
      <c r="K330" s="245"/>
      <c r="L330" s="250"/>
      <c r="M330" s="251"/>
      <c r="N330" s="252"/>
      <c r="O330" s="252"/>
      <c r="P330" s="252"/>
      <c r="Q330" s="252"/>
      <c r="R330" s="252"/>
      <c r="S330" s="252"/>
      <c r="T330" s="253"/>
      <c r="AT330" s="254" t="s">
        <v>159</v>
      </c>
      <c r="AU330" s="254" t="s">
        <v>81</v>
      </c>
      <c r="AV330" s="12" t="s">
        <v>81</v>
      </c>
      <c r="AW330" s="12" t="s">
        <v>35</v>
      </c>
      <c r="AX330" s="12" t="s">
        <v>79</v>
      </c>
      <c r="AY330" s="254" t="s">
        <v>152</v>
      </c>
    </row>
    <row r="331" s="1" customFormat="1" ht="16.5" customHeight="1">
      <c r="B331" s="46"/>
      <c r="C331" s="268" t="s">
        <v>551</v>
      </c>
      <c r="D331" s="268" t="s">
        <v>331</v>
      </c>
      <c r="E331" s="269" t="s">
        <v>2400</v>
      </c>
      <c r="F331" s="270" t="s">
        <v>2401</v>
      </c>
      <c r="G331" s="271" t="s">
        <v>376</v>
      </c>
      <c r="H331" s="272">
        <v>1</v>
      </c>
      <c r="I331" s="273"/>
      <c r="J331" s="274">
        <f>ROUND(I331*H331,2)</f>
        <v>0</v>
      </c>
      <c r="K331" s="270" t="s">
        <v>21</v>
      </c>
      <c r="L331" s="275"/>
      <c r="M331" s="276" t="s">
        <v>21</v>
      </c>
      <c r="N331" s="277" t="s">
        <v>42</v>
      </c>
      <c r="O331" s="47"/>
      <c r="P331" s="230">
        <f>O331*H331</f>
        <v>0</v>
      </c>
      <c r="Q331" s="230">
        <v>0</v>
      </c>
      <c r="R331" s="230">
        <f>Q331*H331</f>
        <v>0</v>
      </c>
      <c r="S331" s="230">
        <v>0</v>
      </c>
      <c r="T331" s="231">
        <f>S331*H331</f>
        <v>0</v>
      </c>
      <c r="AR331" s="24" t="s">
        <v>263</v>
      </c>
      <c r="AT331" s="24" t="s">
        <v>331</v>
      </c>
      <c r="AU331" s="24" t="s">
        <v>81</v>
      </c>
      <c r="AY331" s="24" t="s">
        <v>152</v>
      </c>
      <c r="BE331" s="232">
        <f>IF(N331="základní",J331,0)</f>
        <v>0</v>
      </c>
      <c r="BF331" s="232">
        <f>IF(N331="snížená",J331,0)</f>
        <v>0</v>
      </c>
      <c r="BG331" s="232">
        <f>IF(N331="zákl. přenesená",J331,0)</f>
        <v>0</v>
      </c>
      <c r="BH331" s="232">
        <f>IF(N331="sníž. přenesená",J331,0)</f>
        <v>0</v>
      </c>
      <c r="BI331" s="232">
        <f>IF(N331="nulová",J331,0)</f>
        <v>0</v>
      </c>
      <c r="BJ331" s="24" t="s">
        <v>79</v>
      </c>
      <c r="BK331" s="232">
        <f>ROUND(I331*H331,2)</f>
        <v>0</v>
      </c>
      <c r="BL331" s="24" t="s">
        <v>200</v>
      </c>
      <c r="BM331" s="24" t="s">
        <v>2402</v>
      </c>
    </row>
    <row r="332" s="12" customFormat="1">
      <c r="B332" s="244"/>
      <c r="C332" s="245"/>
      <c r="D332" s="235" t="s">
        <v>159</v>
      </c>
      <c r="E332" s="246" t="s">
        <v>21</v>
      </c>
      <c r="F332" s="247" t="s">
        <v>2403</v>
      </c>
      <c r="G332" s="245"/>
      <c r="H332" s="248">
        <v>1</v>
      </c>
      <c r="I332" s="249"/>
      <c r="J332" s="245"/>
      <c r="K332" s="245"/>
      <c r="L332" s="250"/>
      <c r="M332" s="251"/>
      <c r="N332" s="252"/>
      <c r="O332" s="252"/>
      <c r="P332" s="252"/>
      <c r="Q332" s="252"/>
      <c r="R332" s="252"/>
      <c r="S332" s="252"/>
      <c r="T332" s="253"/>
      <c r="AT332" s="254" t="s">
        <v>159</v>
      </c>
      <c r="AU332" s="254" t="s">
        <v>81</v>
      </c>
      <c r="AV332" s="12" t="s">
        <v>81</v>
      </c>
      <c r="AW332" s="12" t="s">
        <v>35</v>
      </c>
      <c r="AX332" s="12" t="s">
        <v>79</v>
      </c>
      <c r="AY332" s="254" t="s">
        <v>152</v>
      </c>
    </row>
    <row r="333" s="1" customFormat="1" ht="16.5" customHeight="1">
      <c r="B333" s="46"/>
      <c r="C333" s="221" t="s">
        <v>388</v>
      </c>
      <c r="D333" s="221" t="s">
        <v>154</v>
      </c>
      <c r="E333" s="222" t="s">
        <v>2404</v>
      </c>
      <c r="F333" s="223" t="s">
        <v>2405</v>
      </c>
      <c r="G333" s="224" t="s">
        <v>376</v>
      </c>
      <c r="H333" s="225">
        <v>2</v>
      </c>
      <c r="I333" s="226"/>
      <c r="J333" s="227">
        <f>ROUND(I333*H333,2)</f>
        <v>0</v>
      </c>
      <c r="K333" s="223" t="s">
        <v>242</v>
      </c>
      <c r="L333" s="72"/>
      <c r="M333" s="228" t="s">
        <v>21</v>
      </c>
      <c r="N333" s="229" t="s">
        <v>42</v>
      </c>
      <c r="O333" s="47"/>
      <c r="P333" s="230">
        <f>O333*H333</f>
        <v>0</v>
      </c>
      <c r="Q333" s="230">
        <v>0</v>
      </c>
      <c r="R333" s="230">
        <f>Q333*H333</f>
        <v>0</v>
      </c>
      <c r="S333" s="230">
        <v>0</v>
      </c>
      <c r="T333" s="231">
        <f>S333*H333</f>
        <v>0</v>
      </c>
      <c r="AR333" s="24" t="s">
        <v>200</v>
      </c>
      <c r="AT333" s="24" t="s">
        <v>154</v>
      </c>
      <c r="AU333" s="24" t="s">
        <v>81</v>
      </c>
      <c r="AY333" s="24" t="s">
        <v>152</v>
      </c>
      <c r="BE333" s="232">
        <f>IF(N333="základní",J333,0)</f>
        <v>0</v>
      </c>
      <c r="BF333" s="232">
        <f>IF(N333="snížená",J333,0)</f>
        <v>0</v>
      </c>
      <c r="BG333" s="232">
        <f>IF(N333="zákl. přenesená",J333,0)</f>
        <v>0</v>
      </c>
      <c r="BH333" s="232">
        <f>IF(N333="sníž. přenesená",J333,0)</f>
        <v>0</v>
      </c>
      <c r="BI333" s="232">
        <f>IF(N333="nulová",J333,0)</f>
        <v>0</v>
      </c>
      <c r="BJ333" s="24" t="s">
        <v>79</v>
      </c>
      <c r="BK333" s="232">
        <f>ROUND(I333*H333,2)</f>
        <v>0</v>
      </c>
      <c r="BL333" s="24" t="s">
        <v>200</v>
      </c>
      <c r="BM333" s="24" t="s">
        <v>2406</v>
      </c>
    </row>
    <row r="334" s="12" customFormat="1">
      <c r="B334" s="244"/>
      <c r="C334" s="245"/>
      <c r="D334" s="235" t="s">
        <v>159</v>
      </c>
      <c r="E334" s="246" t="s">
        <v>21</v>
      </c>
      <c r="F334" s="247" t="s">
        <v>2407</v>
      </c>
      <c r="G334" s="245"/>
      <c r="H334" s="248">
        <v>1</v>
      </c>
      <c r="I334" s="249"/>
      <c r="J334" s="245"/>
      <c r="K334" s="245"/>
      <c r="L334" s="250"/>
      <c r="M334" s="251"/>
      <c r="N334" s="252"/>
      <c r="O334" s="252"/>
      <c r="P334" s="252"/>
      <c r="Q334" s="252"/>
      <c r="R334" s="252"/>
      <c r="S334" s="252"/>
      <c r="T334" s="253"/>
      <c r="AT334" s="254" t="s">
        <v>159</v>
      </c>
      <c r="AU334" s="254" t="s">
        <v>81</v>
      </c>
      <c r="AV334" s="12" t="s">
        <v>81</v>
      </c>
      <c r="AW334" s="12" t="s">
        <v>35</v>
      </c>
      <c r="AX334" s="12" t="s">
        <v>71</v>
      </c>
      <c r="AY334" s="254" t="s">
        <v>152</v>
      </c>
    </row>
    <row r="335" s="12" customFormat="1">
      <c r="B335" s="244"/>
      <c r="C335" s="245"/>
      <c r="D335" s="235" t="s">
        <v>159</v>
      </c>
      <c r="E335" s="246" t="s">
        <v>21</v>
      </c>
      <c r="F335" s="247" t="s">
        <v>2408</v>
      </c>
      <c r="G335" s="245"/>
      <c r="H335" s="248">
        <v>1</v>
      </c>
      <c r="I335" s="249"/>
      <c r="J335" s="245"/>
      <c r="K335" s="245"/>
      <c r="L335" s="250"/>
      <c r="M335" s="251"/>
      <c r="N335" s="252"/>
      <c r="O335" s="252"/>
      <c r="P335" s="252"/>
      <c r="Q335" s="252"/>
      <c r="R335" s="252"/>
      <c r="S335" s="252"/>
      <c r="T335" s="253"/>
      <c r="AT335" s="254" t="s">
        <v>159</v>
      </c>
      <c r="AU335" s="254" t="s">
        <v>81</v>
      </c>
      <c r="AV335" s="12" t="s">
        <v>81</v>
      </c>
      <c r="AW335" s="12" t="s">
        <v>35</v>
      </c>
      <c r="AX335" s="12" t="s">
        <v>71</v>
      </c>
      <c r="AY335" s="254" t="s">
        <v>152</v>
      </c>
    </row>
    <row r="336" s="13" customFormat="1">
      <c r="B336" s="255"/>
      <c r="C336" s="256"/>
      <c r="D336" s="235" t="s">
        <v>159</v>
      </c>
      <c r="E336" s="257" t="s">
        <v>21</v>
      </c>
      <c r="F336" s="258" t="s">
        <v>164</v>
      </c>
      <c r="G336" s="256"/>
      <c r="H336" s="259">
        <v>2</v>
      </c>
      <c r="I336" s="260"/>
      <c r="J336" s="256"/>
      <c r="K336" s="256"/>
      <c r="L336" s="261"/>
      <c r="M336" s="262"/>
      <c r="N336" s="263"/>
      <c r="O336" s="263"/>
      <c r="P336" s="263"/>
      <c r="Q336" s="263"/>
      <c r="R336" s="263"/>
      <c r="S336" s="263"/>
      <c r="T336" s="264"/>
      <c r="AT336" s="265" t="s">
        <v>159</v>
      </c>
      <c r="AU336" s="265" t="s">
        <v>81</v>
      </c>
      <c r="AV336" s="13" t="s">
        <v>158</v>
      </c>
      <c r="AW336" s="13" t="s">
        <v>35</v>
      </c>
      <c r="AX336" s="13" t="s">
        <v>79</v>
      </c>
      <c r="AY336" s="265" t="s">
        <v>152</v>
      </c>
    </row>
    <row r="337" s="1" customFormat="1" ht="16.5" customHeight="1">
      <c r="B337" s="46"/>
      <c r="C337" s="268" t="s">
        <v>568</v>
      </c>
      <c r="D337" s="268" t="s">
        <v>331</v>
      </c>
      <c r="E337" s="269" t="s">
        <v>2409</v>
      </c>
      <c r="F337" s="270" t="s">
        <v>2410</v>
      </c>
      <c r="G337" s="271" t="s">
        <v>2288</v>
      </c>
      <c r="H337" s="272">
        <v>1</v>
      </c>
      <c r="I337" s="273"/>
      <c r="J337" s="274">
        <f>ROUND(I337*H337,2)</f>
        <v>0</v>
      </c>
      <c r="K337" s="270" t="s">
        <v>21</v>
      </c>
      <c r="L337" s="275"/>
      <c r="M337" s="276" t="s">
        <v>21</v>
      </c>
      <c r="N337" s="277" t="s">
        <v>42</v>
      </c>
      <c r="O337" s="47"/>
      <c r="P337" s="230">
        <f>O337*H337</f>
        <v>0</v>
      </c>
      <c r="Q337" s="230">
        <v>0</v>
      </c>
      <c r="R337" s="230">
        <f>Q337*H337</f>
        <v>0</v>
      </c>
      <c r="S337" s="230">
        <v>0</v>
      </c>
      <c r="T337" s="231">
        <f>S337*H337</f>
        <v>0</v>
      </c>
      <c r="AR337" s="24" t="s">
        <v>263</v>
      </c>
      <c r="AT337" s="24" t="s">
        <v>331</v>
      </c>
      <c r="AU337" s="24" t="s">
        <v>81</v>
      </c>
      <c r="AY337" s="24" t="s">
        <v>152</v>
      </c>
      <c r="BE337" s="232">
        <f>IF(N337="základní",J337,0)</f>
        <v>0</v>
      </c>
      <c r="BF337" s="232">
        <f>IF(N337="snížená",J337,0)</f>
        <v>0</v>
      </c>
      <c r="BG337" s="232">
        <f>IF(N337="zákl. přenesená",J337,0)</f>
        <v>0</v>
      </c>
      <c r="BH337" s="232">
        <f>IF(N337="sníž. přenesená",J337,0)</f>
        <v>0</v>
      </c>
      <c r="BI337" s="232">
        <f>IF(N337="nulová",J337,0)</f>
        <v>0</v>
      </c>
      <c r="BJ337" s="24" t="s">
        <v>79</v>
      </c>
      <c r="BK337" s="232">
        <f>ROUND(I337*H337,2)</f>
        <v>0</v>
      </c>
      <c r="BL337" s="24" t="s">
        <v>200</v>
      </c>
      <c r="BM337" s="24" t="s">
        <v>2411</v>
      </c>
    </row>
    <row r="338" s="1" customFormat="1">
      <c r="B338" s="46"/>
      <c r="C338" s="74"/>
      <c r="D338" s="235" t="s">
        <v>246</v>
      </c>
      <c r="E338" s="74"/>
      <c r="F338" s="266" t="s">
        <v>2412</v>
      </c>
      <c r="G338" s="74"/>
      <c r="H338" s="74"/>
      <c r="I338" s="191"/>
      <c r="J338" s="74"/>
      <c r="K338" s="74"/>
      <c r="L338" s="72"/>
      <c r="M338" s="267"/>
      <c r="N338" s="47"/>
      <c r="O338" s="47"/>
      <c r="P338" s="47"/>
      <c r="Q338" s="47"/>
      <c r="R338" s="47"/>
      <c r="S338" s="47"/>
      <c r="T338" s="95"/>
      <c r="AT338" s="24" t="s">
        <v>246</v>
      </c>
      <c r="AU338" s="24" t="s">
        <v>81</v>
      </c>
    </row>
    <row r="339" s="12" customFormat="1">
      <c r="B339" s="244"/>
      <c r="C339" s="245"/>
      <c r="D339" s="235" t="s">
        <v>159</v>
      </c>
      <c r="E339" s="246" t="s">
        <v>21</v>
      </c>
      <c r="F339" s="247" t="s">
        <v>2407</v>
      </c>
      <c r="G339" s="245"/>
      <c r="H339" s="248">
        <v>1</v>
      </c>
      <c r="I339" s="249"/>
      <c r="J339" s="245"/>
      <c r="K339" s="245"/>
      <c r="L339" s="250"/>
      <c r="M339" s="251"/>
      <c r="N339" s="252"/>
      <c r="O339" s="252"/>
      <c r="P339" s="252"/>
      <c r="Q339" s="252"/>
      <c r="R339" s="252"/>
      <c r="S339" s="252"/>
      <c r="T339" s="253"/>
      <c r="AT339" s="254" t="s">
        <v>159</v>
      </c>
      <c r="AU339" s="254" t="s">
        <v>81</v>
      </c>
      <c r="AV339" s="12" t="s">
        <v>81</v>
      </c>
      <c r="AW339" s="12" t="s">
        <v>35</v>
      </c>
      <c r="AX339" s="12" t="s">
        <v>79</v>
      </c>
      <c r="AY339" s="254" t="s">
        <v>152</v>
      </c>
    </row>
    <row r="340" s="1" customFormat="1" ht="16.5" customHeight="1">
      <c r="B340" s="46"/>
      <c r="C340" s="268" t="s">
        <v>399</v>
      </c>
      <c r="D340" s="268" t="s">
        <v>331</v>
      </c>
      <c r="E340" s="269" t="s">
        <v>2413</v>
      </c>
      <c r="F340" s="270" t="s">
        <v>2414</v>
      </c>
      <c r="G340" s="271" t="s">
        <v>376</v>
      </c>
      <c r="H340" s="272">
        <v>1</v>
      </c>
      <c r="I340" s="273"/>
      <c r="J340" s="274">
        <f>ROUND(I340*H340,2)</f>
        <v>0</v>
      </c>
      <c r="K340" s="270" t="s">
        <v>242</v>
      </c>
      <c r="L340" s="275"/>
      <c r="M340" s="276" t="s">
        <v>21</v>
      </c>
      <c r="N340" s="277" t="s">
        <v>42</v>
      </c>
      <c r="O340" s="47"/>
      <c r="P340" s="230">
        <f>O340*H340</f>
        <v>0</v>
      </c>
      <c r="Q340" s="230">
        <v>0.00014999999999999999</v>
      </c>
      <c r="R340" s="230">
        <f>Q340*H340</f>
        <v>0.00014999999999999999</v>
      </c>
      <c r="S340" s="230">
        <v>0</v>
      </c>
      <c r="T340" s="231">
        <f>S340*H340</f>
        <v>0</v>
      </c>
      <c r="AR340" s="24" t="s">
        <v>263</v>
      </c>
      <c r="AT340" s="24" t="s">
        <v>331</v>
      </c>
      <c r="AU340" s="24" t="s">
        <v>81</v>
      </c>
      <c r="AY340" s="24" t="s">
        <v>152</v>
      </c>
      <c r="BE340" s="232">
        <f>IF(N340="základní",J340,0)</f>
        <v>0</v>
      </c>
      <c r="BF340" s="232">
        <f>IF(N340="snížená",J340,0)</f>
        <v>0</v>
      </c>
      <c r="BG340" s="232">
        <f>IF(N340="zákl. přenesená",J340,0)</f>
        <v>0</v>
      </c>
      <c r="BH340" s="232">
        <f>IF(N340="sníž. přenesená",J340,0)</f>
        <v>0</v>
      </c>
      <c r="BI340" s="232">
        <f>IF(N340="nulová",J340,0)</f>
        <v>0</v>
      </c>
      <c r="BJ340" s="24" t="s">
        <v>79</v>
      </c>
      <c r="BK340" s="232">
        <f>ROUND(I340*H340,2)</f>
        <v>0</v>
      </c>
      <c r="BL340" s="24" t="s">
        <v>200</v>
      </c>
      <c r="BM340" s="24" t="s">
        <v>2415</v>
      </c>
    </row>
    <row r="341" s="12" customFormat="1">
      <c r="B341" s="244"/>
      <c r="C341" s="245"/>
      <c r="D341" s="235" t="s">
        <v>159</v>
      </c>
      <c r="E341" s="246" t="s">
        <v>21</v>
      </c>
      <c r="F341" s="247" t="s">
        <v>2408</v>
      </c>
      <c r="G341" s="245"/>
      <c r="H341" s="248">
        <v>1</v>
      </c>
      <c r="I341" s="249"/>
      <c r="J341" s="245"/>
      <c r="K341" s="245"/>
      <c r="L341" s="250"/>
      <c r="M341" s="251"/>
      <c r="N341" s="252"/>
      <c r="O341" s="252"/>
      <c r="P341" s="252"/>
      <c r="Q341" s="252"/>
      <c r="R341" s="252"/>
      <c r="S341" s="252"/>
      <c r="T341" s="253"/>
      <c r="AT341" s="254" t="s">
        <v>159</v>
      </c>
      <c r="AU341" s="254" t="s">
        <v>81</v>
      </c>
      <c r="AV341" s="12" t="s">
        <v>81</v>
      </c>
      <c r="AW341" s="12" t="s">
        <v>35</v>
      </c>
      <c r="AX341" s="12" t="s">
        <v>79</v>
      </c>
      <c r="AY341" s="254" t="s">
        <v>152</v>
      </c>
    </row>
    <row r="342" s="1" customFormat="1" ht="25.5" customHeight="1">
      <c r="B342" s="46"/>
      <c r="C342" s="221" t="s">
        <v>581</v>
      </c>
      <c r="D342" s="221" t="s">
        <v>154</v>
      </c>
      <c r="E342" s="222" t="s">
        <v>2416</v>
      </c>
      <c r="F342" s="223" t="s">
        <v>2417</v>
      </c>
      <c r="G342" s="224" t="s">
        <v>376</v>
      </c>
      <c r="H342" s="225">
        <v>9</v>
      </c>
      <c r="I342" s="226"/>
      <c r="J342" s="227">
        <f>ROUND(I342*H342,2)</f>
        <v>0</v>
      </c>
      <c r="K342" s="223" t="s">
        <v>242</v>
      </c>
      <c r="L342" s="72"/>
      <c r="M342" s="228" t="s">
        <v>21</v>
      </c>
      <c r="N342" s="229" t="s">
        <v>42</v>
      </c>
      <c r="O342" s="47"/>
      <c r="P342" s="230">
        <f>O342*H342</f>
        <v>0</v>
      </c>
      <c r="Q342" s="230">
        <v>0</v>
      </c>
      <c r="R342" s="230">
        <f>Q342*H342</f>
        <v>0</v>
      </c>
      <c r="S342" s="230">
        <v>0</v>
      </c>
      <c r="T342" s="231">
        <f>S342*H342</f>
        <v>0</v>
      </c>
      <c r="AR342" s="24" t="s">
        <v>200</v>
      </c>
      <c r="AT342" s="24" t="s">
        <v>154</v>
      </c>
      <c r="AU342" s="24" t="s">
        <v>81</v>
      </c>
      <c r="AY342" s="24" t="s">
        <v>152</v>
      </c>
      <c r="BE342" s="232">
        <f>IF(N342="základní",J342,0)</f>
        <v>0</v>
      </c>
      <c r="BF342" s="232">
        <f>IF(N342="snížená",J342,0)</f>
        <v>0</v>
      </c>
      <c r="BG342" s="232">
        <f>IF(N342="zákl. přenesená",J342,0)</f>
        <v>0</v>
      </c>
      <c r="BH342" s="232">
        <f>IF(N342="sníž. přenesená",J342,0)</f>
        <v>0</v>
      </c>
      <c r="BI342" s="232">
        <f>IF(N342="nulová",J342,0)</f>
        <v>0</v>
      </c>
      <c r="BJ342" s="24" t="s">
        <v>79</v>
      </c>
      <c r="BK342" s="232">
        <f>ROUND(I342*H342,2)</f>
        <v>0</v>
      </c>
      <c r="BL342" s="24" t="s">
        <v>200</v>
      </c>
      <c r="BM342" s="24" t="s">
        <v>2418</v>
      </c>
    </row>
    <row r="343" s="12" customFormat="1">
      <c r="B343" s="244"/>
      <c r="C343" s="245"/>
      <c r="D343" s="235" t="s">
        <v>159</v>
      </c>
      <c r="E343" s="246" t="s">
        <v>21</v>
      </c>
      <c r="F343" s="247" t="s">
        <v>2419</v>
      </c>
      <c r="G343" s="245"/>
      <c r="H343" s="248">
        <v>5</v>
      </c>
      <c r="I343" s="249"/>
      <c r="J343" s="245"/>
      <c r="K343" s="245"/>
      <c r="L343" s="250"/>
      <c r="M343" s="251"/>
      <c r="N343" s="252"/>
      <c r="O343" s="252"/>
      <c r="P343" s="252"/>
      <c r="Q343" s="252"/>
      <c r="R343" s="252"/>
      <c r="S343" s="252"/>
      <c r="T343" s="253"/>
      <c r="AT343" s="254" t="s">
        <v>159</v>
      </c>
      <c r="AU343" s="254" t="s">
        <v>81</v>
      </c>
      <c r="AV343" s="12" t="s">
        <v>81</v>
      </c>
      <c r="AW343" s="12" t="s">
        <v>35</v>
      </c>
      <c r="AX343" s="12" t="s">
        <v>71</v>
      </c>
      <c r="AY343" s="254" t="s">
        <v>152</v>
      </c>
    </row>
    <row r="344" s="12" customFormat="1">
      <c r="B344" s="244"/>
      <c r="C344" s="245"/>
      <c r="D344" s="235" t="s">
        <v>159</v>
      </c>
      <c r="E344" s="246" t="s">
        <v>21</v>
      </c>
      <c r="F344" s="247" t="s">
        <v>2420</v>
      </c>
      <c r="G344" s="245"/>
      <c r="H344" s="248">
        <v>2</v>
      </c>
      <c r="I344" s="249"/>
      <c r="J344" s="245"/>
      <c r="K344" s="245"/>
      <c r="L344" s="250"/>
      <c r="M344" s="251"/>
      <c r="N344" s="252"/>
      <c r="O344" s="252"/>
      <c r="P344" s="252"/>
      <c r="Q344" s="252"/>
      <c r="R344" s="252"/>
      <c r="S344" s="252"/>
      <c r="T344" s="253"/>
      <c r="AT344" s="254" t="s">
        <v>159</v>
      </c>
      <c r="AU344" s="254" t="s">
        <v>81</v>
      </c>
      <c r="AV344" s="12" t="s">
        <v>81</v>
      </c>
      <c r="AW344" s="12" t="s">
        <v>35</v>
      </c>
      <c r="AX344" s="12" t="s">
        <v>71</v>
      </c>
      <c r="AY344" s="254" t="s">
        <v>152</v>
      </c>
    </row>
    <row r="345" s="12" customFormat="1">
      <c r="B345" s="244"/>
      <c r="C345" s="245"/>
      <c r="D345" s="235" t="s">
        <v>159</v>
      </c>
      <c r="E345" s="246" t="s">
        <v>21</v>
      </c>
      <c r="F345" s="247" t="s">
        <v>2421</v>
      </c>
      <c r="G345" s="245"/>
      <c r="H345" s="248">
        <v>1</v>
      </c>
      <c r="I345" s="249"/>
      <c r="J345" s="245"/>
      <c r="K345" s="245"/>
      <c r="L345" s="250"/>
      <c r="M345" s="251"/>
      <c r="N345" s="252"/>
      <c r="O345" s="252"/>
      <c r="P345" s="252"/>
      <c r="Q345" s="252"/>
      <c r="R345" s="252"/>
      <c r="S345" s="252"/>
      <c r="T345" s="253"/>
      <c r="AT345" s="254" t="s">
        <v>159</v>
      </c>
      <c r="AU345" s="254" t="s">
        <v>81</v>
      </c>
      <c r="AV345" s="12" t="s">
        <v>81</v>
      </c>
      <c r="AW345" s="12" t="s">
        <v>35</v>
      </c>
      <c r="AX345" s="12" t="s">
        <v>71</v>
      </c>
      <c r="AY345" s="254" t="s">
        <v>152</v>
      </c>
    </row>
    <row r="346" s="12" customFormat="1">
      <c r="B346" s="244"/>
      <c r="C346" s="245"/>
      <c r="D346" s="235" t="s">
        <v>159</v>
      </c>
      <c r="E346" s="246" t="s">
        <v>21</v>
      </c>
      <c r="F346" s="247" t="s">
        <v>2422</v>
      </c>
      <c r="G346" s="245"/>
      <c r="H346" s="248">
        <v>1</v>
      </c>
      <c r="I346" s="249"/>
      <c r="J346" s="245"/>
      <c r="K346" s="245"/>
      <c r="L346" s="250"/>
      <c r="M346" s="251"/>
      <c r="N346" s="252"/>
      <c r="O346" s="252"/>
      <c r="P346" s="252"/>
      <c r="Q346" s="252"/>
      <c r="R346" s="252"/>
      <c r="S346" s="252"/>
      <c r="T346" s="253"/>
      <c r="AT346" s="254" t="s">
        <v>159</v>
      </c>
      <c r="AU346" s="254" t="s">
        <v>81</v>
      </c>
      <c r="AV346" s="12" t="s">
        <v>81</v>
      </c>
      <c r="AW346" s="12" t="s">
        <v>35</v>
      </c>
      <c r="AX346" s="12" t="s">
        <v>71</v>
      </c>
      <c r="AY346" s="254" t="s">
        <v>152</v>
      </c>
    </row>
    <row r="347" s="13" customFormat="1">
      <c r="B347" s="255"/>
      <c r="C347" s="256"/>
      <c r="D347" s="235" t="s">
        <v>159</v>
      </c>
      <c r="E347" s="257" t="s">
        <v>21</v>
      </c>
      <c r="F347" s="258" t="s">
        <v>164</v>
      </c>
      <c r="G347" s="256"/>
      <c r="H347" s="259">
        <v>9</v>
      </c>
      <c r="I347" s="260"/>
      <c r="J347" s="256"/>
      <c r="K347" s="256"/>
      <c r="L347" s="261"/>
      <c r="M347" s="262"/>
      <c r="N347" s="263"/>
      <c r="O347" s="263"/>
      <c r="P347" s="263"/>
      <c r="Q347" s="263"/>
      <c r="R347" s="263"/>
      <c r="S347" s="263"/>
      <c r="T347" s="264"/>
      <c r="AT347" s="265" t="s">
        <v>159</v>
      </c>
      <c r="AU347" s="265" t="s">
        <v>81</v>
      </c>
      <c r="AV347" s="13" t="s">
        <v>158</v>
      </c>
      <c r="AW347" s="13" t="s">
        <v>35</v>
      </c>
      <c r="AX347" s="13" t="s">
        <v>79</v>
      </c>
      <c r="AY347" s="265" t="s">
        <v>152</v>
      </c>
    </row>
    <row r="348" s="1" customFormat="1" ht="16.5" customHeight="1">
      <c r="B348" s="46"/>
      <c r="C348" s="268" t="s">
        <v>434</v>
      </c>
      <c r="D348" s="268" t="s">
        <v>331</v>
      </c>
      <c r="E348" s="269" t="s">
        <v>2423</v>
      </c>
      <c r="F348" s="270" t="s">
        <v>2424</v>
      </c>
      <c r="G348" s="271" t="s">
        <v>2288</v>
      </c>
      <c r="H348" s="272">
        <v>9</v>
      </c>
      <c r="I348" s="273"/>
      <c r="J348" s="274">
        <f>ROUND(I348*H348,2)</f>
        <v>0</v>
      </c>
      <c r="K348" s="270" t="s">
        <v>21</v>
      </c>
      <c r="L348" s="275"/>
      <c r="M348" s="276" t="s">
        <v>21</v>
      </c>
      <c r="N348" s="277" t="s">
        <v>42</v>
      </c>
      <c r="O348" s="47"/>
      <c r="P348" s="230">
        <f>O348*H348</f>
        <v>0</v>
      </c>
      <c r="Q348" s="230">
        <v>0</v>
      </c>
      <c r="R348" s="230">
        <f>Q348*H348</f>
        <v>0</v>
      </c>
      <c r="S348" s="230">
        <v>0</v>
      </c>
      <c r="T348" s="231">
        <f>S348*H348</f>
        <v>0</v>
      </c>
      <c r="AR348" s="24" t="s">
        <v>263</v>
      </c>
      <c r="AT348" s="24" t="s">
        <v>331</v>
      </c>
      <c r="AU348" s="24" t="s">
        <v>81</v>
      </c>
      <c r="AY348" s="24" t="s">
        <v>152</v>
      </c>
      <c r="BE348" s="232">
        <f>IF(N348="základní",J348,0)</f>
        <v>0</v>
      </c>
      <c r="BF348" s="232">
        <f>IF(N348="snížená",J348,0)</f>
        <v>0</v>
      </c>
      <c r="BG348" s="232">
        <f>IF(N348="zákl. přenesená",J348,0)</f>
        <v>0</v>
      </c>
      <c r="BH348" s="232">
        <f>IF(N348="sníž. přenesená",J348,0)</f>
        <v>0</v>
      </c>
      <c r="BI348" s="232">
        <f>IF(N348="nulová",J348,0)</f>
        <v>0</v>
      </c>
      <c r="BJ348" s="24" t="s">
        <v>79</v>
      </c>
      <c r="BK348" s="232">
        <f>ROUND(I348*H348,2)</f>
        <v>0</v>
      </c>
      <c r="BL348" s="24" t="s">
        <v>200</v>
      </c>
      <c r="BM348" s="24" t="s">
        <v>2425</v>
      </c>
    </row>
    <row r="349" s="12" customFormat="1">
      <c r="B349" s="244"/>
      <c r="C349" s="245"/>
      <c r="D349" s="235" t="s">
        <v>159</v>
      </c>
      <c r="E349" s="246" t="s">
        <v>21</v>
      </c>
      <c r="F349" s="247" t="s">
        <v>2419</v>
      </c>
      <c r="G349" s="245"/>
      <c r="H349" s="248">
        <v>5</v>
      </c>
      <c r="I349" s="249"/>
      <c r="J349" s="245"/>
      <c r="K349" s="245"/>
      <c r="L349" s="250"/>
      <c r="M349" s="251"/>
      <c r="N349" s="252"/>
      <c r="O349" s="252"/>
      <c r="P349" s="252"/>
      <c r="Q349" s="252"/>
      <c r="R349" s="252"/>
      <c r="S349" s="252"/>
      <c r="T349" s="253"/>
      <c r="AT349" s="254" t="s">
        <v>159</v>
      </c>
      <c r="AU349" s="254" t="s">
        <v>81</v>
      </c>
      <c r="AV349" s="12" t="s">
        <v>81</v>
      </c>
      <c r="AW349" s="12" t="s">
        <v>35</v>
      </c>
      <c r="AX349" s="12" t="s">
        <v>71</v>
      </c>
      <c r="AY349" s="254" t="s">
        <v>152</v>
      </c>
    </row>
    <row r="350" s="12" customFormat="1">
      <c r="B350" s="244"/>
      <c r="C350" s="245"/>
      <c r="D350" s="235" t="s">
        <v>159</v>
      </c>
      <c r="E350" s="246" t="s">
        <v>21</v>
      </c>
      <c r="F350" s="247" t="s">
        <v>2420</v>
      </c>
      <c r="G350" s="245"/>
      <c r="H350" s="248">
        <v>2</v>
      </c>
      <c r="I350" s="249"/>
      <c r="J350" s="245"/>
      <c r="K350" s="245"/>
      <c r="L350" s="250"/>
      <c r="M350" s="251"/>
      <c r="N350" s="252"/>
      <c r="O350" s="252"/>
      <c r="P350" s="252"/>
      <c r="Q350" s="252"/>
      <c r="R350" s="252"/>
      <c r="S350" s="252"/>
      <c r="T350" s="253"/>
      <c r="AT350" s="254" t="s">
        <v>159</v>
      </c>
      <c r="AU350" s="254" t="s">
        <v>81</v>
      </c>
      <c r="AV350" s="12" t="s">
        <v>81</v>
      </c>
      <c r="AW350" s="12" t="s">
        <v>35</v>
      </c>
      <c r="AX350" s="12" t="s">
        <v>71</v>
      </c>
      <c r="AY350" s="254" t="s">
        <v>152</v>
      </c>
    </row>
    <row r="351" s="12" customFormat="1">
      <c r="B351" s="244"/>
      <c r="C351" s="245"/>
      <c r="D351" s="235" t="s">
        <v>159</v>
      </c>
      <c r="E351" s="246" t="s">
        <v>21</v>
      </c>
      <c r="F351" s="247" t="s">
        <v>2421</v>
      </c>
      <c r="G351" s="245"/>
      <c r="H351" s="248">
        <v>1</v>
      </c>
      <c r="I351" s="249"/>
      <c r="J351" s="245"/>
      <c r="K351" s="245"/>
      <c r="L351" s="250"/>
      <c r="M351" s="251"/>
      <c r="N351" s="252"/>
      <c r="O351" s="252"/>
      <c r="P351" s="252"/>
      <c r="Q351" s="252"/>
      <c r="R351" s="252"/>
      <c r="S351" s="252"/>
      <c r="T351" s="253"/>
      <c r="AT351" s="254" t="s">
        <v>159</v>
      </c>
      <c r="AU351" s="254" t="s">
        <v>81</v>
      </c>
      <c r="AV351" s="12" t="s">
        <v>81</v>
      </c>
      <c r="AW351" s="12" t="s">
        <v>35</v>
      </c>
      <c r="AX351" s="12" t="s">
        <v>71</v>
      </c>
      <c r="AY351" s="254" t="s">
        <v>152</v>
      </c>
    </row>
    <row r="352" s="12" customFormat="1">
      <c r="B352" s="244"/>
      <c r="C352" s="245"/>
      <c r="D352" s="235" t="s">
        <v>159</v>
      </c>
      <c r="E352" s="246" t="s">
        <v>21</v>
      </c>
      <c r="F352" s="247" t="s">
        <v>2422</v>
      </c>
      <c r="G352" s="245"/>
      <c r="H352" s="248">
        <v>1</v>
      </c>
      <c r="I352" s="249"/>
      <c r="J352" s="245"/>
      <c r="K352" s="245"/>
      <c r="L352" s="250"/>
      <c r="M352" s="251"/>
      <c r="N352" s="252"/>
      <c r="O352" s="252"/>
      <c r="P352" s="252"/>
      <c r="Q352" s="252"/>
      <c r="R352" s="252"/>
      <c r="S352" s="252"/>
      <c r="T352" s="253"/>
      <c r="AT352" s="254" t="s">
        <v>159</v>
      </c>
      <c r="AU352" s="254" t="s">
        <v>81</v>
      </c>
      <c r="AV352" s="12" t="s">
        <v>81</v>
      </c>
      <c r="AW352" s="12" t="s">
        <v>35</v>
      </c>
      <c r="AX352" s="12" t="s">
        <v>71</v>
      </c>
      <c r="AY352" s="254" t="s">
        <v>152</v>
      </c>
    </row>
    <row r="353" s="13" customFormat="1">
      <c r="B353" s="255"/>
      <c r="C353" s="256"/>
      <c r="D353" s="235" t="s">
        <v>159</v>
      </c>
      <c r="E353" s="257" t="s">
        <v>21</v>
      </c>
      <c r="F353" s="258" t="s">
        <v>164</v>
      </c>
      <c r="G353" s="256"/>
      <c r="H353" s="259">
        <v>9</v>
      </c>
      <c r="I353" s="260"/>
      <c r="J353" s="256"/>
      <c r="K353" s="256"/>
      <c r="L353" s="261"/>
      <c r="M353" s="262"/>
      <c r="N353" s="263"/>
      <c r="O353" s="263"/>
      <c r="P353" s="263"/>
      <c r="Q353" s="263"/>
      <c r="R353" s="263"/>
      <c r="S353" s="263"/>
      <c r="T353" s="264"/>
      <c r="AT353" s="265" t="s">
        <v>159</v>
      </c>
      <c r="AU353" s="265" t="s">
        <v>81</v>
      </c>
      <c r="AV353" s="13" t="s">
        <v>158</v>
      </c>
      <c r="AW353" s="13" t="s">
        <v>35</v>
      </c>
      <c r="AX353" s="13" t="s">
        <v>79</v>
      </c>
      <c r="AY353" s="265" t="s">
        <v>152</v>
      </c>
    </row>
    <row r="354" s="1" customFormat="1" ht="16.5" customHeight="1">
      <c r="B354" s="46"/>
      <c r="C354" s="221" t="s">
        <v>593</v>
      </c>
      <c r="D354" s="221" t="s">
        <v>154</v>
      </c>
      <c r="E354" s="222" t="s">
        <v>2426</v>
      </c>
      <c r="F354" s="223" t="s">
        <v>2427</v>
      </c>
      <c r="G354" s="224" t="s">
        <v>376</v>
      </c>
      <c r="H354" s="225">
        <v>14</v>
      </c>
      <c r="I354" s="226"/>
      <c r="J354" s="227">
        <f>ROUND(I354*H354,2)</f>
        <v>0</v>
      </c>
      <c r="K354" s="223" t="s">
        <v>21</v>
      </c>
      <c r="L354" s="72"/>
      <c r="M354" s="228" t="s">
        <v>21</v>
      </c>
      <c r="N354" s="229" t="s">
        <v>42</v>
      </c>
      <c r="O354" s="47"/>
      <c r="P354" s="230">
        <f>O354*H354</f>
        <v>0</v>
      </c>
      <c r="Q354" s="230">
        <v>0</v>
      </c>
      <c r="R354" s="230">
        <f>Q354*H354</f>
        <v>0</v>
      </c>
      <c r="S354" s="230">
        <v>0</v>
      </c>
      <c r="T354" s="231">
        <f>S354*H354</f>
        <v>0</v>
      </c>
      <c r="AR354" s="24" t="s">
        <v>200</v>
      </c>
      <c r="AT354" s="24" t="s">
        <v>154</v>
      </c>
      <c r="AU354" s="24" t="s">
        <v>81</v>
      </c>
      <c r="AY354" s="24" t="s">
        <v>152</v>
      </c>
      <c r="BE354" s="232">
        <f>IF(N354="základní",J354,0)</f>
        <v>0</v>
      </c>
      <c r="BF354" s="232">
        <f>IF(N354="snížená",J354,0)</f>
        <v>0</v>
      </c>
      <c r="BG354" s="232">
        <f>IF(N354="zákl. přenesená",J354,0)</f>
        <v>0</v>
      </c>
      <c r="BH354" s="232">
        <f>IF(N354="sníž. přenesená",J354,0)</f>
        <v>0</v>
      </c>
      <c r="BI354" s="232">
        <f>IF(N354="nulová",J354,0)</f>
        <v>0</v>
      </c>
      <c r="BJ354" s="24" t="s">
        <v>79</v>
      </c>
      <c r="BK354" s="232">
        <f>ROUND(I354*H354,2)</f>
        <v>0</v>
      </c>
      <c r="BL354" s="24" t="s">
        <v>200</v>
      </c>
      <c r="BM354" s="24" t="s">
        <v>2428</v>
      </c>
    </row>
    <row r="355" s="12" customFormat="1">
      <c r="B355" s="244"/>
      <c r="C355" s="245"/>
      <c r="D355" s="235" t="s">
        <v>159</v>
      </c>
      <c r="E355" s="246" t="s">
        <v>21</v>
      </c>
      <c r="F355" s="247" t="s">
        <v>2429</v>
      </c>
      <c r="G355" s="245"/>
      <c r="H355" s="248">
        <v>6</v>
      </c>
      <c r="I355" s="249"/>
      <c r="J355" s="245"/>
      <c r="K355" s="245"/>
      <c r="L355" s="250"/>
      <c r="M355" s="251"/>
      <c r="N355" s="252"/>
      <c r="O355" s="252"/>
      <c r="P355" s="252"/>
      <c r="Q355" s="252"/>
      <c r="R355" s="252"/>
      <c r="S355" s="252"/>
      <c r="T355" s="253"/>
      <c r="AT355" s="254" t="s">
        <v>159</v>
      </c>
      <c r="AU355" s="254" t="s">
        <v>81</v>
      </c>
      <c r="AV355" s="12" t="s">
        <v>81</v>
      </c>
      <c r="AW355" s="12" t="s">
        <v>35</v>
      </c>
      <c r="AX355" s="12" t="s">
        <v>71</v>
      </c>
      <c r="AY355" s="254" t="s">
        <v>152</v>
      </c>
    </row>
    <row r="356" s="12" customFormat="1">
      <c r="B356" s="244"/>
      <c r="C356" s="245"/>
      <c r="D356" s="235" t="s">
        <v>159</v>
      </c>
      <c r="E356" s="246" t="s">
        <v>21</v>
      </c>
      <c r="F356" s="247" t="s">
        <v>2430</v>
      </c>
      <c r="G356" s="245"/>
      <c r="H356" s="248">
        <v>8</v>
      </c>
      <c r="I356" s="249"/>
      <c r="J356" s="245"/>
      <c r="K356" s="245"/>
      <c r="L356" s="250"/>
      <c r="M356" s="251"/>
      <c r="N356" s="252"/>
      <c r="O356" s="252"/>
      <c r="P356" s="252"/>
      <c r="Q356" s="252"/>
      <c r="R356" s="252"/>
      <c r="S356" s="252"/>
      <c r="T356" s="253"/>
      <c r="AT356" s="254" t="s">
        <v>159</v>
      </c>
      <c r="AU356" s="254" t="s">
        <v>81</v>
      </c>
      <c r="AV356" s="12" t="s">
        <v>81</v>
      </c>
      <c r="AW356" s="12" t="s">
        <v>35</v>
      </c>
      <c r="AX356" s="12" t="s">
        <v>71</v>
      </c>
      <c r="AY356" s="254" t="s">
        <v>152</v>
      </c>
    </row>
    <row r="357" s="13" customFormat="1">
      <c r="B357" s="255"/>
      <c r="C357" s="256"/>
      <c r="D357" s="235" t="s">
        <v>159</v>
      </c>
      <c r="E357" s="257" t="s">
        <v>21</v>
      </c>
      <c r="F357" s="258" t="s">
        <v>164</v>
      </c>
      <c r="G357" s="256"/>
      <c r="H357" s="259">
        <v>14</v>
      </c>
      <c r="I357" s="260"/>
      <c r="J357" s="256"/>
      <c r="K357" s="256"/>
      <c r="L357" s="261"/>
      <c r="M357" s="262"/>
      <c r="N357" s="263"/>
      <c r="O357" s="263"/>
      <c r="P357" s="263"/>
      <c r="Q357" s="263"/>
      <c r="R357" s="263"/>
      <c r="S357" s="263"/>
      <c r="T357" s="264"/>
      <c r="AT357" s="265" t="s">
        <v>159</v>
      </c>
      <c r="AU357" s="265" t="s">
        <v>81</v>
      </c>
      <c r="AV357" s="13" t="s">
        <v>158</v>
      </c>
      <c r="AW357" s="13" t="s">
        <v>35</v>
      </c>
      <c r="AX357" s="13" t="s">
        <v>79</v>
      </c>
      <c r="AY357" s="265" t="s">
        <v>152</v>
      </c>
    </row>
    <row r="358" s="1" customFormat="1" ht="16.5" customHeight="1">
      <c r="B358" s="46"/>
      <c r="C358" s="268" t="s">
        <v>440</v>
      </c>
      <c r="D358" s="268" t="s">
        <v>331</v>
      </c>
      <c r="E358" s="269" t="s">
        <v>2431</v>
      </c>
      <c r="F358" s="270" t="s">
        <v>2432</v>
      </c>
      <c r="G358" s="271" t="s">
        <v>376</v>
      </c>
      <c r="H358" s="272">
        <v>8</v>
      </c>
      <c r="I358" s="273"/>
      <c r="J358" s="274">
        <f>ROUND(I358*H358,2)</f>
        <v>0</v>
      </c>
      <c r="K358" s="270" t="s">
        <v>21</v>
      </c>
      <c r="L358" s="275"/>
      <c r="M358" s="276" t="s">
        <v>21</v>
      </c>
      <c r="N358" s="277" t="s">
        <v>42</v>
      </c>
      <c r="O358" s="47"/>
      <c r="P358" s="230">
        <f>O358*H358</f>
        <v>0</v>
      </c>
      <c r="Q358" s="230">
        <v>0</v>
      </c>
      <c r="R358" s="230">
        <f>Q358*H358</f>
        <v>0</v>
      </c>
      <c r="S358" s="230">
        <v>0</v>
      </c>
      <c r="T358" s="231">
        <f>S358*H358</f>
        <v>0</v>
      </c>
      <c r="AR358" s="24" t="s">
        <v>263</v>
      </c>
      <c r="AT358" s="24" t="s">
        <v>331</v>
      </c>
      <c r="AU358" s="24" t="s">
        <v>81</v>
      </c>
      <c r="AY358" s="24" t="s">
        <v>152</v>
      </c>
      <c r="BE358" s="232">
        <f>IF(N358="základní",J358,0)</f>
        <v>0</v>
      </c>
      <c r="BF358" s="232">
        <f>IF(N358="snížená",J358,0)</f>
        <v>0</v>
      </c>
      <c r="BG358" s="232">
        <f>IF(N358="zákl. přenesená",J358,0)</f>
        <v>0</v>
      </c>
      <c r="BH358" s="232">
        <f>IF(N358="sníž. přenesená",J358,0)</f>
        <v>0</v>
      </c>
      <c r="BI358" s="232">
        <f>IF(N358="nulová",J358,0)</f>
        <v>0</v>
      </c>
      <c r="BJ358" s="24" t="s">
        <v>79</v>
      </c>
      <c r="BK358" s="232">
        <f>ROUND(I358*H358,2)</f>
        <v>0</v>
      </c>
      <c r="BL358" s="24" t="s">
        <v>200</v>
      </c>
      <c r="BM358" s="24" t="s">
        <v>2433</v>
      </c>
    </row>
    <row r="359" s="12" customFormat="1">
      <c r="B359" s="244"/>
      <c r="C359" s="245"/>
      <c r="D359" s="235" t="s">
        <v>159</v>
      </c>
      <c r="E359" s="246" t="s">
        <v>21</v>
      </c>
      <c r="F359" s="247" t="s">
        <v>2430</v>
      </c>
      <c r="G359" s="245"/>
      <c r="H359" s="248">
        <v>8</v>
      </c>
      <c r="I359" s="249"/>
      <c r="J359" s="245"/>
      <c r="K359" s="245"/>
      <c r="L359" s="250"/>
      <c r="M359" s="251"/>
      <c r="N359" s="252"/>
      <c r="O359" s="252"/>
      <c r="P359" s="252"/>
      <c r="Q359" s="252"/>
      <c r="R359" s="252"/>
      <c r="S359" s="252"/>
      <c r="T359" s="253"/>
      <c r="AT359" s="254" t="s">
        <v>159</v>
      </c>
      <c r="AU359" s="254" t="s">
        <v>81</v>
      </c>
      <c r="AV359" s="12" t="s">
        <v>81</v>
      </c>
      <c r="AW359" s="12" t="s">
        <v>35</v>
      </c>
      <c r="AX359" s="12" t="s">
        <v>79</v>
      </c>
      <c r="AY359" s="254" t="s">
        <v>152</v>
      </c>
    </row>
    <row r="360" s="1" customFormat="1" ht="16.5" customHeight="1">
      <c r="B360" s="46"/>
      <c r="C360" s="268" t="s">
        <v>612</v>
      </c>
      <c r="D360" s="268" t="s">
        <v>331</v>
      </c>
      <c r="E360" s="269" t="s">
        <v>2434</v>
      </c>
      <c r="F360" s="270" t="s">
        <v>2435</v>
      </c>
      <c r="G360" s="271" t="s">
        <v>376</v>
      </c>
      <c r="H360" s="272">
        <v>6</v>
      </c>
      <c r="I360" s="273"/>
      <c r="J360" s="274">
        <f>ROUND(I360*H360,2)</f>
        <v>0</v>
      </c>
      <c r="K360" s="270" t="s">
        <v>21</v>
      </c>
      <c r="L360" s="275"/>
      <c r="M360" s="276" t="s">
        <v>21</v>
      </c>
      <c r="N360" s="277" t="s">
        <v>42</v>
      </c>
      <c r="O360" s="47"/>
      <c r="P360" s="230">
        <f>O360*H360</f>
        <v>0</v>
      </c>
      <c r="Q360" s="230">
        <v>0</v>
      </c>
      <c r="R360" s="230">
        <f>Q360*H360</f>
        <v>0</v>
      </c>
      <c r="S360" s="230">
        <v>0</v>
      </c>
      <c r="T360" s="231">
        <f>S360*H360</f>
        <v>0</v>
      </c>
      <c r="AR360" s="24" t="s">
        <v>263</v>
      </c>
      <c r="AT360" s="24" t="s">
        <v>331</v>
      </c>
      <c r="AU360" s="24" t="s">
        <v>81</v>
      </c>
      <c r="AY360" s="24" t="s">
        <v>152</v>
      </c>
      <c r="BE360" s="232">
        <f>IF(N360="základní",J360,0)</f>
        <v>0</v>
      </c>
      <c r="BF360" s="232">
        <f>IF(N360="snížená",J360,0)</f>
        <v>0</v>
      </c>
      <c r="BG360" s="232">
        <f>IF(N360="zákl. přenesená",J360,0)</f>
        <v>0</v>
      </c>
      <c r="BH360" s="232">
        <f>IF(N360="sníž. přenesená",J360,0)</f>
        <v>0</v>
      </c>
      <c r="BI360" s="232">
        <f>IF(N360="nulová",J360,0)</f>
        <v>0</v>
      </c>
      <c r="BJ360" s="24" t="s">
        <v>79</v>
      </c>
      <c r="BK360" s="232">
        <f>ROUND(I360*H360,2)</f>
        <v>0</v>
      </c>
      <c r="BL360" s="24" t="s">
        <v>200</v>
      </c>
      <c r="BM360" s="24" t="s">
        <v>2436</v>
      </c>
    </row>
    <row r="361" s="12" customFormat="1">
      <c r="B361" s="244"/>
      <c r="C361" s="245"/>
      <c r="D361" s="235" t="s">
        <v>159</v>
      </c>
      <c r="E361" s="246" t="s">
        <v>21</v>
      </c>
      <c r="F361" s="247" t="s">
        <v>2429</v>
      </c>
      <c r="G361" s="245"/>
      <c r="H361" s="248">
        <v>6</v>
      </c>
      <c r="I361" s="249"/>
      <c r="J361" s="245"/>
      <c r="K361" s="245"/>
      <c r="L361" s="250"/>
      <c r="M361" s="251"/>
      <c r="N361" s="252"/>
      <c r="O361" s="252"/>
      <c r="P361" s="252"/>
      <c r="Q361" s="252"/>
      <c r="R361" s="252"/>
      <c r="S361" s="252"/>
      <c r="T361" s="253"/>
      <c r="AT361" s="254" t="s">
        <v>159</v>
      </c>
      <c r="AU361" s="254" t="s">
        <v>81</v>
      </c>
      <c r="AV361" s="12" t="s">
        <v>81</v>
      </c>
      <c r="AW361" s="12" t="s">
        <v>35</v>
      </c>
      <c r="AX361" s="12" t="s">
        <v>79</v>
      </c>
      <c r="AY361" s="254" t="s">
        <v>152</v>
      </c>
    </row>
    <row r="362" s="1" customFormat="1" ht="25.5" customHeight="1">
      <c r="B362" s="46"/>
      <c r="C362" s="221" t="s">
        <v>446</v>
      </c>
      <c r="D362" s="221" t="s">
        <v>154</v>
      </c>
      <c r="E362" s="222" t="s">
        <v>2437</v>
      </c>
      <c r="F362" s="223" t="s">
        <v>2438</v>
      </c>
      <c r="G362" s="224" t="s">
        <v>376</v>
      </c>
      <c r="H362" s="225">
        <v>3</v>
      </c>
      <c r="I362" s="226"/>
      <c r="J362" s="227">
        <f>ROUND(I362*H362,2)</f>
        <v>0</v>
      </c>
      <c r="K362" s="223" t="s">
        <v>242</v>
      </c>
      <c r="L362" s="72"/>
      <c r="M362" s="228" t="s">
        <v>21</v>
      </c>
      <c r="N362" s="229" t="s">
        <v>42</v>
      </c>
      <c r="O362" s="47"/>
      <c r="P362" s="230">
        <f>O362*H362</f>
        <v>0</v>
      </c>
      <c r="Q362" s="230">
        <v>0</v>
      </c>
      <c r="R362" s="230">
        <f>Q362*H362</f>
        <v>0</v>
      </c>
      <c r="S362" s="230">
        <v>0</v>
      </c>
      <c r="T362" s="231">
        <f>S362*H362</f>
        <v>0</v>
      </c>
      <c r="AR362" s="24" t="s">
        <v>200</v>
      </c>
      <c r="AT362" s="24" t="s">
        <v>154</v>
      </c>
      <c r="AU362" s="24" t="s">
        <v>81</v>
      </c>
      <c r="AY362" s="24" t="s">
        <v>152</v>
      </c>
      <c r="BE362" s="232">
        <f>IF(N362="základní",J362,0)</f>
        <v>0</v>
      </c>
      <c r="BF362" s="232">
        <f>IF(N362="snížená",J362,0)</f>
        <v>0</v>
      </c>
      <c r="BG362" s="232">
        <f>IF(N362="zákl. přenesená",J362,0)</f>
        <v>0</v>
      </c>
      <c r="BH362" s="232">
        <f>IF(N362="sníž. přenesená",J362,0)</f>
        <v>0</v>
      </c>
      <c r="BI362" s="232">
        <f>IF(N362="nulová",J362,0)</f>
        <v>0</v>
      </c>
      <c r="BJ362" s="24" t="s">
        <v>79</v>
      </c>
      <c r="BK362" s="232">
        <f>ROUND(I362*H362,2)</f>
        <v>0</v>
      </c>
      <c r="BL362" s="24" t="s">
        <v>200</v>
      </c>
      <c r="BM362" s="24" t="s">
        <v>2439</v>
      </c>
    </row>
    <row r="363" s="12" customFormat="1">
      <c r="B363" s="244"/>
      <c r="C363" s="245"/>
      <c r="D363" s="235" t="s">
        <v>159</v>
      </c>
      <c r="E363" s="246" t="s">
        <v>21</v>
      </c>
      <c r="F363" s="247" t="s">
        <v>2440</v>
      </c>
      <c r="G363" s="245"/>
      <c r="H363" s="248">
        <v>3</v>
      </c>
      <c r="I363" s="249"/>
      <c r="J363" s="245"/>
      <c r="K363" s="245"/>
      <c r="L363" s="250"/>
      <c r="M363" s="251"/>
      <c r="N363" s="252"/>
      <c r="O363" s="252"/>
      <c r="P363" s="252"/>
      <c r="Q363" s="252"/>
      <c r="R363" s="252"/>
      <c r="S363" s="252"/>
      <c r="T363" s="253"/>
      <c r="AT363" s="254" t="s">
        <v>159</v>
      </c>
      <c r="AU363" s="254" t="s">
        <v>81</v>
      </c>
      <c r="AV363" s="12" t="s">
        <v>81</v>
      </c>
      <c r="AW363" s="12" t="s">
        <v>35</v>
      </c>
      <c r="AX363" s="12" t="s">
        <v>79</v>
      </c>
      <c r="AY363" s="254" t="s">
        <v>152</v>
      </c>
    </row>
    <row r="364" s="1" customFormat="1" ht="16.5" customHeight="1">
      <c r="B364" s="46"/>
      <c r="C364" s="268" t="s">
        <v>624</v>
      </c>
      <c r="D364" s="268" t="s">
        <v>331</v>
      </c>
      <c r="E364" s="269" t="s">
        <v>2441</v>
      </c>
      <c r="F364" s="270" t="s">
        <v>2442</v>
      </c>
      <c r="G364" s="271" t="s">
        <v>2288</v>
      </c>
      <c r="H364" s="272">
        <v>3</v>
      </c>
      <c r="I364" s="273"/>
      <c r="J364" s="274">
        <f>ROUND(I364*H364,2)</f>
        <v>0</v>
      </c>
      <c r="K364" s="270" t="s">
        <v>21</v>
      </c>
      <c r="L364" s="275"/>
      <c r="M364" s="276" t="s">
        <v>21</v>
      </c>
      <c r="N364" s="277" t="s">
        <v>42</v>
      </c>
      <c r="O364" s="47"/>
      <c r="P364" s="230">
        <f>O364*H364</f>
        <v>0</v>
      </c>
      <c r="Q364" s="230">
        <v>0</v>
      </c>
      <c r="R364" s="230">
        <f>Q364*H364</f>
        <v>0</v>
      </c>
      <c r="S364" s="230">
        <v>0</v>
      </c>
      <c r="T364" s="231">
        <f>S364*H364</f>
        <v>0</v>
      </c>
      <c r="AR364" s="24" t="s">
        <v>263</v>
      </c>
      <c r="AT364" s="24" t="s">
        <v>331</v>
      </c>
      <c r="AU364" s="24" t="s">
        <v>81</v>
      </c>
      <c r="AY364" s="24" t="s">
        <v>152</v>
      </c>
      <c r="BE364" s="232">
        <f>IF(N364="základní",J364,0)</f>
        <v>0</v>
      </c>
      <c r="BF364" s="232">
        <f>IF(N364="snížená",J364,0)</f>
        <v>0</v>
      </c>
      <c r="BG364" s="232">
        <f>IF(N364="zákl. přenesená",J364,0)</f>
        <v>0</v>
      </c>
      <c r="BH364" s="232">
        <f>IF(N364="sníž. přenesená",J364,0)</f>
        <v>0</v>
      </c>
      <c r="BI364" s="232">
        <f>IF(N364="nulová",J364,0)</f>
        <v>0</v>
      </c>
      <c r="BJ364" s="24" t="s">
        <v>79</v>
      </c>
      <c r="BK364" s="232">
        <f>ROUND(I364*H364,2)</f>
        <v>0</v>
      </c>
      <c r="BL364" s="24" t="s">
        <v>200</v>
      </c>
      <c r="BM364" s="24" t="s">
        <v>2443</v>
      </c>
    </row>
    <row r="365" s="1" customFormat="1">
      <c r="B365" s="46"/>
      <c r="C365" s="74"/>
      <c r="D365" s="235" t="s">
        <v>246</v>
      </c>
      <c r="E365" s="74"/>
      <c r="F365" s="266" t="s">
        <v>2444</v>
      </c>
      <c r="G365" s="74"/>
      <c r="H365" s="74"/>
      <c r="I365" s="191"/>
      <c r="J365" s="74"/>
      <c r="K365" s="74"/>
      <c r="L365" s="72"/>
      <c r="M365" s="267"/>
      <c r="N365" s="47"/>
      <c r="O365" s="47"/>
      <c r="P365" s="47"/>
      <c r="Q365" s="47"/>
      <c r="R365" s="47"/>
      <c r="S365" s="47"/>
      <c r="T365" s="95"/>
      <c r="AT365" s="24" t="s">
        <v>246</v>
      </c>
      <c r="AU365" s="24" t="s">
        <v>81</v>
      </c>
    </row>
    <row r="366" s="12" customFormat="1">
      <c r="B366" s="244"/>
      <c r="C366" s="245"/>
      <c r="D366" s="235" t="s">
        <v>159</v>
      </c>
      <c r="E366" s="246" t="s">
        <v>21</v>
      </c>
      <c r="F366" s="247" t="s">
        <v>2440</v>
      </c>
      <c r="G366" s="245"/>
      <c r="H366" s="248">
        <v>3</v>
      </c>
      <c r="I366" s="249"/>
      <c r="J366" s="245"/>
      <c r="K366" s="245"/>
      <c r="L366" s="250"/>
      <c r="M366" s="251"/>
      <c r="N366" s="252"/>
      <c r="O366" s="252"/>
      <c r="P366" s="252"/>
      <c r="Q366" s="252"/>
      <c r="R366" s="252"/>
      <c r="S366" s="252"/>
      <c r="T366" s="253"/>
      <c r="AT366" s="254" t="s">
        <v>159</v>
      </c>
      <c r="AU366" s="254" t="s">
        <v>81</v>
      </c>
      <c r="AV366" s="12" t="s">
        <v>81</v>
      </c>
      <c r="AW366" s="12" t="s">
        <v>35</v>
      </c>
      <c r="AX366" s="12" t="s">
        <v>79</v>
      </c>
      <c r="AY366" s="254" t="s">
        <v>152</v>
      </c>
    </row>
    <row r="367" s="1" customFormat="1" ht="16.5" customHeight="1">
      <c r="B367" s="46"/>
      <c r="C367" s="221" t="s">
        <v>454</v>
      </c>
      <c r="D367" s="221" t="s">
        <v>154</v>
      </c>
      <c r="E367" s="222" t="s">
        <v>2445</v>
      </c>
      <c r="F367" s="223" t="s">
        <v>2446</v>
      </c>
      <c r="G367" s="224" t="s">
        <v>376</v>
      </c>
      <c r="H367" s="225">
        <v>14</v>
      </c>
      <c r="I367" s="226"/>
      <c r="J367" s="227">
        <f>ROUND(I367*H367,2)</f>
        <v>0</v>
      </c>
      <c r="K367" s="223" t="s">
        <v>21</v>
      </c>
      <c r="L367" s="72"/>
      <c r="M367" s="228" t="s">
        <v>21</v>
      </c>
      <c r="N367" s="229" t="s">
        <v>42</v>
      </c>
      <c r="O367" s="47"/>
      <c r="P367" s="230">
        <f>O367*H367</f>
        <v>0</v>
      </c>
      <c r="Q367" s="230">
        <v>0</v>
      </c>
      <c r="R367" s="230">
        <f>Q367*H367</f>
        <v>0</v>
      </c>
      <c r="S367" s="230">
        <v>0</v>
      </c>
      <c r="T367" s="231">
        <f>S367*H367</f>
        <v>0</v>
      </c>
      <c r="AR367" s="24" t="s">
        <v>200</v>
      </c>
      <c r="AT367" s="24" t="s">
        <v>154</v>
      </c>
      <c r="AU367" s="24" t="s">
        <v>81</v>
      </c>
      <c r="AY367" s="24" t="s">
        <v>152</v>
      </c>
      <c r="BE367" s="232">
        <f>IF(N367="základní",J367,0)</f>
        <v>0</v>
      </c>
      <c r="BF367" s="232">
        <f>IF(N367="snížená",J367,0)</f>
        <v>0</v>
      </c>
      <c r="BG367" s="232">
        <f>IF(N367="zákl. přenesená",J367,0)</f>
        <v>0</v>
      </c>
      <c r="BH367" s="232">
        <f>IF(N367="sníž. přenesená",J367,0)</f>
        <v>0</v>
      </c>
      <c r="BI367" s="232">
        <f>IF(N367="nulová",J367,0)</f>
        <v>0</v>
      </c>
      <c r="BJ367" s="24" t="s">
        <v>79</v>
      </c>
      <c r="BK367" s="232">
        <f>ROUND(I367*H367,2)</f>
        <v>0</v>
      </c>
      <c r="BL367" s="24" t="s">
        <v>200</v>
      </c>
      <c r="BM367" s="24" t="s">
        <v>2447</v>
      </c>
    </row>
    <row r="368" s="11" customFormat="1">
      <c r="B368" s="233"/>
      <c r="C368" s="234"/>
      <c r="D368" s="235" t="s">
        <v>159</v>
      </c>
      <c r="E368" s="236" t="s">
        <v>21</v>
      </c>
      <c r="F368" s="237" t="s">
        <v>2448</v>
      </c>
      <c r="G368" s="234"/>
      <c r="H368" s="236" t="s">
        <v>21</v>
      </c>
      <c r="I368" s="238"/>
      <c r="J368" s="234"/>
      <c r="K368" s="234"/>
      <c r="L368" s="239"/>
      <c r="M368" s="240"/>
      <c r="N368" s="241"/>
      <c r="O368" s="241"/>
      <c r="P368" s="241"/>
      <c r="Q368" s="241"/>
      <c r="R368" s="241"/>
      <c r="S368" s="241"/>
      <c r="T368" s="242"/>
      <c r="AT368" s="243" t="s">
        <v>159</v>
      </c>
      <c r="AU368" s="243" t="s">
        <v>81</v>
      </c>
      <c r="AV368" s="11" t="s">
        <v>79</v>
      </c>
      <c r="AW368" s="11" t="s">
        <v>35</v>
      </c>
      <c r="AX368" s="11" t="s">
        <v>71</v>
      </c>
      <c r="AY368" s="243" t="s">
        <v>152</v>
      </c>
    </row>
    <row r="369" s="12" customFormat="1">
      <c r="B369" s="244"/>
      <c r="C369" s="245"/>
      <c r="D369" s="235" t="s">
        <v>159</v>
      </c>
      <c r="E369" s="246" t="s">
        <v>21</v>
      </c>
      <c r="F369" s="247" t="s">
        <v>2449</v>
      </c>
      <c r="G369" s="245"/>
      <c r="H369" s="248">
        <v>7</v>
      </c>
      <c r="I369" s="249"/>
      <c r="J369" s="245"/>
      <c r="K369" s="245"/>
      <c r="L369" s="250"/>
      <c r="M369" s="251"/>
      <c r="N369" s="252"/>
      <c r="O369" s="252"/>
      <c r="P369" s="252"/>
      <c r="Q369" s="252"/>
      <c r="R369" s="252"/>
      <c r="S369" s="252"/>
      <c r="T369" s="253"/>
      <c r="AT369" s="254" t="s">
        <v>159</v>
      </c>
      <c r="AU369" s="254" t="s">
        <v>81</v>
      </c>
      <c r="AV369" s="12" t="s">
        <v>81</v>
      </c>
      <c r="AW369" s="12" t="s">
        <v>35</v>
      </c>
      <c r="AX369" s="12" t="s">
        <v>71</v>
      </c>
      <c r="AY369" s="254" t="s">
        <v>152</v>
      </c>
    </row>
    <row r="370" s="12" customFormat="1">
      <c r="B370" s="244"/>
      <c r="C370" s="245"/>
      <c r="D370" s="235" t="s">
        <v>159</v>
      </c>
      <c r="E370" s="246" t="s">
        <v>21</v>
      </c>
      <c r="F370" s="247" t="s">
        <v>2450</v>
      </c>
      <c r="G370" s="245"/>
      <c r="H370" s="248">
        <v>1</v>
      </c>
      <c r="I370" s="249"/>
      <c r="J370" s="245"/>
      <c r="K370" s="245"/>
      <c r="L370" s="250"/>
      <c r="M370" s="251"/>
      <c r="N370" s="252"/>
      <c r="O370" s="252"/>
      <c r="P370" s="252"/>
      <c r="Q370" s="252"/>
      <c r="R370" s="252"/>
      <c r="S370" s="252"/>
      <c r="T370" s="253"/>
      <c r="AT370" s="254" t="s">
        <v>159</v>
      </c>
      <c r="AU370" s="254" t="s">
        <v>81</v>
      </c>
      <c r="AV370" s="12" t="s">
        <v>81</v>
      </c>
      <c r="AW370" s="12" t="s">
        <v>35</v>
      </c>
      <c r="AX370" s="12" t="s">
        <v>71</v>
      </c>
      <c r="AY370" s="254" t="s">
        <v>152</v>
      </c>
    </row>
    <row r="371" s="12" customFormat="1">
      <c r="B371" s="244"/>
      <c r="C371" s="245"/>
      <c r="D371" s="235" t="s">
        <v>159</v>
      </c>
      <c r="E371" s="246" t="s">
        <v>21</v>
      </c>
      <c r="F371" s="247" t="s">
        <v>1132</v>
      </c>
      <c r="G371" s="245"/>
      <c r="H371" s="248">
        <v>1</v>
      </c>
      <c r="I371" s="249"/>
      <c r="J371" s="245"/>
      <c r="K371" s="245"/>
      <c r="L371" s="250"/>
      <c r="M371" s="251"/>
      <c r="N371" s="252"/>
      <c r="O371" s="252"/>
      <c r="P371" s="252"/>
      <c r="Q371" s="252"/>
      <c r="R371" s="252"/>
      <c r="S371" s="252"/>
      <c r="T371" s="253"/>
      <c r="AT371" s="254" t="s">
        <v>159</v>
      </c>
      <c r="AU371" s="254" t="s">
        <v>81</v>
      </c>
      <c r="AV371" s="12" t="s">
        <v>81</v>
      </c>
      <c r="AW371" s="12" t="s">
        <v>35</v>
      </c>
      <c r="AX371" s="12" t="s">
        <v>71</v>
      </c>
      <c r="AY371" s="254" t="s">
        <v>152</v>
      </c>
    </row>
    <row r="372" s="12" customFormat="1">
      <c r="B372" s="244"/>
      <c r="C372" s="245"/>
      <c r="D372" s="235" t="s">
        <v>159</v>
      </c>
      <c r="E372" s="246" t="s">
        <v>21</v>
      </c>
      <c r="F372" s="247" t="s">
        <v>2451</v>
      </c>
      <c r="G372" s="245"/>
      <c r="H372" s="248">
        <v>2</v>
      </c>
      <c r="I372" s="249"/>
      <c r="J372" s="245"/>
      <c r="K372" s="245"/>
      <c r="L372" s="250"/>
      <c r="M372" s="251"/>
      <c r="N372" s="252"/>
      <c r="O372" s="252"/>
      <c r="P372" s="252"/>
      <c r="Q372" s="252"/>
      <c r="R372" s="252"/>
      <c r="S372" s="252"/>
      <c r="T372" s="253"/>
      <c r="AT372" s="254" t="s">
        <v>159</v>
      </c>
      <c r="AU372" s="254" t="s">
        <v>81</v>
      </c>
      <c r="AV372" s="12" t="s">
        <v>81</v>
      </c>
      <c r="AW372" s="12" t="s">
        <v>35</v>
      </c>
      <c r="AX372" s="12" t="s">
        <v>71</v>
      </c>
      <c r="AY372" s="254" t="s">
        <v>152</v>
      </c>
    </row>
    <row r="373" s="11" customFormat="1">
      <c r="B373" s="233"/>
      <c r="C373" s="234"/>
      <c r="D373" s="235" t="s">
        <v>159</v>
      </c>
      <c r="E373" s="236" t="s">
        <v>21</v>
      </c>
      <c r="F373" s="237" t="s">
        <v>2452</v>
      </c>
      <c r="G373" s="234"/>
      <c r="H373" s="236" t="s">
        <v>21</v>
      </c>
      <c r="I373" s="238"/>
      <c r="J373" s="234"/>
      <c r="K373" s="234"/>
      <c r="L373" s="239"/>
      <c r="M373" s="240"/>
      <c r="N373" s="241"/>
      <c r="O373" s="241"/>
      <c r="P373" s="241"/>
      <c r="Q373" s="241"/>
      <c r="R373" s="241"/>
      <c r="S373" s="241"/>
      <c r="T373" s="242"/>
      <c r="AT373" s="243" t="s">
        <v>159</v>
      </c>
      <c r="AU373" s="243" t="s">
        <v>81</v>
      </c>
      <c r="AV373" s="11" t="s">
        <v>79</v>
      </c>
      <c r="AW373" s="11" t="s">
        <v>35</v>
      </c>
      <c r="AX373" s="11" t="s">
        <v>71</v>
      </c>
      <c r="AY373" s="243" t="s">
        <v>152</v>
      </c>
    </row>
    <row r="374" s="12" customFormat="1">
      <c r="B374" s="244"/>
      <c r="C374" s="245"/>
      <c r="D374" s="235" t="s">
        <v>159</v>
      </c>
      <c r="E374" s="246" t="s">
        <v>21</v>
      </c>
      <c r="F374" s="247" t="s">
        <v>2071</v>
      </c>
      <c r="G374" s="245"/>
      <c r="H374" s="248">
        <v>1</v>
      </c>
      <c r="I374" s="249"/>
      <c r="J374" s="245"/>
      <c r="K374" s="245"/>
      <c r="L374" s="250"/>
      <c r="M374" s="251"/>
      <c r="N374" s="252"/>
      <c r="O374" s="252"/>
      <c r="P374" s="252"/>
      <c r="Q374" s="252"/>
      <c r="R374" s="252"/>
      <c r="S374" s="252"/>
      <c r="T374" s="253"/>
      <c r="AT374" s="254" t="s">
        <v>159</v>
      </c>
      <c r="AU374" s="254" t="s">
        <v>81</v>
      </c>
      <c r="AV374" s="12" t="s">
        <v>81</v>
      </c>
      <c r="AW374" s="12" t="s">
        <v>35</v>
      </c>
      <c r="AX374" s="12" t="s">
        <v>71</v>
      </c>
      <c r="AY374" s="254" t="s">
        <v>152</v>
      </c>
    </row>
    <row r="375" s="12" customFormat="1">
      <c r="B375" s="244"/>
      <c r="C375" s="245"/>
      <c r="D375" s="235" t="s">
        <v>159</v>
      </c>
      <c r="E375" s="246" t="s">
        <v>21</v>
      </c>
      <c r="F375" s="247" t="s">
        <v>1686</v>
      </c>
      <c r="G375" s="245"/>
      <c r="H375" s="248">
        <v>1</v>
      </c>
      <c r="I375" s="249"/>
      <c r="J375" s="245"/>
      <c r="K375" s="245"/>
      <c r="L375" s="250"/>
      <c r="M375" s="251"/>
      <c r="N375" s="252"/>
      <c r="O375" s="252"/>
      <c r="P375" s="252"/>
      <c r="Q375" s="252"/>
      <c r="R375" s="252"/>
      <c r="S375" s="252"/>
      <c r="T375" s="253"/>
      <c r="AT375" s="254" t="s">
        <v>159</v>
      </c>
      <c r="AU375" s="254" t="s">
        <v>81</v>
      </c>
      <c r="AV375" s="12" t="s">
        <v>81</v>
      </c>
      <c r="AW375" s="12" t="s">
        <v>35</v>
      </c>
      <c r="AX375" s="12" t="s">
        <v>71</v>
      </c>
      <c r="AY375" s="254" t="s">
        <v>152</v>
      </c>
    </row>
    <row r="376" s="12" customFormat="1">
      <c r="B376" s="244"/>
      <c r="C376" s="245"/>
      <c r="D376" s="235" t="s">
        <v>159</v>
      </c>
      <c r="E376" s="246" t="s">
        <v>21</v>
      </c>
      <c r="F376" s="247" t="s">
        <v>2422</v>
      </c>
      <c r="G376" s="245"/>
      <c r="H376" s="248">
        <v>1</v>
      </c>
      <c r="I376" s="249"/>
      <c r="J376" s="245"/>
      <c r="K376" s="245"/>
      <c r="L376" s="250"/>
      <c r="M376" s="251"/>
      <c r="N376" s="252"/>
      <c r="O376" s="252"/>
      <c r="P376" s="252"/>
      <c r="Q376" s="252"/>
      <c r="R376" s="252"/>
      <c r="S376" s="252"/>
      <c r="T376" s="253"/>
      <c r="AT376" s="254" t="s">
        <v>159</v>
      </c>
      <c r="AU376" s="254" t="s">
        <v>81</v>
      </c>
      <c r="AV376" s="12" t="s">
        <v>81</v>
      </c>
      <c r="AW376" s="12" t="s">
        <v>35</v>
      </c>
      <c r="AX376" s="12" t="s">
        <v>71</v>
      </c>
      <c r="AY376" s="254" t="s">
        <v>152</v>
      </c>
    </row>
    <row r="377" s="13" customFormat="1">
      <c r="B377" s="255"/>
      <c r="C377" s="256"/>
      <c r="D377" s="235" t="s">
        <v>159</v>
      </c>
      <c r="E377" s="257" t="s">
        <v>21</v>
      </c>
      <c r="F377" s="258" t="s">
        <v>164</v>
      </c>
      <c r="G377" s="256"/>
      <c r="H377" s="259">
        <v>14</v>
      </c>
      <c r="I377" s="260"/>
      <c r="J377" s="256"/>
      <c r="K377" s="256"/>
      <c r="L377" s="261"/>
      <c r="M377" s="262"/>
      <c r="N377" s="263"/>
      <c r="O377" s="263"/>
      <c r="P377" s="263"/>
      <c r="Q377" s="263"/>
      <c r="R377" s="263"/>
      <c r="S377" s="263"/>
      <c r="T377" s="264"/>
      <c r="AT377" s="265" t="s">
        <v>159</v>
      </c>
      <c r="AU377" s="265" t="s">
        <v>81</v>
      </c>
      <c r="AV377" s="13" t="s">
        <v>158</v>
      </c>
      <c r="AW377" s="13" t="s">
        <v>35</v>
      </c>
      <c r="AX377" s="13" t="s">
        <v>79</v>
      </c>
      <c r="AY377" s="265" t="s">
        <v>152</v>
      </c>
    </row>
    <row r="378" s="1" customFormat="1" ht="16.5" customHeight="1">
      <c r="B378" s="46"/>
      <c r="C378" s="268" t="s">
        <v>646</v>
      </c>
      <c r="D378" s="268" t="s">
        <v>331</v>
      </c>
      <c r="E378" s="269" t="s">
        <v>2453</v>
      </c>
      <c r="F378" s="270" t="s">
        <v>2454</v>
      </c>
      <c r="G378" s="271" t="s">
        <v>376</v>
      </c>
      <c r="H378" s="272">
        <v>14</v>
      </c>
      <c r="I378" s="273"/>
      <c r="J378" s="274">
        <f>ROUND(I378*H378,2)</f>
        <v>0</v>
      </c>
      <c r="K378" s="270" t="s">
        <v>242</v>
      </c>
      <c r="L378" s="275"/>
      <c r="M378" s="276" t="s">
        <v>21</v>
      </c>
      <c r="N378" s="277" t="s">
        <v>42</v>
      </c>
      <c r="O378" s="47"/>
      <c r="P378" s="230">
        <f>O378*H378</f>
        <v>0</v>
      </c>
      <c r="Q378" s="230">
        <v>0.00080000000000000004</v>
      </c>
      <c r="R378" s="230">
        <f>Q378*H378</f>
        <v>0.0112</v>
      </c>
      <c r="S378" s="230">
        <v>0</v>
      </c>
      <c r="T378" s="231">
        <f>S378*H378</f>
        <v>0</v>
      </c>
      <c r="AR378" s="24" t="s">
        <v>263</v>
      </c>
      <c r="AT378" s="24" t="s">
        <v>331</v>
      </c>
      <c r="AU378" s="24" t="s">
        <v>81</v>
      </c>
      <c r="AY378" s="24" t="s">
        <v>152</v>
      </c>
      <c r="BE378" s="232">
        <f>IF(N378="základní",J378,0)</f>
        <v>0</v>
      </c>
      <c r="BF378" s="232">
        <f>IF(N378="snížená",J378,0)</f>
        <v>0</v>
      </c>
      <c r="BG378" s="232">
        <f>IF(N378="zákl. přenesená",J378,0)</f>
        <v>0</v>
      </c>
      <c r="BH378" s="232">
        <f>IF(N378="sníž. přenesená",J378,0)</f>
        <v>0</v>
      </c>
      <c r="BI378" s="232">
        <f>IF(N378="nulová",J378,0)</f>
        <v>0</v>
      </c>
      <c r="BJ378" s="24" t="s">
        <v>79</v>
      </c>
      <c r="BK378" s="232">
        <f>ROUND(I378*H378,2)</f>
        <v>0</v>
      </c>
      <c r="BL378" s="24" t="s">
        <v>200</v>
      </c>
      <c r="BM378" s="24" t="s">
        <v>2455</v>
      </c>
    </row>
    <row r="379" s="11" customFormat="1">
      <c r="B379" s="233"/>
      <c r="C379" s="234"/>
      <c r="D379" s="235" t="s">
        <v>159</v>
      </c>
      <c r="E379" s="236" t="s">
        <v>21</v>
      </c>
      <c r="F379" s="237" t="s">
        <v>2448</v>
      </c>
      <c r="G379" s="234"/>
      <c r="H379" s="236" t="s">
        <v>21</v>
      </c>
      <c r="I379" s="238"/>
      <c r="J379" s="234"/>
      <c r="K379" s="234"/>
      <c r="L379" s="239"/>
      <c r="M379" s="240"/>
      <c r="N379" s="241"/>
      <c r="O379" s="241"/>
      <c r="P379" s="241"/>
      <c r="Q379" s="241"/>
      <c r="R379" s="241"/>
      <c r="S379" s="241"/>
      <c r="T379" s="242"/>
      <c r="AT379" s="243" t="s">
        <v>159</v>
      </c>
      <c r="AU379" s="243" t="s">
        <v>81</v>
      </c>
      <c r="AV379" s="11" t="s">
        <v>79</v>
      </c>
      <c r="AW379" s="11" t="s">
        <v>35</v>
      </c>
      <c r="AX379" s="11" t="s">
        <v>71</v>
      </c>
      <c r="AY379" s="243" t="s">
        <v>152</v>
      </c>
    </row>
    <row r="380" s="12" customFormat="1">
      <c r="B380" s="244"/>
      <c r="C380" s="245"/>
      <c r="D380" s="235" t="s">
        <v>159</v>
      </c>
      <c r="E380" s="246" t="s">
        <v>21</v>
      </c>
      <c r="F380" s="247" t="s">
        <v>2449</v>
      </c>
      <c r="G380" s="245"/>
      <c r="H380" s="248">
        <v>7</v>
      </c>
      <c r="I380" s="249"/>
      <c r="J380" s="245"/>
      <c r="K380" s="245"/>
      <c r="L380" s="250"/>
      <c r="M380" s="251"/>
      <c r="N380" s="252"/>
      <c r="O380" s="252"/>
      <c r="P380" s="252"/>
      <c r="Q380" s="252"/>
      <c r="R380" s="252"/>
      <c r="S380" s="252"/>
      <c r="T380" s="253"/>
      <c r="AT380" s="254" t="s">
        <v>159</v>
      </c>
      <c r="AU380" s="254" t="s">
        <v>81</v>
      </c>
      <c r="AV380" s="12" t="s">
        <v>81</v>
      </c>
      <c r="AW380" s="12" t="s">
        <v>35</v>
      </c>
      <c r="AX380" s="12" t="s">
        <v>71</v>
      </c>
      <c r="AY380" s="254" t="s">
        <v>152</v>
      </c>
    </row>
    <row r="381" s="12" customFormat="1">
      <c r="B381" s="244"/>
      <c r="C381" s="245"/>
      <c r="D381" s="235" t="s">
        <v>159</v>
      </c>
      <c r="E381" s="246" t="s">
        <v>21</v>
      </c>
      <c r="F381" s="247" t="s">
        <v>2450</v>
      </c>
      <c r="G381" s="245"/>
      <c r="H381" s="248">
        <v>1</v>
      </c>
      <c r="I381" s="249"/>
      <c r="J381" s="245"/>
      <c r="K381" s="245"/>
      <c r="L381" s="250"/>
      <c r="M381" s="251"/>
      <c r="N381" s="252"/>
      <c r="O381" s="252"/>
      <c r="P381" s="252"/>
      <c r="Q381" s="252"/>
      <c r="R381" s="252"/>
      <c r="S381" s="252"/>
      <c r="T381" s="253"/>
      <c r="AT381" s="254" t="s">
        <v>159</v>
      </c>
      <c r="AU381" s="254" t="s">
        <v>81</v>
      </c>
      <c r="AV381" s="12" t="s">
        <v>81</v>
      </c>
      <c r="AW381" s="12" t="s">
        <v>35</v>
      </c>
      <c r="AX381" s="12" t="s">
        <v>71</v>
      </c>
      <c r="AY381" s="254" t="s">
        <v>152</v>
      </c>
    </row>
    <row r="382" s="12" customFormat="1">
      <c r="B382" s="244"/>
      <c r="C382" s="245"/>
      <c r="D382" s="235" t="s">
        <v>159</v>
      </c>
      <c r="E382" s="246" t="s">
        <v>21</v>
      </c>
      <c r="F382" s="247" t="s">
        <v>1132</v>
      </c>
      <c r="G382" s="245"/>
      <c r="H382" s="248">
        <v>1</v>
      </c>
      <c r="I382" s="249"/>
      <c r="J382" s="245"/>
      <c r="K382" s="245"/>
      <c r="L382" s="250"/>
      <c r="M382" s="251"/>
      <c r="N382" s="252"/>
      <c r="O382" s="252"/>
      <c r="P382" s="252"/>
      <c r="Q382" s="252"/>
      <c r="R382" s="252"/>
      <c r="S382" s="252"/>
      <c r="T382" s="253"/>
      <c r="AT382" s="254" t="s">
        <v>159</v>
      </c>
      <c r="AU382" s="254" t="s">
        <v>81</v>
      </c>
      <c r="AV382" s="12" t="s">
        <v>81</v>
      </c>
      <c r="AW382" s="12" t="s">
        <v>35</v>
      </c>
      <c r="AX382" s="12" t="s">
        <v>71</v>
      </c>
      <c r="AY382" s="254" t="s">
        <v>152</v>
      </c>
    </row>
    <row r="383" s="12" customFormat="1">
      <c r="B383" s="244"/>
      <c r="C383" s="245"/>
      <c r="D383" s="235" t="s">
        <v>159</v>
      </c>
      <c r="E383" s="246" t="s">
        <v>21</v>
      </c>
      <c r="F383" s="247" t="s">
        <v>2058</v>
      </c>
      <c r="G383" s="245"/>
      <c r="H383" s="248">
        <v>1</v>
      </c>
      <c r="I383" s="249"/>
      <c r="J383" s="245"/>
      <c r="K383" s="245"/>
      <c r="L383" s="250"/>
      <c r="M383" s="251"/>
      <c r="N383" s="252"/>
      <c r="O383" s="252"/>
      <c r="P383" s="252"/>
      <c r="Q383" s="252"/>
      <c r="R383" s="252"/>
      <c r="S383" s="252"/>
      <c r="T383" s="253"/>
      <c r="AT383" s="254" t="s">
        <v>159</v>
      </c>
      <c r="AU383" s="254" t="s">
        <v>81</v>
      </c>
      <c r="AV383" s="12" t="s">
        <v>81</v>
      </c>
      <c r="AW383" s="12" t="s">
        <v>35</v>
      </c>
      <c r="AX383" s="12" t="s">
        <v>71</v>
      </c>
      <c r="AY383" s="254" t="s">
        <v>152</v>
      </c>
    </row>
    <row r="384" s="11" customFormat="1">
      <c r="B384" s="233"/>
      <c r="C384" s="234"/>
      <c r="D384" s="235" t="s">
        <v>159</v>
      </c>
      <c r="E384" s="236" t="s">
        <v>21</v>
      </c>
      <c r="F384" s="237" t="s">
        <v>2452</v>
      </c>
      <c r="G384" s="234"/>
      <c r="H384" s="236" t="s">
        <v>21</v>
      </c>
      <c r="I384" s="238"/>
      <c r="J384" s="234"/>
      <c r="K384" s="234"/>
      <c r="L384" s="239"/>
      <c r="M384" s="240"/>
      <c r="N384" s="241"/>
      <c r="O384" s="241"/>
      <c r="P384" s="241"/>
      <c r="Q384" s="241"/>
      <c r="R384" s="241"/>
      <c r="S384" s="241"/>
      <c r="T384" s="242"/>
      <c r="AT384" s="243" t="s">
        <v>159</v>
      </c>
      <c r="AU384" s="243" t="s">
        <v>81</v>
      </c>
      <c r="AV384" s="11" t="s">
        <v>79</v>
      </c>
      <c r="AW384" s="11" t="s">
        <v>35</v>
      </c>
      <c r="AX384" s="11" t="s">
        <v>71</v>
      </c>
      <c r="AY384" s="243" t="s">
        <v>152</v>
      </c>
    </row>
    <row r="385" s="12" customFormat="1">
      <c r="B385" s="244"/>
      <c r="C385" s="245"/>
      <c r="D385" s="235" t="s">
        <v>159</v>
      </c>
      <c r="E385" s="246" t="s">
        <v>21</v>
      </c>
      <c r="F385" s="247" t="s">
        <v>2456</v>
      </c>
      <c r="G385" s="245"/>
      <c r="H385" s="248">
        <v>2</v>
      </c>
      <c r="I385" s="249"/>
      <c r="J385" s="245"/>
      <c r="K385" s="245"/>
      <c r="L385" s="250"/>
      <c r="M385" s="251"/>
      <c r="N385" s="252"/>
      <c r="O385" s="252"/>
      <c r="P385" s="252"/>
      <c r="Q385" s="252"/>
      <c r="R385" s="252"/>
      <c r="S385" s="252"/>
      <c r="T385" s="253"/>
      <c r="AT385" s="254" t="s">
        <v>159</v>
      </c>
      <c r="AU385" s="254" t="s">
        <v>81</v>
      </c>
      <c r="AV385" s="12" t="s">
        <v>81</v>
      </c>
      <c r="AW385" s="12" t="s">
        <v>35</v>
      </c>
      <c r="AX385" s="12" t="s">
        <v>71</v>
      </c>
      <c r="AY385" s="254" t="s">
        <v>152</v>
      </c>
    </row>
    <row r="386" s="12" customFormat="1">
      <c r="B386" s="244"/>
      <c r="C386" s="245"/>
      <c r="D386" s="235" t="s">
        <v>159</v>
      </c>
      <c r="E386" s="246" t="s">
        <v>21</v>
      </c>
      <c r="F386" s="247" t="s">
        <v>1686</v>
      </c>
      <c r="G386" s="245"/>
      <c r="H386" s="248">
        <v>1</v>
      </c>
      <c r="I386" s="249"/>
      <c r="J386" s="245"/>
      <c r="K386" s="245"/>
      <c r="L386" s="250"/>
      <c r="M386" s="251"/>
      <c r="N386" s="252"/>
      <c r="O386" s="252"/>
      <c r="P386" s="252"/>
      <c r="Q386" s="252"/>
      <c r="R386" s="252"/>
      <c r="S386" s="252"/>
      <c r="T386" s="253"/>
      <c r="AT386" s="254" t="s">
        <v>159</v>
      </c>
      <c r="AU386" s="254" t="s">
        <v>81</v>
      </c>
      <c r="AV386" s="12" t="s">
        <v>81</v>
      </c>
      <c r="AW386" s="12" t="s">
        <v>35</v>
      </c>
      <c r="AX386" s="12" t="s">
        <v>71</v>
      </c>
      <c r="AY386" s="254" t="s">
        <v>152</v>
      </c>
    </row>
    <row r="387" s="12" customFormat="1">
      <c r="B387" s="244"/>
      <c r="C387" s="245"/>
      <c r="D387" s="235" t="s">
        <v>159</v>
      </c>
      <c r="E387" s="246" t="s">
        <v>21</v>
      </c>
      <c r="F387" s="247" t="s">
        <v>2422</v>
      </c>
      <c r="G387" s="245"/>
      <c r="H387" s="248">
        <v>1</v>
      </c>
      <c r="I387" s="249"/>
      <c r="J387" s="245"/>
      <c r="K387" s="245"/>
      <c r="L387" s="250"/>
      <c r="M387" s="251"/>
      <c r="N387" s="252"/>
      <c r="O387" s="252"/>
      <c r="P387" s="252"/>
      <c r="Q387" s="252"/>
      <c r="R387" s="252"/>
      <c r="S387" s="252"/>
      <c r="T387" s="253"/>
      <c r="AT387" s="254" t="s">
        <v>159</v>
      </c>
      <c r="AU387" s="254" t="s">
        <v>81</v>
      </c>
      <c r="AV387" s="12" t="s">
        <v>81</v>
      </c>
      <c r="AW387" s="12" t="s">
        <v>35</v>
      </c>
      <c r="AX387" s="12" t="s">
        <v>71</v>
      </c>
      <c r="AY387" s="254" t="s">
        <v>152</v>
      </c>
    </row>
    <row r="388" s="13" customFormat="1">
      <c r="B388" s="255"/>
      <c r="C388" s="256"/>
      <c r="D388" s="235" t="s">
        <v>159</v>
      </c>
      <c r="E388" s="257" t="s">
        <v>21</v>
      </c>
      <c r="F388" s="258" t="s">
        <v>164</v>
      </c>
      <c r="G388" s="256"/>
      <c r="H388" s="259">
        <v>14</v>
      </c>
      <c r="I388" s="260"/>
      <c r="J388" s="256"/>
      <c r="K388" s="256"/>
      <c r="L388" s="261"/>
      <c r="M388" s="262"/>
      <c r="N388" s="263"/>
      <c r="O388" s="263"/>
      <c r="P388" s="263"/>
      <c r="Q388" s="263"/>
      <c r="R388" s="263"/>
      <c r="S388" s="263"/>
      <c r="T388" s="264"/>
      <c r="AT388" s="265" t="s">
        <v>159</v>
      </c>
      <c r="AU388" s="265" t="s">
        <v>81</v>
      </c>
      <c r="AV388" s="13" t="s">
        <v>158</v>
      </c>
      <c r="AW388" s="13" t="s">
        <v>35</v>
      </c>
      <c r="AX388" s="13" t="s">
        <v>79</v>
      </c>
      <c r="AY388" s="265" t="s">
        <v>152</v>
      </c>
    </row>
    <row r="389" s="1" customFormat="1" ht="16.5" customHeight="1">
      <c r="B389" s="46"/>
      <c r="C389" s="221" t="s">
        <v>458</v>
      </c>
      <c r="D389" s="221" t="s">
        <v>154</v>
      </c>
      <c r="E389" s="222" t="s">
        <v>2457</v>
      </c>
      <c r="F389" s="223" t="s">
        <v>2446</v>
      </c>
      <c r="G389" s="224" t="s">
        <v>376</v>
      </c>
      <c r="H389" s="225">
        <v>4</v>
      </c>
      <c r="I389" s="226"/>
      <c r="J389" s="227">
        <f>ROUND(I389*H389,2)</f>
        <v>0</v>
      </c>
      <c r="K389" s="223" t="s">
        <v>21</v>
      </c>
      <c r="L389" s="72"/>
      <c r="M389" s="228" t="s">
        <v>21</v>
      </c>
      <c r="N389" s="229" t="s">
        <v>42</v>
      </c>
      <c r="O389" s="47"/>
      <c r="P389" s="230">
        <f>O389*H389</f>
        <v>0</v>
      </c>
      <c r="Q389" s="230">
        <v>0</v>
      </c>
      <c r="R389" s="230">
        <f>Q389*H389</f>
        <v>0</v>
      </c>
      <c r="S389" s="230">
        <v>0</v>
      </c>
      <c r="T389" s="231">
        <f>S389*H389</f>
        <v>0</v>
      </c>
      <c r="AR389" s="24" t="s">
        <v>200</v>
      </c>
      <c r="AT389" s="24" t="s">
        <v>154</v>
      </c>
      <c r="AU389" s="24" t="s">
        <v>81</v>
      </c>
      <c r="AY389" s="24" t="s">
        <v>152</v>
      </c>
      <c r="BE389" s="232">
        <f>IF(N389="základní",J389,0)</f>
        <v>0</v>
      </c>
      <c r="BF389" s="232">
        <f>IF(N389="snížená",J389,0)</f>
        <v>0</v>
      </c>
      <c r="BG389" s="232">
        <f>IF(N389="zákl. přenesená",J389,0)</f>
        <v>0</v>
      </c>
      <c r="BH389" s="232">
        <f>IF(N389="sníž. přenesená",J389,0)</f>
        <v>0</v>
      </c>
      <c r="BI389" s="232">
        <f>IF(N389="nulová",J389,0)</f>
        <v>0</v>
      </c>
      <c r="BJ389" s="24" t="s">
        <v>79</v>
      </c>
      <c r="BK389" s="232">
        <f>ROUND(I389*H389,2)</f>
        <v>0</v>
      </c>
      <c r="BL389" s="24" t="s">
        <v>200</v>
      </c>
      <c r="BM389" s="24" t="s">
        <v>463</v>
      </c>
    </row>
    <row r="390" s="12" customFormat="1">
      <c r="B390" s="244"/>
      <c r="C390" s="245"/>
      <c r="D390" s="235" t="s">
        <v>159</v>
      </c>
      <c r="E390" s="246" t="s">
        <v>21</v>
      </c>
      <c r="F390" s="247" t="s">
        <v>2458</v>
      </c>
      <c r="G390" s="245"/>
      <c r="H390" s="248">
        <v>4</v>
      </c>
      <c r="I390" s="249"/>
      <c r="J390" s="245"/>
      <c r="K390" s="245"/>
      <c r="L390" s="250"/>
      <c r="M390" s="251"/>
      <c r="N390" s="252"/>
      <c r="O390" s="252"/>
      <c r="P390" s="252"/>
      <c r="Q390" s="252"/>
      <c r="R390" s="252"/>
      <c r="S390" s="252"/>
      <c r="T390" s="253"/>
      <c r="AT390" s="254" t="s">
        <v>159</v>
      </c>
      <c r="AU390" s="254" t="s">
        <v>81</v>
      </c>
      <c r="AV390" s="12" t="s">
        <v>81</v>
      </c>
      <c r="AW390" s="12" t="s">
        <v>35</v>
      </c>
      <c r="AX390" s="12" t="s">
        <v>79</v>
      </c>
      <c r="AY390" s="254" t="s">
        <v>152</v>
      </c>
    </row>
    <row r="391" s="1" customFormat="1" ht="16.5" customHeight="1">
      <c r="B391" s="46"/>
      <c r="C391" s="268" t="s">
        <v>666</v>
      </c>
      <c r="D391" s="268" t="s">
        <v>331</v>
      </c>
      <c r="E391" s="269" t="s">
        <v>2459</v>
      </c>
      <c r="F391" s="270" t="s">
        <v>2460</v>
      </c>
      <c r="G391" s="271" t="s">
        <v>376</v>
      </c>
      <c r="H391" s="272">
        <v>3</v>
      </c>
      <c r="I391" s="273"/>
      <c r="J391" s="274">
        <f>ROUND(I391*H391,2)</f>
        <v>0</v>
      </c>
      <c r="K391" s="270" t="s">
        <v>21</v>
      </c>
      <c r="L391" s="275"/>
      <c r="M391" s="276" t="s">
        <v>21</v>
      </c>
      <c r="N391" s="277" t="s">
        <v>42</v>
      </c>
      <c r="O391" s="47"/>
      <c r="P391" s="230">
        <f>O391*H391</f>
        <v>0</v>
      </c>
      <c r="Q391" s="230">
        <v>0</v>
      </c>
      <c r="R391" s="230">
        <f>Q391*H391</f>
        <v>0</v>
      </c>
      <c r="S391" s="230">
        <v>0</v>
      </c>
      <c r="T391" s="231">
        <f>S391*H391</f>
        <v>0</v>
      </c>
      <c r="AR391" s="24" t="s">
        <v>263</v>
      </c>
      <c r="AT391" s="24" t="s">
        <v>331</v>
      </c>
      <c r="AU391" s="24" t="s">
        <v>81</v>
      </c>
      <c r="AY391" s="24" t="s">
        <v>152</v>
      </c>
      <c r="BE391" s="232">
        <f>IF(N391="základní",J391,0)</f>
        <v>0</v>
      </c>
      <c r="BF391" s="232">
        <f>IF(N391="snížená",J391,0)</f>
        <v>0</v>
      </c>
      <c r="BG391" s="232">
        <f>IF(N391="zákl. přenesená",J391,0)</f>
        <v>0</v>
      </c>
      <c r="BH391" s="232">
        <f>IF(N391="sníž. přenesená",J391,0)</f>
        <v>0</v>
      </c>
      <c r="BI391" s="232">
        <f>IF(N391="nulová",J391,0)</f>
        <v>0</v>
      </c>
      <c r="BJ391" s="24" t="s">
        <v>79</v>
      </c>
      <c r="BK391" s="232">
        <f>ROUND(I391*H391,2)</f>
        <v>0</v>
      </c>
      <c r="BL391" s="24" t="s">
        <v>200</v>
      </c>
      <c r="BM391" s="24" t="s">
        <v>473</v>
      </c>
    </row>
    <row r="392" s="12" customFormat="1">
      <c r="B392" s="244"/>
      <c r="C392" s="245"/>
      <c r="D392" s="235" t="s">
        <v>159</v>
      </c>
      <c r="E392" s="246" t="s">
        <v>21</v>
      </c>
      <c r="F392" s="247" t="s">
        <v>2461</v>
      </c>
      <c r="G392" s="245"/>
      <c r="H392" s="248">
        <v>3</v>
      </c>
      <c r="I392" s="249"/>
      <c r="J392" s="245"/>
      <c r="K392" s="245"/>
      <c r="L392" s="250"/>
      <c r="M392" s="251"/>
      <c r="N392" s="252"/>
      <c r="O392" s="252"/>
      <c r="P392" s="252"/>
      <c r="Q392" s="252"/>
      <c r="R392" s="252"/>
      <c r="S392" s="252"/>
      <c r="T392" s="253"/>
      <c r="AT392" s="254" t="s">
        <v>159</v>
      </c>
      <c r="AU392" s="254" t="s">
        <v>81</v>
      </c>
      <c r="AV392" s="12" t="s">
        <v>81</v>
      </c>
      <c r="AW392" s="12" t="s">
        <v>35</v>
      </c>
      <c r="AX392" s="12" t="s">
        <v>79</v>
      </c>
      <c r="AY392" s="254" t="s">
        <v>152</v>
      </c>
    </row>
    <row r="393" s="1" customFormat="1" ht="25.5" customHeight="1">
      <c r="B393" s="46"/>
      <c r="C393" s="268" t="s">
        <v>462</v>
      </c>
      <c r="D393" s="268" t="s">
        <v>331</v>
      </c>
      <c r="E393" s="269" t="s">
        <v>2462</v>
      </c>
      <c r="F393" s="270" t="s">
        <v>2463</v>
      </c>
      <c r="G393" s="271" t="s">
        <v>376</v>
      </c>
      <c r="H393" s="272">
        <v>1</v>
      </c>
      <c r="I393" s="273"/>
      <c r="J393" s="274">
        <f>ROUND(I393*H393,2)</f>
        <v>0</v>
      </c>
      <c r="K393" s="270" t="s">
        <v>242</v>
      </c>
      <c r="L393" s="275"/>
      <c r="M393" s="276" t="s">
        <v>21</v>
      </c>
      <c r="N393" s="277" t="s">
        <v>42</v>
      </c>
      <c r="O393" s="47"/>
      <c r="P393" s="230">
        <f>O393*H393</f>
        <v>0</v>
      </c>
      <c r="Q393" s="230">
        <v>0.0044000000000000003</v>
      </c>
      <c r="R393" s="230">
        <f>Q393*H393</f>
        <v>0.0044000000000000003</v>
      </c>
      <c r="S393" s="230">
        <v>0</v>
      </c>
      <c r="T393" s="231">
        <f>S393*H393</f>
        <v>0</v>
      </c>
      <c r="AR393" s="24" t="s">
        <v>263</v>
      </c>
      <c r="AT393" s="24" t="s">
        <v>331</v>
      </c>
      <c r="AU393" s="24" t="s">
        <v>81</v>
      </c>
      <c r="AY393" s="24" t="s">
        <v>152</v>
      </c>
      <c r="BE393" s="232">
        <f>IF(N393="základní",J393,0)</f>
        <v>0</v>
      </c>
      <c r="BF393" s="232">
        <f>IF(N393="snížená",J393,0)</f>
        <v>0</v>
      </c>
      <c r="BG393" s="232">
        <f>IF(N393="zákl. přenesená",J393,0)</f>
        <v>0</v>
      </c>
      <c r="BH393" s="232">
        <f>IF(N393="sníž. přenesená",J393,0)</f>
        <v>0</v>
      </c>
      <c r="BI393" s="232">
        <f>IF(N393="nulová",J393,0)</f>
        <v>0</v>
      </c>
      <c r="BJ393" s="24" t="s">
        <v>79</v>
      </c>
      <c r="BK393" s="232">
        <f>ROUND(I393*H393,2)</f>
        <v>0</v>
      </c>
      <c r="BL393" s="24" t="s">
        <v>200</v>
      </c>
      <c r="BM393" s="24" t="s">
        <v>2464</v>
      </c>
    </row>
    <row r="394" s="12" customFormat="1">
      <c r="B394" s="244"/>
      <c r="C394" s="245"/>
      <c r="D394" s="235" t="s">
        <v>159</v>
      </c>
      <c r="E394" s="246" t="s">
        <v>21</v>
      </c>
      <c r="F394" s="247" t="s">
        <v>79</v>
      </c>
      <c r="G394" s="245"/>
      <c r="H394" s="248">
        <v>1</v>
      </c>
      <c r="I394" s="249"/>
      <c r="J394" s="245"/>
      <c r="K394" s="245"/>
      <c r="L394" s="250"/>
      <c r="M394" s="251"/>
      <c r="N394" s="252"/>
      <c r="O394" s="252"/>
      <c r="P394" s="252"/>
      <c r="Q394" s="252"/>
      <c r="R394" s="252"/>
      <c r="S394" s="252"/>
      <c r="T394" s="253"/>
      <c r="AT394" s="254" t="s">
        <v>159</v>
      </c>
      <c r="AU394" s="254" t="s">
        <v>81</v>
      </c>
      <c r="AV394" s="12" t="s">
        <v>81</v>
      </c>
      <c r="AW394" s="12" t="s">
        <v>35</v>
      </c>
      <c r="AX394" s="12" t="s">
        <v>79</v>
      </c>
      <c r="AY394" s="254" t="s">
        <v>152</v>
      </c>
    </row>
    <row r="395" s="1" customFormat="1" ht="38.25" customHeight="1">
      <c r="B395" s="46"/>
      <c r="C395" s="221" t="s">
        <v>674</v>
      </c>
      <c r="D395" s="221" t="s">
        <v>154</v>
      </c>
      <c r="E395" s="222" t="s">
        <v>2465</v>
      </c>
      <c r="F395" s="223" t="s">
        <v>2466</v>
      </c>
      <c r="G395" s="224" t="s">
        <v>376</v>
      </c>
      <c r="H395" s="225">
        <v>28</v>
      </c>
      <c r="I395" s="226"/>
      <c r="J395" s="227">
        <f>ROUND(I395*H395,2)</f>
        <v>0</v>
      </c>
      <c r="K395" s="223" t="s">
        <v>242</v>
      </c>
      <c r="L395" s="72"/>
      <c r="M395" s="228" t="s">
        <v>21</v>
      </c>
      <c r="N395" s="229" t="s">
        <v>42</v>
      </c>
      <c r="O395" s="47"/>
      <c r="P395" s="230">
        <f>O395*H395</f>
        <v>0</v>
      </c>
      <c r="Q395" s="230">
        <v>0</v>
      </c>
      <c r="R395" s="230">
        <f>Q395*H395</f>
        <v>0</v>
      </c>
      <c r="S395" s="230">
        <v>0</v>
      </c>
      <c r="T395" s="231">
        <f>S395*H395</f>
        <v>0</v>
      </c>
      <c r="AR395" s="24" t="s">
        <v>200</v>
      </c>
      <c r="AT395" s="24" t="s">
        <v>154</v>
      </c>
      <c r="AU395" s="24" t="s">
        <v>81</v>
      </c>
      <c r="AY395" s="24" t="s">
        <v>152</v>
      </c>
      <c r="BE395" s="232">
        <f>IF(N395="základní",J395,0)</f>
        <v>0</v>
      </c>
      <c r="BF395" s="232">
        <f>IF(N395="snížená",J395,0)</f>
        <v>0</v>
      </c>
      <c r="BG395" s="232">
        <f>IF(N395="zákl. přenesená",J395,0)</f>
        <v>0</v>
      </c>
      <c r="BH395" s="232">
        <f>IF(N395="sníž. přenesená",J395,0)</f>
        <v>0</v>
      </c>
      <c r="BI395" s="232">
        <f>IF(N395="nulová",J395,0)</f>
        <v>0</v>
      </c>
      <c r="BJ395" s="24" t="s">
        <v>79</v>
      </c>
      <c r="BK395" s="232">
        <f>ROUND(I395*H395,2)</f>
        <v>0</v>
      </c>
      <c r="BL395" s="24" t="s">
        <v>200</v>
      </c>
      <c r="BM395" s="24" t="s">
        <v>2467</v>
      </c>
    </row>
    <row r="396" s="12" customFormat="1">
      <c r="B396" s="244"/>
      <c r="C396" s="245"/>
      <c r="D396" s="235" t="s">
        <v>159</v>
      </c>
      <c r="E396" s="246" t="s">
        <v>21</v>
      </c>
      <c r="F396" s="247" t="s">
        <v>2468</v>
      </c>
      <c r="G396" s="245"/>
      <c r="H396" s="248">
        <v>3</v>
      </c>
      <c r="I396" s="249"/>
      <c r="J396" s="245"/>
      <c r="K396" s="245"/>
      <c r="L396" s="250"/>
      <c r="M396" s="251"/>
      <c r="N396" s="252"/>
      <c r="O396" s="252"/>
      <c r="P396" s="252"/>
      <c r="Q396" s="252"/>
      <c r="R396" s="252"/>
      <c r="S396" s="252"/>
      <c r="T396" s="253"/>
      <c r="AT396" s="254" t="s">
        <v>159</v>
      </c>
      <c r="AU396" s="254" t="s">
        <v>81</v>
      </c>
      <c r="AV396" s="12" t="s">
        <v>81</v>
      </c>
      <c r="AW396" s="12" t="s">
        <v>35</v>
      </c>
      <c r="AX396" s="12" t="s">
        <v>71</v>
      </c>
      <c r="AY396" s="254" t="s">
        <v>152</v>
      </c>
    </row>
    <row r="397" s="12" customFormat="1">
      <c r="B397" s="244"/>
      <c r="C397" s="245"/>
      <c r="D397" s="235" t="s">
        <v>159</v>
      </c>
      <c r="E397" s="246" t="s">
        <v>21</v>
      </c>
      <c r="F397" s="247" t="s">
        <v>2469</v>
      </c>
      <c r="G397" s="245"/>
      <c r="H397" s="248">
        <v>2</v>
      </c>
      <c r="I397" s="249"/>
      <c r="J397" s="245"/>
      <c r="K397" s="245"/>
      <c r="L397" s="250"/>
      <c r="M397" s="251"/>
      <c r="N397" s="252"/>
      <c r="O397" s="252"/>
      <c r="P397" s="252"/>
      <c r="Q397" s="252"/>
      <c r="R397" s="252"/>
      <c r="S397" s="252"/>
      <c r="T397" s="253"/>
      <c r="AT397" s="254" t="s">
        <v>159</v>
      </c>
      <c r="AU397" s="254" t="s">
        <v>81</v>
      </c>
      <c r="AV397" s="12" t="s">
        <v>81</v>
      </c>
      <c r="AW397" s="12" t="s">
        <v>35</v>
      </c>
      <c r="AX397" s="12" t="s">
        <v>71</v>
      </c>
      <c r="AY397" s="254" t="s">
        <v>152</v>
      </c>
    </row>
    <row r="398" s="12" customFormat="1">
      <c r="B398" s="244"/>
      <c r="C398" s="245"/>
      <c r="D398" s="235" t="s">
        <v>159</v>
      </c>
      <c r="E398" s="246" t="s">
        <v>21</v>
      </c>
      <c r="F398" s="247" t="s">
        <v>2470</v>
      </c>
      <c r="G398" s="245"/>
      <c r="H398" s="248">
        <v>1</v>
      </c>
      <c r="I398" s="249"/>
      <c r="J398" s="245"/>
      <c r="K398" s="245"/>
      <c r="L398" s="250"/>
      <c r="M398" s="251"/>
      <c r="N398" s="252"/>
      <c r="O398" s="252"/>
      <c r="P398" s="252"/>
      <c r="Q398" s="252"/>
      <c r="R398" s="252"/>
      <c r="S398" s="252"/>
      <c r="T398" s="253"/>
      <c r="AT398" s="254" t="s">
        <v>159</v>
      </c>
      <c r="AU398" s="254" t="s">
        <v>81</v>
      </c>
      <c r="AV398" s="12" t="s">
        <v>81</v>
      </c>
      <c r="AW398" s="12" t="s">
        <v>35</v>
      </c>
      <c r="AX398" s="12" t="s">
        <v>71</v>
      </c>
      <c r="AY398" s="254" t="s">
        <v>152</v>
      </c>
    </row>
    <row r="399" s="12" customFormat="1">
      <c r="B399" s="244"/>
      <c r="C399" s="245"/>
      <c r="D399" s="235" t="s">
        <v>159</v>
      </c>
      <c r="E399" s="246" t="s">
        <v>21</v>
      </c>
      <c r="F399" s="247" t="s">
        <v>2471</v>
      </c>
      <c r="G399" s="245"/>
      <c r="H399" s="248">
        <v>5</v>
      </c>
      <c r="I399" s="249"/>
      <c r="J399" s="245"/>
      <c r="K399" s="245"/>
      <c r="L399" s="250"/>
      <c r="M399" s="251"/>
      <c r="N399" s="252"/>
      <c r="O399" s="252"/>
      <c r="P399" s="252"/>
      <c r="Q399" s="252"/>
      <c r="R399" s="252"/>
      <c r="S399" s="252"/>
      <c r="T399" s="253"/>
      <c r="AT399" s="254" t="s">
        <v>159</v>
      </c>
      <c r="AU399" s="254" t="s">
        <v>81</v>
      </c>
      <c r="AV399" s="12" t="s">
        <v>81</v>
      </c>
      <c r="AW399" s="12" t="s">
        <v>35</v>
      </c>
      <c r="AX399" s="12" t="s">
        <v>71</v>
      </c>
      <c r="AY399" s="254" t="s">
        <v>152</v>
      </c>
    </row>
    <row r="400" s="12" customFormat="1">
      <c r="B400" s="244"/>
      <c r="C400" s="245"/>
      <c r="D400" s="235" t="s">
        <v>159</v>
      </c>
      <c r="E400" s="246" t="s">
        <v>21</v>
      </c>
      <c r="F400" s="247" t="s">
        <v>2472</v>
      </c>
      <c r="G400" s="245"/>
      <c r="H400" s="248">
        <v>3</v>
      </c>
      <c r="I400" s="249"/>
      <c r="J400" s="245"/>
      <c r="K400" s="245"/>
      <c r="L400" s="250"/>
      <c r="M400" s="251"/>
      <c r="N400" s="252"/>
      <c r="O400" s="252"/>
      <c r="P400" s="252"/>
      <c r="Q400" s="252"/>
      <c r="R400" s="252"/>
      <c r="S400" s="252"/>
      <c r="T400" s="253"/>
      <c r="AT400" s="254" t="s">
        <v>159</v>
      </c>
      <c r="AU400" s="254" t="s">
        <v>81</v>
      </c>
      <c r="AV400" s="12" t="s">
        <v>81</v>
      </c>
      <c r="AW400" s="12" t="s">
        <v>35</v>
      </c>
      <c r="AX400" s="12" t="s">
        <v>71</v>
      </c>
      <c r="AY400" s="254" t="s">
        <v>152</v>
      </c>
    </row>
    <row r="401" s="12" customFormat="1">
      <c r="B401" s="244"/>
      <c r="C401" s="245"/>
      <c r="D401" s="235" t="s">
        <v>159</v>
      </c>
      <c r="E401" s="246" t="s">
        <v>21</v>
      </c>
      <c r="F401" s="247" t="s">
        <v>2473</v>
      </c>
      <c r="G401" s="245"/>
      <c r="H401" s="248">
        <v>12</v>
      </c>
      <c r="I401" s="249"/>
      <c r="J401" s="245"/>
      <c r="K401" s="245"/>
      <c r="L401" s="250"/>
      <c r="M401" s="251"/>
      <c r="N401" s="252"/>
      <c r="O401" s="252"/>
      <c r="P401" s="252"/>
      <c r="Q401" s="252"/>
      <c r="R401" s="252"/>
      <c r="S401" s="252"/>
      <c r="T401" s="253"/>
      <c r="AT401" s="254" t="s">
        <v>159</v>
      </c>
      <c r="AU401" s="254" t="s">
        <v>81</v>
      </c>
      <c r="AV401" s="12" t="s">
        <v>81</v>
      </c>
      <c r="AW401" s="12" t="s">
        <v>35</v>
      </c>
      <c r="AX401" s="12" t="s">
        <v>71</v>
      </c>
      <c r="AY401" s="254" t="s">
        <v>152</v>
      </c>
    </row>
    <row r="402" s="12" customFormat="1">
      <c r="B402" s="244"/>
      <c r="C402" s="245"/>
      <c r="D402" s="235" t="s">
        <v>159</v>
      </c>
      <c r="E402" s="246" t="s">
        <v>21</v>
      </c>
      <c r="F402" s="247" t="s">
        <v>2474</v>
      </c>
      <c r="G402" s="245"/>
      <c r="H402" s="248">
        <v>1</v>
      </c>
      <c r="I402" s="249"/>
      <c r="J402" s="245"/>
      <c r="K402" s="245"/>
      <c r="L402" s="250"/>
      <c r="M402" s="251"/>
      <c r="N402" s="252"/>
      <c r="O402" s="252"/>
      <c r="P402" s="252"/>
      <c r="Q402" s="252"/>
      <c r="R402" s="252"/>
      <c r="S402" s="252"/>
      <c r="T402" s="253"/>
      <c r="AT402" s="254" t="s">
        <v>159</v>
      </c>
      <c r="AU402" s="254" t="s">
        <v>81</v>
      </c>
      <c r="AV402" s="12" t="s">
        <v>81</v>
      </c>
      <c r="AW402" s="12" t="s">
        <v>35</v>
      </c>
      <c r="AX402" s="12" t="s">
        <v>71</v>
      </c>
      <c r="AY402" s="254" t="s">
        <v>152</v>
      </c>
    </row>
    <row r="403" s="12" customFormat="1">
      <c r="B403" s="244"/>
      <c r="C403" s="245"/>
      <c r="D403" s="235" t="s">
        <v>159</v>
      </c>
      <c r="E403" s="246" t="s">
        <v>21</v>
      </c>
      <c r="F403" s="247" t="s">
        <v>2475</v>
      </c>
      <c r="G403" s="245"/>
      <c r="H403" s="248">
        <v>1</v>
      </c>
      <c r="I403" s="249"/>
      <c r="J403" s="245"/>
      <c r="K403" s="245"/>
      <c r="L403" s="250"/>
      <c r="M403" s="251"/>
      <c r="N403" s="252"/>
      <c r="O403" s="252"/>
      <c r="P403" s="252"/>
      <c r="Q403" s="252"/>
      <c r="R403" s="252"/>
      <c r="S403" s="252"/>
      <c r="T403" s="253"/>
      <c r="AT403" s="254" t="s">
        <v>159</v>
      </c>
      <c r="AU403" s="254" t="s">
        <v>81</v>
      </c>
      <c r="AV403" s="12" t="s">
        <v>81</v>
      </c>
      <c r="AW403" s="12" t="s">
        <v>35</v>
      </c>
      <c r="AX403" s="12" t="s">
        <v>71</v>
      </c>
      <c r="AY403" s="254" t="s">
        <v>152</v>
      </c>
    </row>
    <row r="404" s="13" customFormat="1">
      <c r="B404" s="255"/>
      <c r="C404" s="256"/>
      <c r="D404" s="235" t="s">
        <v>159</v>
      </c>
      <c r="E404" s="257" t="s">
        <v>21</v>
      </c>
      <c r="F404" s="258" t="s">
        <v>164</v>
      </c>
      <c r="G404" s="256"/>
      <c r="H404" s="259">
        <v>28</v>
      </c>
      <c r="I404" s="260"/>
      <c r="J404" s="256"/>
      <c r="K404" s="256"/>
      <c r="L404" s="261"/>
      <c r="M404" s="262"/>
      <c r="N404" s="263"/>
      <c r="O404" s="263"/>
      <c r="P404" s="263"/>
      <c r="Q404" s="263"/>
      <c r="R404" s="263"/>
      <c r="S404" s="263"/>
      <c r="T404" s="264"/>
      <c r="AT404" s="265" t="s">
        <v>159</v>
      </c>
      <c r="AU404" s="265" t="s">
        <v>81</v>
      </c>
      <c r="AV404" s="13" t="s">
        <v>158</v>
      </c>
      <c r="AW404" s="13" t="s">
        <v>35</v>
      </c>
      <c r="AX404" s="13" t="s">
        <v>79</v>
      </c>
      <c r="AY404" s="265" t="s">
        <v>152</v>
      </c>
    </row>
    <row r="405" s="1" customFormat="1" ht="16.5" customHeight="1">
      <c r="B405" s="46"/>
      <c r="C405" s="268" t="s">
        <v>466</v>
      </c>
      <c r="D405" s="268" t="s">
        <v>331</v>
      </c>
      <c r="E405" s="269" t="s">
        <v>2476</v>
      </c>
      <c r="F405" s="270" t="s">
        <v>2477</v>
      </c>
      <c r="G405" s="271" t="s">
        <v>376</v>
      </c>
      <c r="H405" s="272">
        <v>28</v>
      </c>
      <c r="I405" s="273"/>
      <c r="J405" s="274">
        <f>ROUND(I405*H405,2)</f>
        <v>0</v>
      </c>
      <c r="K405" s="270" t="s">
        <v>242</v>
      </c>
      <c r="L405" s="275"/>
      <c r="M405" s="276" t="s">
        <v>21</v>
      </c>
      <c r="N405" s="277" t="s">
        <v>42</v>
      </c>
      <c r="O405" s="47"/>
      <c r="P405" s="230">
        <f>O405*H405</f>
        <v>0</v>
      </c>
      <c r="Q405" s="230">
        <v>1.0000000000000001E-05</v>
      </c>
      <c r="R405" s="230">
        <f>Q405*H405</f>
        <v>0.00028000000000000003</v>
      </c>
      <c r="S405" s="230">
        <v>0</v>
      </c>
      <c r="T405" s="231">
        <f>S405*H405</f>
        <v>0</v>
      </c>
      <c r="AR405" s="24" t="s">
        <v>263</v>
      </c>
      <c r="AT405" s="24" t="s">
        <v>331</v>
      </c>
      <c r="AU405" s="24" t="s">
        <v>81</v>
      </c>
      <c r="AY405" s="24" t="s">
        <v>152</v>
      </c>
      <c r="BE405" s="232">
        <f>IF(N405="základní",J405,0)</f>
        <v>0</v>
      </c>
      <c r="BF405" s="232">
        <f>IF(N405="snížená",J405,0)</f>
        <v>0</v>
      </c>
      <c r="BG405" s="232">
        <f>IF(N405="zákl. přenesená",J405,0)</f>
        <v>0</v>
      </c>
      <c r="BH405" s="232">
        <f>IF(N405="sníž. přenesená",J405,0)</f>
        <v>0</v>
      </c>
      <c r="BI405" s="232">
        <f>IF(N405="nulová",J405,0)</f>
        <v>0</v>
      </c>
      <c r="BJ405" s="24" t="s">
        <v>79</v>
      </c>
      <c r="BK405" s="232">
        <f>ROUND(I405*H405,2)</f>
        <v>0</v>
      </c>
      <c r="BL405" s="24" t="s">
        <v>200</v>
      </c>
      <c r="BM405" s="24" t="s">
        <v>2478</v>
      </c>
    </row>
    <row r="406" s="12" customFormat="1">
      <c r="B406" s="244"/>
      <c r="C406" s="245"/>
      <c r="D406" s="235" t="s">
        <v>159</v>
      </c>
      <c r="E406" s="246" t="s">
        <v>21</v>
      </c>
      <c r="F406" s="247" t="s">
        <v>2468</v>
      </c>
      <c r="G406" s="245"/>
      <c r="H406" s="248">
        <v>3</v>
      </c>
      <c r="I406" s="249"/>
      <c r="J406" s="245"/>
      <c r="K406" s="245"/>
      <c r="L406" s="250"/>
      <c r="M406" s="251"/>
      <c r="N406" s="252"/>
      <c r="O406" s="252"/>
      <c r="P406" s="252"/>
      <c r="Q406" s="252"/>
      <c r="R406" s="252"/>
      <c r="S406" s="252"/>
      <c r="T406" s="253"/>
      <c r="AT406" s="254" t="s">
        <v>159</v>
      </c>
      <c r="AU406" s="254" t="s">
        <v>81</v>
      </c>
      <c r="AV406" s="12" t="s">
        <v>81</v>
      </c>
      <c r="AW406" s="12" t="s">
        <v>35</v>
      </c>
      <c r="AX406" s="12" t="s">
        <v>71</v>
      </c>
      <c r="AY406" s="254" t="s">
        <v>152</v>
      </c>
    </row>
    <row r="407" s="12" customFormat="1">
      <c r="B407" s="244"/>
      <c r="C407" s="245"/>
      <c r="D407" s="235" t="s">
        <v>159</v>
      </c>
      <c r="E407" s="246" t="s">
        <v>21</v>
      </c>
      <c r="F407" s="247" t="s">
        <v>2469</v>
      </c>
      <c r="G407" s="245"/>
      <c r="H407" s="248">
        <v>2</v>
      </c>
      <c r="I407" s="249"/>
      <c r="J407" s="245"/>
      <c r="K407" s="245"/>
      <c r="L407" s="250"/>
      <c r="M407" s="251"/>
      <c r="N407" s="252"/>
      <c r="O407" s="252"/>
      <c r="P407" s="252"/>
      <c r="Q407" s="252"/>
      <c r="R407" s="252"/>
      <c r="S407" s="252"/>
      <c r="T407" s="253"/>
      <c r="AT407" s="254" t="s">
        <v>159</v>
      </c>
      <c r="AU407" s="254" t="s">
        <v>81</v>
      </c>
      <c r="AV407" s="12" t="s">
        <v>81</v>
      </c>
      <c r="AW407" s="12" t="s">
        <v>35</v>
      </c>
      <c r="AX407" s="12" t="s">
        <v>71</v>
      </c>
      <c r="AY407" s="254" t="s">
        <v>152</v>
      </c>
    </row>
    <row r="408" s="12" customFormat="1">
      <c r="B408" s="244"/>
      <c r="C408" s="245"/>
      <c r="D408" s="235" t="s">
        <v>159</v>
      </c>
      <c r="E408" s="246" t="s">
        <v>21</v>
      </c>
      <c r="F408" s="247" t="s">
        <v>2470</v>
      </c>
      <c r="G408" s="245"/>
      <c r="H408" s="248">
        <v>1</v>
      </c>
      <c r="I408" s="249"/>
      <c r="J408" s="245"/>
      <c r="K408" s="245"/>
      <c r="L408" s="250"/>
      <c r="M408" s="251"/>
      <c r="N408" s="252"/>
      <c r="O408" s="252"/>
      <c r="P408" s="252"/>
      <c r="Q408" s="252"/>
      <c r="R408" s="252"/>
      <c r="S408" s="252"/>
      <c r="T408" s="253"/>
      <c r="AT408" s="254" t="s">
        <v>159</v>
      </c>
      <c r="AU408" s="254" t="s">
        <v>81</v>
      </c>
      <c r="AV408" s="12" t="s">
        <v>81</v>
      </c>
      <c r="AW408" s="12" t="s">
        <v>35</v>
      </c>
      <c r="AX408" s="12" t="s">
        <v>71</v>
      </c>
      <c r="AY408" s="254" t="s">
        <v>152</v>
      </c>
    </row>
    <row r="409" s="12" customFormat="1">
      <c r="B409" s="244"/>
      <c r="C409" s="245"/>
      <c r="D409" s="235" t="s">
        <v>159</v>
      </c>
      <c r="E409" s="246" t="s">
        <v>21</v>
      </c>
      <c r="F409" s="247" t="s">
        <v>2471</v>
      </c>
      <c r="G409" s="245"/>
      <c r="H409" s="248">
        <v>5</v>
      </c>
      <c r="I409" s="249"/>
      <c r="J409" s="245"/>
      <c r="K409" s="245"/>
      <c r="L409" s="250"/>
      <c r="M409" s="251"/>
      <c r="N409" s="252"/>
      <c r="O409" s="252"/>
      <c r="P409" s="252"/>
      <c r="Q409" s="252"/>
      <c r="R409" s="252"/>
      <c r="S409" s="252"/>
      <c r="T409" s="253"/>
      <c r="AT409" s="254" t="s">
        <v>159</v>
      </c>
      <c r="AU409" s="254" t="s">
        <v>81</v>
      </c>
      <c r="AV409" s="12" t="s">
        <v>81</v>
      </c>
      <c r="AW409" s="12" t="s">
        <v>35</v>
      </c>
      <c r="AX409" s="12" t="s">
        <v>71</v>
      </c>
      <c r="AY409" s="254" t="s">
        <v>152</v>
      </c>
    </row>
    <row r="410" s="12" customFormat="1">
      <c r="B410" s="244"/>
      <c r="C410" s="245"/>
      <c r="D410" s="235" t="s">
        <v>159</v>
      </c>
      <c r="E410" s="246" t="s">
        <v>21</v>
      </c>
      <c r="F410" s="247" t="s">
        <v>2472</v>
      </c>
      <c r="G410" s="245"/>
      <c r="H410" s="248">
        <v>3</v>
      </c>
      <c r="I410" s="249"/>
      <c r="J410" s="245"/>
      <c r="K410" s="245"/>
      <c r="L410" s="250"/>
      <c r="M410" s="251"/>
      <c r="N410" s="252"/>
      <c r="O410" s="252"/>
      <c r="P410" s="252"/>
      <c r="Q410" s="252"/>
      <c r="R410" s="252"/>
      <c r="S410" s="252"/>
      <c r="T410" s="253"/>
      <c r="AT410" s="254" t="s">
        <v>159</v>
      </c>
      <c r="AU410" s="254" t="s">
        <v>81</v>
      </c>
      <c r="AV410" s="12" t="s">
        <v>81</v>
      </c>
      <c r="AW410" s="12" t="s">
        <v>35</v>
      </c>
      <c r="AX410" s="12" t="s">
        <v>71</v>
      </c>
      <c r="AY410" s="254" t="s">
        <v>152</v>
      </c>
    </row>
    <row r="411" s="12" customFormat="1">
      <c r="B411" s="244"/>
      <c r="C411" s="245"/>
      <c r="D411" s="235" t="s">
        <v>159</v>
      </c>
      <c r="E411" s="246" t="s">
        <v>21</v>
      </c>
      <c r="F411" s="247" t="s">
        <v>2473</v>
      </c>
      <c r="G411" s="245"/>
      <c r="H411" s="248">
        <v>12</v>
      </c>
      <c r="I411" s="249"/>
      <c r="J411" s="245"/>
      <c r="K411" s="245"/>
      <c r="L411" s="250"/>
      <c r="M411" s="251"/>
      <c r="N411" s="252"/>
      <c r="O411" s="252"/>
      <c r="P411" s="252"/>
      <c r="Q411" s="252"/>
      <c r="R411" s="252"/>
      <c r="S411" s="252"/>
      <c r="T411" s="253"/>
      <c r="AT411" s="254" t="s">
        <v>159</v>
      </c>
      <c r="AU411" s="254" t="s">
        <v>81</v>
      </c>
      <c r="AV411" s="12" t="s">
        <v>81</v>
      </c>
      <c r="AW411" s="12" t="s">
        <v>35</v>
      </c>
      <c r="AX411" s="12" t="s">
        <v>71</v>
      </c>
      <c r="AY411" s="254" t="s">
        <v>152</v>
      </c>
    </row>
    <row r="412" s="12" customFormat="1">
      <c r="B412" s="244"/>
      <c r="C412" s="245"/>
      <c r="D412" s="235" t="s">
        <v>159</v>
      </c>
      <c r="E412" s="246" t="s">
        <v>21</v>
      </c>
      <c r="F412" s="247" t="s">
        <v>2474</v>
      </c>
      <c r="G412" s="245"/>
      <c r="H412" s="248">
        <v>1</v>
      </c>
      <c r="I412" s="249"/>
      <c r="J412" s="245"/>
      <c r="K412" s="245"/>
      <c r="L412" s="250"/>
      <c r="M412" s="251"/>
      <c r="N412" s="252"/>
      <c r="O412" s="252"/>
      <c r="P412" s="252"/>
      <c r="Q412" s="252"/>
      <c r="R412" s="252"/>
      <c r="S412" s="252"/>
      <c r="T412" s="253"/>
      <c r="AT412" s="254" t="s">
        <v>159</v>
      </c>
      <c r="AU412" s="254" t="s">
        <v>81</v>
      </c>
      <c r="AV412" s="12" t="s">
        <v>81</v>
      </c>
      <c r="AW412" s="12" t="s">
        <v>35</v>
      </c>
      <c r="AX412" s="12" t="s">
        <v>71</v>
      </c>
      <c r="AY412" s="254" t="s">
        <v>152</v>
      </c>
    </row>
    <row r="413" s="12" customFormat="1">
      <c r="B413" s="244"/>
      <c r="C413" s="245"/>
      <c r="D413" s="235" t="s">
        <v>159</v>
      </c>
      <c r="E413" s="246" t="s">
        <v>21</v>
      </c>
      <c r="F413" s="247" t="s">
        <v>2475</v>
      </c>
      <c r="G413" s="245"/>
      <c r="H413" s="248">
        <v>1</v>
      </c>
      <c r="I413" s="249"/>
      <c r="J413" s="245"/>
      <c r="K413" s="245"/>
      <c r="L413" s="250"/>
      <c r="M413" s="251"/>
      <c r="N413" s="252"/>
      <c r="O413" s="252"/>
      <c r="P413" s="252"/>
      <c r="Q413" s="252"/>
      <c r="R413" s="252"/>
      <c r="S413" s="252"/>
      <c r="T413" s="253"/>
      <c r="AT413" s="254" t="s">
        <v>159</v>
      </c>
      <c r="AU413" s="254" t="s">
        <v>81</v>
      </c>
      <c r="AV413" s="12" t="s">
        <v>81</v>
      </c>
      <c r="AW413" s="12" t="s">
        <v>35</v>
      </c>
      <c r="AX413" s="12" t="s">
        <v>71</v>
      </c>
      <c r="AY413" s="254" t="s">
        <v>152</v>
      </c>
    </row>
    <row r="414" s="13" customFormat="1">
      <c r="B414" s="255"/>
      <c r="C414" s="256"/>
      <c r="D414" s="235" t="s">
        <v>159</v>
      </c>
      <c r="E414" s="257" t="s">
        <v>21</v>
      </c>
      <c r="F414" s="258" t="s">
        <v>164</v>
      </c>
      <c r="G414" s="256"/>
      <c r="H414" s="259">
        <v>28</v>
      </c>
      <c r="I414" s="260"/>
      <c r="J414" s="256"/>
      <c r="K414" s="256"/>
      <c r="L414" s="261"/>
      <c r="M414" s="262"/>
      <c r="N414" s="263"/>
      <c r="O414" s="263"/>
      <c r="P414" s="263"/>
      <c r="Q414" s="263"/>
      <c r="R414" s="263"/>
      <c r="S414" s="263"/>
      <c r="T414" s="264"/>
      <c r="AT414" s="265" t="s">
        <v>159</v>
      </c>
      <c r="AU414" s="265" t="s">
        <v>81</v>
      </c>
      <c r="AV414" s="13" t="s">
        <v>158</v>
      </c>
      <c r="AW414" s="13" t="s">
        <v>35</v>
      </c>
      <c r="AX414" s="13" t="s">
        <v>79</v>
      </c>
      <c r="AY414" s="265" t="s">
        <v>152</v>
      </c>
    </row>
    <row r="415" s="1" customFormat="1" ht="16.5" customHeight="1">
      <c r="B415" s="46"/>
      <c r="C415" s="268" t="s">
        <v>684</v>
      </c>
      <c r="D415" s="268" t="s">
        <v>331</v>
      </c>
      <c r="E415" s="269" t="s">
        <v>2479</v>
      </c>
      <c r="F415" s="270" t="s">
        <v>2480</v>
      </c>
      <c r="G415" s="271" t="s">
        <v>376</v>
      </c>
      <c r="H415" s="272">
        <v>28</v>
      </c>
      <c r="I415" s="273"/>
      <c r="J415" s="274">
        <f>ROUND(I415*H415,2)</f>
        <v>0</v>
      </c>
      <c r="K415" s="270" t="s">
        <v>242</v>
      </c>
      <c r="L415" s="275"/>
      <c r="M415" s="276" t="s">
        <v>21</v>
      </c>
      <c r="N415" s="277" t="s">
        <v>42</v>
      </c>
      <c r="O415" s="47"/>
      <c r="P415" s="230">
        <f>O415*H415</f>
        <v>0</v>
      </c>
      <c r="Q415" s="230">
        <v>0.00025000000000000001</v>
      </c>
      <c r="R415" s="230">
        <f>Q415*H415</f>
        <v>0.0070000000000000001</v>
      </c>
      <c r="S415" s="230">
        <v>0</v>
      </c>
      <c r="T415" s="231">
        <f>S415*H415</f>
        <v>0</v>
      </c>
      <c r="AR415" s="24" t="s">
        <v>263</v>
      </c>
      <c r="AT415" s="24" t="s">
        <v>331</v>
      </c>
      <c r="AU415" s="24" t="s">
        <v>81</v>
      </c>
      <c r="AY415" s="24" t="s">
        <v>152</v>
      </c>
      <c r="BE415" s="232">
        <f>IF(N415="základní",J415,0)</f>
        <v>0</v>
      </c>
      <c r="BF415" s="232">
        <f>IF(N415="snížená",J415,0)</f>
        <v>0</v>
      </c>
      <c r="BG415" s="232">
        <f>IF(N415="zákl. přenesená",J415,0)</f>
        <v>0</v>
      </c>
      <c r="BH415" s="232">
        <f>IF(N415="sníž. přenesená",J415,0)</f>
        <v>0</v>
      </c>
      <c r="BI415" s="232">
        <f>IF(N415="nulová",J415,0)</f>
        <v>0</v>
      </c>
      <c r="BJ415" s="24" t="s">
        <v>79</v>
      </c>
      <c r="BK415" s="232">
        <f>ROUND(I415*H415,2)</f>
        <v>0</v>
      </c>
      <c r="BL415" s="24" t="s">
        <v>200</v>
      </c>
      <c r="BM415" s="24" t="s">
        <v>2481</v>
      </c>
    </row>
    <row r="416" s="12" customFormat="1">
      <c r="B416" s="244"/>
      <c r="C416" s="245"/>
      <c r="D416" s="235" t="s">
        <v>159</v>
      </c>
      <c r="E416" s="246" t="s">
        <v>21</v>
      </c>
      <c r="F416" s="247" t="s">
        <v>2468</v>
      </c>
      <c r="G416" s="245"/>
      <c r="H416" s="248">
        <v>3</v>
      </c>
      <c r="I416" s="249"/>
      <c r="J416" s="245"/>
      <c r="K416" s="245"/>
      <c r="L416" s="250"/>
      <c r="M416" s="251"/>
      <c r="N416" s="252"/>
      <c r="O416" s="252"/>
      <c r="P416" s="252"/>
      <c r="Q416" s="252"/>
      <c r="R416" s="252"/>
      <c r="S416" s="252"/>
      <c r="T416" s="253"/>
      <c r="AT416" s="254" t="s">
        <v>159</v>
      </c>
      <c r="AU416" s="254" t="s">
        <v>81</v>
      </c>
      <c r="AV416" s="12" t="s">
        <v>81</v>
      </c>
      <c r="AW416" s="12" t="s">
        <v>35</v>
      </c>
      <c r="AX416" s="12" t="s">
        <v>71</v>
      </c>
      <c r="AY416" s="254" t="s">
        <v>152</v>
      </c>
    </row>
    <row r="417" s="12" customFormat="1">
      <c r="B417" s="244"/>
      <c r="C417" s="245"/>
      <c r="D417" s="235" t="s">
        <v>159</v>
      </c>
      <c r="E417" s="246" t="s">
        <v>21</v>
      </c>
      <c r="F417" s="247" t="s">
        <v>2469</v>
      </c>
      <c r="G417" s="245"/>
      <c r="H417" s="248">
        <v>2</v>
      </c>
      <c r="I417" s="249"/>
      <c r="J417" s="245"/>
      <c r="K417" s="245"/>
      <c r="L417" s="250"/>
      <c r="M417" s="251"/>
      <c r="N417" s="252"/>
      <c r="O417" s="252"/>
      <c r="P417" s="252"/>
      <c r="Q417" s="252"/>
      <c r="R417" s="252"/>
      <c r="S417" s="252"/>
      <c r="T417" s="253"/>
      <c r="AT417" s="254" t="s">
        <v>159</v>
      </c>
      <c r="AU417" s="254" t="s">
        <v>81</v>
      </c>
      <c r="AV417" s="12" t="s">
        <v>81</v>
      </c>
      <c r="AW417" s="12" t="s">
        <v>35</v>
      </c>
      <c r="AX417" s="12" t="s">
        <v>71</v>
      </c>
      <c r="AY417" s="254" t="s">
        <v>152</v>
      </c>
    </row>
    <row r="418" s="12" customFormat="1">
      <c r="B418" s="244"/>
      <c r="C418" s="245"/>
      <c r="D418" s="235" t="s">
        <v>159</v>
      </c>
      <c r="E418" s="246" t="s">
        <v>21</v>
      </c>
      <c r="F418" s="247" t="s">
        <v>2470</v>
      </c>
      <c r="G418" s="245"/>
      <c r="H418" s="248">
        <v>1</v>
      </c>
      <c r="I418" s="249"/>
      <c r="J418" s="245"/>
      <c r="K418" s="245"/>
      <c r="L418" s="250"/>
      <c r="M418" s="251"/>
      <c r="N418" s="252"/>
      <c r="O418" s="252"/>
      <c r="P418" s="252"/>
      <c r="Q418" s="252"/>
      <c r="R418" s="252"/>
      <c r="S418" s="252"/>
      <c r="T418" s="253"/>
      <c r="AT418" s="254" t="s">
        <v>159</v>
      </c>
      <c r="AU418" s="254" t="s">
        <v>81</v>
      </c>
      <c r="AV418" s="12" t="s">
        <v>81</v>
      </c>
      <c r="AW418" s="12" t="s">
        <v>35</v>
      </c>
      <c r="AX418" s="12" t="s">
        <v>71</v>
      </c>
      <c r="AY418" s="254" t="s">
        <v>152</v>
      </c>
    </row>
    <row r="419" s="12" customFormat="1">
      <c r="B419" s="244"/>
      <c r="C419" s="245"/>
      <c r="D419" s="235" t="s">
        <v>159</v>
      </c>
      <c r="E419" s="246" t="s">
        <v>21</v>
      </c>
      <c r="F419" s="247" t="s">
        <v>2471</v>
      </c>
      <c r="G419" s="245"/>
      <c r="H419" s="248">
        <v>5</v>
      </c>
      <c r="I419" s="249"/>
      <c r="J419" s="245"/>
      <c r="K419" s="245"/>
      <c r="L419" s="250"/>
      <c r="M419" s="251"/>
      <c r="N419" s="252"/>
      <c r="O419" s="252"/>
      <c r="P419" s="252"/>
      <c r="Q419" s="252"/>
      <c r="R419" s="252"/>
      <c r="S419" s="252"/>
      <c r="T419" s="253"/>
      <c r="AT419" s="254" t="s">
        <v>159</v>
      </c>
      <c r="AU419" s="254" t="s">
        <v>81</v>
      </c>
      <c r="AV419" s="12" t="s">
        <v>81</v>
      </c>
      <c r="AW419" s="12" t="s">
        <v>35</v>
      </c>
      <c r="AX419" s="12" t="s">
        <v>71</v>
      </c>
      <c r="AY419" s="254" t="s">
        <v>152</v>
      </c>
    </row>
    <row r="420" s="12" customFormat="1">
      <c r="B420" s="244"/>
      <c r="C420" s="245"/>
      <c r="D420" s="235" t="s">
        <v>159</v>
      </c>
      <c r="E420" s="246" t="s">
        <v>21</v>
      </c>
      <c r="F420" s="247" t="s">
        <v>2472</v>
      </c>
      <c r="G420" s="245"/>
      <c r="H420" s="248">
        <v>3</v>
      </c>
      <c r="I420" s="249"/>
      <c r="J420" s="245"/>
      <c r="K420" s="245"/>
      <c r="L420" s="250"/>
      <c r="M420" s="251"/>
      <c r="N420" s="252"/>
      <c r="O420" s="252"/>
      <c r="P420" s="252"/>
      <c r="Q420" s="252"/>
      <c r="R420" s="252"/>
      <c r="S420" s="252"/>
      <c r="T420" s="253"/>
      <c r="AT420" s="254" t="s">
        <v>159</v>
      </c>
      <c r="AU420" s="254" t="s">
        <v>81</v>
      </c>
      <c r="AV420" s="12" t="s">
        <v>81</v>
      </c>
      <c r="AW420" s="12" t="s">
        <v>35</v>
      </c>
      <c r="AX420" s="12" t="s">
        <v>71</v>
      </c>
      <c r="AY420" s="254" t="s">
        <v>152</v>
      </c>
    </row>
    <row r="421" s="12" customFormat="1">
      <c r="B421" s="244"/>
      <c r="C421" s="245"/>
      <c r="D421" s="235" t="s">
        <v>159</v>
      </c>
      <c r="E421" s="246" t="s">
        <v>21</v>
      </c>
      <c r="F421" s="247" t="s">
        <v>2473</v>
      </c>
      <c r="G421" s="245"/>
      <c r="H421" s="248">
        <v>12</v>
      </c>
      <c r="I421" s="249"/>
      <c r="J421" s="245"/>
      <c r="K421" s="245"/>
      <c r="L421" s="250"/>
      <c r="M421" s="251"/>
      <c r="N421" s="252"/>
      <c r="O421" s="252"/>
      <c r="P421" s="252"/>
      <c r="Q421" s="252"/>
      <c r="R421" s="252"/>
      <c r="S421" s="252"/>
      <c r="T421" s="253"/>
      <c r="AT421" s="254" t="s">
        <v>159</v>
      </c>
      <c r="AU421" s="254" t="s">
        <v>81</v>
      </c>
      <c r="AV421" s="12" t="s">
        <v>81</v>
      </c>
      <c r="AW421" s="12" t="s">
        <v>35</v>
      </c>
      <c r="AX421" s="12" t="s">
        <v>71</v>
      </c>
      <c r="AY421" s="254" t="s">
        <v>152</v>
      </c>
    </row>
    <row r="422" s="12" customFormat="1">
      <c r="B422" s="244"/>
      <c r="C422" s="245"/>
      <c r="D422" s="235" t="s">
        <v>159</v>
      </c>
      <c r="E422" s="246" t="s">
        <v>21</v>
      </c>
      <c r="F422" s="247" t="s">
        <v>2474</v>
      </c>
      <c r="G422" s="245"/>
      <c r="H422" s="248">
        <v>1</v>
      </c>
      <c r="I422" s="249"/>
      <c r="J422" s="245"/>
      <c r="K422" s="245"/>
      <c r="L422" s="250"/>
      <c r="M422" s="251"/>
      <c r="N422" s="252"/>
      <c r="O422" s="252"/>
      <c r="P422" s="252"/>
      <c r="Q422" s="252"/>
      <c r="R422" s="252"/>
      <c r="S422" s="252"/>
      <c r="T422" s="253"/>
      <c r="AT422" s="254" t="s">
        <v>159</v>
      </c>
      <c r="AU422" s="254" t="s">
        <v>81</v>
      </c>
      <c r="AV422" s="12" t="s">
        <v>81</v>
      </c>
      <c r="AW422" s="12" t="s">
        <v>35</v>
      </c>
      <c r="AX422" s="12" t="s">
        <v>71</v>
      </c>
      <c r="AY422" s="254" t="s">
        <v>152</v>
      </c>
    </row>
    <row r="423" s="12" customFormat="1">
      <c r="B423" s="244"/>
      <c r="C423" s="245"/>
      <c r="D423" s="235" t="s">
        <v>159</v>
      </c>
      <c r="E423" s="246" t="s">
        <v>21</v>
      </c>
      <c r="F423" s="247" t="s">
        <v>2475</v>
      </c>
      <c r="G423" s="245"/>
      <c r="H423" s="248">
        <v>1</v>
      </c>
      <c r="I423" s="249"/>
      <c r="J423" s="245"/>
      <c r="K423" s="245"/>
      <c r="L423" s="250"/>
      <c r="M423" s="251"/>
      <c r="N423" s="252"/>
      <c r="O423" s="252"/>
      <c r="P423" s="252"/>
      <c r="Q423" s="252"/>
      <c r="R423" s="252"/>
      <c r="S423" s="252"/>
      <c r="T423" s="253"/>
      <c r="AT423" s="254" t="s">
        <v>159</v>
      </c>
      <c r="AU423" s="254" t="s">
        <v>81</v>
      </c>
      <c r="AV423" s="12" t="s">
        <v>81</v>
      </c>
      <c r="AW423" s="12" t="s">
        <v>35</v>
      </c>
      <c r="AX423" s="12" t="s">
        <v>71</v>
      </c>
      <c r="AY423" s="254" t="s">
        <v>152</v>
      </c>
    </row>
    <row r="424" s="13" customFormat="1">
      <c r="B424" s="255"/>
      <c r="C424" s="256"/>
      <c r="D424" s="235" t="s">
        <v>159</v>
      </c>
      <c r="E424" s="257" t="s">
        <v>21</v>
      </c>
      <c r="F424" s="258" t="s">
        <v>164</v>
      </c>
      <c r="G424" s="256"/>
      <c r="H424" s="259">
        <v>28</v>
      </c>
      <c r="I424" s="260"/>
      <c r="J424" s="256"/>
      <c r="K424" s="256"/>
      <c r="L424" s="261"/>
      <c r="M424" s="262"/>
      <c r="N424" s="263"/>
      <c r="O424" s="263"/>
      <c r="P424" s="263"/>
      <c r="Q424" s="263"/>
      <c r="R424" s="263"/>
      <c r="S424" s="263"/>
      <c r="T424" s="264"/>
      <c r="AT424" s="265" t="s">
        <v>159</v>
      </c>
      <c r="AU424" s="265" t="s">
        <v>81</v>
      </c>
      <c r="AV424" s="13" t="s">
        <v>158</v>
      </c>
      <c r="AW424" s="13" t="s">
        <v>35</v>
      </c>
      <c r="AX424" s="13" t="s">
        <v>79</v>
      </c>
      <c r="AY424" s="265" t="s">
        <v>152</v>
      </c>
    </row>
    <row r="425" s="1" customFormat="1" ht="25.5" customHeight="1">
      <c r="B425" s="46"/>
      <c r="C425" s="221" t="s">
        <v>692</v>
      </c>
      <c r="D425" s="221" t="s">
        <v>154</v>
      </c>
      <c r="E425" s="222" t="s">
        <v>2482</v>
      </c>
      <c r="F425" s="223" t="s">
        <v>2483</v>
      </c>
      <c r="G425" s="224" t="s">
        <v>376</v>
      </c>
      <c r="H425" s="225">
        <v>5</v>
      </c>
      <c r="I425" s="226"/>
      <c r="J425" s="227">
        <f>ROUND(I425*H425,2)</f>
        <v>0</v>
      </c>
      <c r="K425" s="223" t="s">
        <v>242</v>
      </c>
      <c r="L425" s="72"/>
      <c r="M425" s="228" t="s">
        <v>21</v>
      </c>
      <c r="N425" s="229" t="s">
        <v>42</v>
      </c>
      <c r="O425" s="47"/>
      <c r="P425" s="230">
        <f>O425*H425</f>
        <v>0</v>
      </c>
      <c r="Q425" s="230">
        <v>0</v>
      </c>
      <c r="R425" s="230">
        <f>Q425*H425</f>
        <v>0</v>
      </c>
      <c r="S425" s="230">
        <v>0</v>
      </c>
      <c r="T425" s="231">
        <f>S425*H425</f>
        <v>0</v>
      </c>
      <c r="AR425" s="24" t="s">
        <v>200</v>
      </c>
      <c r="AT425" s="24" t="s">
        <v>154</v>
      </c>
      <c r="AU425" s="24" t="s">
        <v>81</v>
      </c>
      <c r="AY425" s="24" t="s">
        <v>152</v>
      </c>
      <c r="BE425" s="232">
        <f>IF(N425="základní",J425,0)</f>
        <v>0</v>
      </c>
      <c r="BF425" s="232">
        <f>IF(N425="snížená",J425,0)</f>
        <v>0</v>
      </c>
      <c r="BG425" s="232">
        <f>IF(N425="zákl. přenesená",J425,0)</f>
        <v>0</v>
      </c>
      <c r="BH425" s="232">
        <f>IF(N425="sníž. přenesená",J425,0)</f>
        <v>0</v>
      </c>
      <c r="BI425" s="232">
        <f>IF(N425="nulová",J425,0)</f>
        <v>0</v>
      </c>
      <c r="BJ425" s="24" t="s">
        <v>79</v>
      </c>
      <c r="BK425" s="232">
        <f>ROUND(I425*H425,2)</f>
        <v>0</v>
      </c>
      <c r="BL425" s="24" t="s">
        <v>200</v>
      </c>
      <c r="BM425" s="24" t="s">
        <v>2484</v>
      </c>
    </row>
    <row r="426" s="11" customFormat="1">
      <c r="B426" s="233"/>
      <c r="C426" s="234"/>
      <c r="D426" s="235" t="s">
        <v>159</v>
      </c>
      <c r="E426" s="236" t="s">
        <v>21</v>
      </c>
      <c r="F426" s="237" t="s">
        <v>2485</v>
      </c>
      <c r="G426" s="234"/>
      <c r="H426" s="236" t="s">
        <v>21</v>
      </c>
      <c r="I426" s="238"/>
      <c r="J426" s="234"/>
      <c r="K426" s="234"/>
      <c r="L426" s="239"/>
      <c r="M426" s="240"/>
      <c r="N426" s="241"/>
      <c r="O426" s="241"/>
      <c r="P426" s="241"/>
      <c r="Q426" s="241"/>
      <c r="R426" s="241"/>
      <c r="S426" s="241"/>
      <c r="T426" s="242"/>
      <c r="AT426" s="243" t="s">
        <v>159</v>
      </c>
      <c r="AU426" s="243" t="s">
        <v>81</v>
      </c>
      <c r="AV426" s="11" t="s">
        <v>79</v>
      </c>
      <c r="AW426" s="11" t="s">
        <v>35</v>
      </c>
      <c r="AX426" s="11" t="s">
        <v>71</v>
      </c>
      <c r="AY426" s="243" t="s">
        <v>152</v>
      </c>
    </row>
    <row r="427" s="12" customFormat="1">
      <c r="B427" s="244"/>
      <c r="C427" s="245"/>
      <c r="D427" s="235" t="s">
        <v>159</v>
      </c>
      <c r="E427" s="246" t="s">
        <v>21</v>
      </c>
      <c r="F427" s="247" t="s">
        <v>1899</v>
      </c>
      <c r="G427" s="245"/>
      <c r="H427" s="248">
        <v>2</v>
      </c>
      <c r="I427" s="249"/>
      <c r="J427" s="245"/>
      <c r="K427" s="245"/>
      <c r="L427" s="250"/>
      <c r="M427" s="251"/>
      <c r="N427" s="252"/>
      <c r="O427" s="252"/>
      <c r="P427" s="252"/>
      <c r="Q427" s="252"/>
      <c r="R427" s="252"/>
      <c r="S427" s="252"/>
      <c r="T427" s="253"/>
      <c r="AT427" s="254" t="s">
        <v>159</v>
      </c>
      <c r="AU427" s="254" t="s">
        <v>81</v>
      </c>
      <c r="AV427" s="12" t="s">
        <v>81</v>
      </c>
      <c r="AW427" s="12" t="s">
        <v>35</v>
      </c>
      <c r="AX427" s="12" t="s">
        <v>71</v>
      </c>
      <c r="AY427" s="254" t="s">
        <v>152</v>
      </c>
    </row>
    <row r="428" s="12" customFormat="1">
      <c r="B428" s="244"/>
      <c r="C428" s="245"/>
      <c r="D428" s="235" t="s">
        <v>159</v>
      </c>
      <c r="E428" s="246" t="s">
        <v>21</v>
      </c>
      <c r="F428" s="247" t="s">
        <v>2486</v>
      </c>
      <c r="G428" s="245"/>
      <c r="H428" s="248">
        <v>2</v>
      </c>
      <c r="I428" s="249"/>
      <c r="J428" s="245"/>
      <c r="K428" s="245"/>
      <c r="L428" s="250"/>
      <c r="M428" s="251"/>
      <c r="N428" s="252"/>
      <c r="O428" s="252"/>
      <c r="P428" s="252"/>
      <c r="Q428" s="252"/>
      <c r="R428" s="252"/>
      <c r="S428" s="252"/>
      <c r="T428" s="253"/>
      <c r="AT428" s="254" t="s">
        <v>159</v>
      </c>
      <c r="AU428" s="254" t="s">
        <v>81</v>
      </c>
      <c r="AV428" s="12" t="s">
        <v>81</v>
      </c>
      <c r="AW428" s="12" t="s">
        <v>35</v>
      </c>
      <c r="AX428" s="12" t="s">
        <v>71</v>
      </c>
      <c r="AY428" s="254" t="s">
        <v>152</v>
      </c>
    </row>
    <row r="429" s="12" customFormat="1">
      <c r="B429" s="244"/>
      <c r="C429" s="245"/>
      <c r="D429" s="235" t="s">
        <v>159</v>
      </c>
      <c r="E429" s="246" t="s">
        <v>21</v>
      </c>
      <c r="F429" s="247" t="s">
        <v>1132</v>
      </c>
      <c r="G429" s="245"/>
      <c r="H429" s="248">
        <v>1</v>
      </c>
      <c r="I429" s="249"/>
      <c r="J429" s="245"/>
      <c r="K429" s="245"/>
      <c r="L429" s="250"/>
      <c r="M429" s="251"/>
      <c r="N429" s="252"/>
      <c r="O429" s="252"/>
      <c r="P429" s="252"/>
      <c r="Q429" s="252"/>
      <c r="R429" s="252"/>
      <c r="S429" s="252"/>
      <c r="T429" s="253"/>
      <c r="AT429" s="254" t="s">
        <v>159</v>
      </c>
      <c r="AU429" s="254" t="s">
        <v>81</v>
      </c>
      <c r="AV429" s="12" t="s">
        <v>81</v>
      </c>
      <c r="AW429" s="12" t="s">
        <v>35</v>
      </c>
      <c r="AX429" s="12" t="s">
        <v>71</v>
      </c>
      <c r="AY429" s="254" t="s">
        <v>152</v>
      </c>
    </row>
    <row r="430" s="13" customFormat="1">
      <c r="B430" s="255"/>
      <c r="C430" s="256"/>
      <c r="D430" s="235" t="s">
        <v>159</v>
      </c>
      <c r="E430" s="257" t="s">
        <v>21</v>
      </c>
      <c r="F430" s="258" t="s">
        <v>164</v>
      </c>
      <c r="G430" s="256"/>
      <c r="H430" s="259">
        <v>5</v>
      </c>
      <c r="I430" s="260"/>
      <c r="J430" s="256"/>
      <c r="K430" s="256"/>
      <c r="L430" s="261"/>
      <c r="M430" s="262"/>
      <c r="N430" s="263"/>
      <c r="O430" s="263"/>
      <c r="P430" s="263"/>
      <c r="Q430" s="263"/>
      <c r="R430" s="263"/>
      <c r="S430" s="263"/>
      <c r="T430" s="264"/>
      <c r="AT430" s="265" t="s">
        <v>159</v>
      </c>
      <c r="AU430" s="265" t="s">
        <v>81</v>
      </c>
      <c r="AV430" s="13" t="s">
        <v>158</v>
      </c>
      <c r="AW430" s="13" t="s">
        <v>35</v>
      </c>
      <c r="AX430" s="13" t="s">
        <v>79</v>
      </c>
      <c r="AY430" s="265" t="s">
        <v>152</v>
      </c>
    </row>
    <row r="431" s="1" customFormat="1" ht="25.5" customHeight="1">
      <c r="B431" s="46"/>
      <c r="C431" s="268" t="s">
        <v>697</v>
      </c>
      <c r="D431" s="268" t="s">
        <v>331</v>
      </c>
      <c r="E431" s="269" t="s">
        <v>2487</v>
      </c>
      <c r="F431" s="270" t="s">
        <v>2488</v>
      </c>
      <c r="G431" s="271" t="s">
        <v>376</v>
      </c>
      <c r="H431" s="272">
        <v>5</v>
      </c>
      <c r="I431" s="273"/>
      <c r="J431" s="274">
        <f>ROUND(I431*H431,2)</f>
        <v>0</v>
      </c>
      <c r="K431" s="270" t="s">
        <v>242</v>
      </c>
      <c r="L431" s="275"/>
      <c r="M431" s="276" t="s">
        <v>21</v>
      </c>
      <c r="N431" s="277" t="s">
        <v>42</v>
      </c>
      <c r="O431" s="47"/>
      <c r="P431" s="230">
        <f>O431*H431</f>
        <v>0</v>
      </c>
      <c r="Q431" s="230">
        <v>0.0080999999999999996</v>
      </c>
      <c r="R431" s="230">
        <f>Q431*H431</f>
        <v>0.040499999999999994</v>
      </c>
      <c r="S431" s="230">
        <v>0</v>
      </c>
      <c r="T431" s="231">
        <f>S431*H431</f>
        <v>0</v>
      </c>
      <c r="AR431" s="24" t="s">
        <v>263</v>
      </c>
      <c r="AT431" s="24" t="s">
        <v>331</v>
      </c>
      <c r="AU431" s="24" t="s">
        <v>81</v>
      </c>
      <c r="AY431" s="24" t="s">
        <v>152</v>
      </c>
      <c r="BE431" s="232">
        <f>IF(N431="základní",J431,0)</f>
        <v>0</v>
      </c>
      <c r="BF431" s="232">
        <f>IF(N431="snížená",J431,0)</f>
        <v>0</v>
      </c>
      <c r="BG431" s="232">
        <f>IF(N431="zákl. přenesená",J431,0)</f>
        <v>0</v>
      </c>
      <c r="BH431" s="232">
        <f>IF(N431="sníž. přenesená",J431,0)</f>
        <v>0</v>
      </c>
      <c r="BI431" s="232">
        <f>IF(N431="nulová",J431,0)</f>
        <v>0</v>
      </c>
      <c r="BJ431" s="24" t="s">
        <v>79</v>
      </c>
      <c r="BK431" s="232">
        <f>ROUND(I431*H431,2)</f>
        <v>0</v>
      </c>
      <c r="BL431" s="24" t="s">
        <v>200</v>
      </c>
      <c r="BM431" s="24" t="s">
        <v>2489</v>
      </c>
    </row>
    <row r="432" s="11" customFormat="1">
      <c r="B432" s="233"/>
      <c r="C432" s="234"/>
      <c r="D432" s="235" t="s">
        <v>159</v>
      </c>
      <c r="E432" s="236" t="s">
        <v>21</v>
      </c>
      <c r="F432" s="237" t="s">
        <v>2485</v>
      </c>
      <c r="G432" s="234"/>
      <c r="H432" s="236" t="s">
        <v>21</v>
      </c>
      <c r="I432" s="238"/>
      <c r="J432" s="234"/>
      <c r="K432" s="234"/>
      <c r="L432" s="239"/>
      <c r="M432" s="240"/>
      <c r="N432" s="241"/>
      <c r="O432" s="241"/>
      <c r="P432" s="241"/>
      <c r="Q432" s="241"/>
      <c r="R432" s="241"/>
      <c r="S432" s="241"/>
      <c r="T432" s="242"/>
      <c r="AT432" s="243" t="s">
        <v>159</v>
      </c>
      <c r="AU432" s="243" t="s">
        <v>81</v>
      </c>
      <c r="AV432" s="11" t="s">
        <v>79</v>
      </c>
      <c r="AW432" s="11" t="s">
        <v>35</v>
      </c>
      <c r="AX432" s="11" t="s">
        <v>71</v>
      </c>
      <c r="AY432" s="243" t="s">
        <v>152</v>
      </c>
    </row>
    <row r="433" s="12" customFormat="1">
      <c r="B433" s="244"/>
      <c r="C433" s="245"/>
      <c r="D433" s="235" t="s">
        <v>159</v>
      </c>
      <c r="E433" s="246" t="s">
        <v>21</v>
      </c>
      <c r="F433" s="247" t="s">
        <v>1899</v>
      </c>
      <c r="G433" s="245"/>
      <c r="H433" s="248">
        <v>2</v>
      </c>
      <c r="I433" s="249"/>
      <c r="J433" s="245"/>
      <c r="K433" s="245"/>
      <c r="L433" s="250"/>
      <c r="M433" s="251"/>
      <c r="N433" s="252"/>
      <c r="O433" s="252"/>
      <c r="P433" s="252"/>
      <c r="Q433" s="252"/>
      <c r="R433" s="252"/>
      <c r="S433" s="252"/>
      <c r="T433" s="253"/>
      <c r="AT433" s="254" t="s">
        <v>159</v>
      </c>
      <c r="AU433" s="254" t="s">
        <v>81</v>
      </c>
      <c r="AV433" s="12" t="s">
        <v>81</v>
      </c>
      <c r="AW433" s="12" t="s">
        <v>35</v>
      </c>
      <c r="AX433" s="12" t="s">
        <v>71</v>
      </c>
      <c r="AY433" s="254" t="s">
        <v>152</v>
      </c>
    </row>
    <row r="434" s="12" customFormat="1">
      <c r="B434" s="244"/>
      <c r="C434" s="245"/>
      <c r="D434" s="235" t="s">
        <v>159</v>
      </c>
      <c r="E434" s="246" t="s">
        <v>21</v>
      </c>
      <c r="F434" s="247" t="s">
        <v>2486</v>
      </c>
      <c r="G434" s="245"/>
      <c r="H434" s="248">
        <v>2</v>
      </c>
      <c r="I434" s="249"/>
      <c r="J434" s="245"/>
      <c r="K434" s="245"/>
      <c r="L434" s="250"/>
      <c r="M434" s="251"/>
      <c r="N434" s="252"/>
      <c r="O434" s="252"/>
      <c r="P434" s="252"/>
      <c r="Q434" s="252"/>
      <c r="R434" s="252"/>
      <c r="S434" s="252"/>
      <c r="T434" s="253"/>
      <c r="AT434" s="254" t="s">
        <v>159</v>
      </c>
      <c r="AU434" s="254" t="s">
        <v>81</v>
      </c>
      <c r="AV434" s="12" t="s">
        <v>81</v>
      </c>
      <c r="AW434" s="12" t="s">
        <v>35</v>
      </c>
      <c r="AX434" s="12" t="s">
        <v>71</v>
      </c>
      <c r="AY434" s="254" t="s">
        <v>152</v>
      </c>
    </row>
    <row r="435" s="12" customFormat="1">
      <c r="B435" s="244"/>
      <c r="C435" s="245"/>
      <c r="D435" s="235" t="s">
        <v>159</v>
      </c>
      <c r="E435" s="246" t="s">
        <v>21</v>
      </c>
      <c r="F435" s="247" t="s">
        <v>1132</v>
      </c>
      <c r="G435" s="245"/>
      <c r="H435" s="248">
        <v>1</v>
      </c>
      <c r="I435" s="249"/>
      <c r="J435" s="245"/>
      <c r="K435" s="245"/>
      <c r="L435" s="250"/>
      <c r="M435" s="251"/>
      <c r="N435" s="252"/>
      <c r="O435" s="252"/>
      <c r="P435" s="252"/>
      <c r="Q435" s="252"/>
      <c r="R435" s="252"/>
      <c r="S435" s="252"/>
      <c r="T435" s="253"/>
      <c r="AT435" s="254" t="s">
        <v>159</v>
      </c>
      <c r="AU435" s="254" t="s">
        <v>81</v>
      </c>
      <c r="AV435" s="12" t="s">
        <v>81</v>
      </c>
      <c r="AW435" s="12" t="s">
        <v>35</v>
      </c>
      <c r="AX435" s="12" t="s">
        <v>71</v>
      </c>
      <c r="AY435" s="254" t="s">
        <v>152</v>
      </c>
    </row>
    <row r="436" s="13" customFormat="1">
      <c r="B436" s="255"/>
      <c r="C436" s="256"/>
      <c r="D436" s="235" t="s">
        <v>159</v>
      </c>
      <c r="E436" s="257" t="s">
        <v>21</v>
      </c>
      <c r="F436" s="258" t="s">
        <v>164</v>
      </c>
      <c r="G436" s="256"/>
      <c r="H436" s="259">
        <v>5</v>
      </c>
      <c r="I436" s="260"/>
      <c r="J436" s="256"/>
      <c r="K436" s="256"/>
      <c r="L436" s="261"/>
      <c r="M436" s="262"/>
      <c r="N436" s="263"/>
      <c r="O436" s="263"/>
      <c r="P436" s="263"/>
      <c r="Q436" s="263"/>
      <c r="R436" s="263"/>
      <c r="S436" s="263"/>
      <c r="T436" s="264"/>
      <c r="AT436" s="265" t="s">
        <v>159</v>
      </c>
      <c r="AU436" s="265" t="s">
        <v>81</v>
      </c>
      <c r="AV436" s="13" t="s">
        <v>158</v>
      </c>
      <c r="AW436" s="13" t="s">
        <v>35</v>
      </c>
      <c r="AX436" s="13" t="s">
        <v>79</v>
      </c>
      <c r="AY436" s="265" t="s">
        <v>152</v>
      </c>
    </row>
    <row r="437" s="1" customFormat="1" ht="25.5" customHeight="1">
      <c r="B437" s="46"/>
      <c r="C437" s="221" t="s">
        <v>703</v>
      </c>
      <c r="D437" s="221" t="s">
        <v>154</v>
      </c>
      <c r="E437" s="222" t="s">
        <v>2490</v>
      </c>
      <c r="F437" s="223" t="s">
        <v>2491</v>
      </c>
      <c r="G437" s="224" t="s">
        <v>376</v>
      </c>
      <c r="H437" s="225">
        <v>3</v>
      </c>
      <c r="I437" s="226"/>
      <c r="J437" s="227">
        <f>ROUND(I437*H437,2)</f>
        <v>0</v>
      </c>
      <c r="K437" s="223" t="s">
        <v>242</v>
      </c>
      <c r="L437" s="72"/>
      <c r="M437" s="228" t="s">
        <v>21</v>
      </c>
      <c r="N437" s="229" t="s">
        <v>42</v>
      </c>
      <c r="O437" s="47"/>
      <c r="P437" s="230">
        <f>O437*H437</f>
        <v>0</v>
      </c>
      <c r="Q437" s="230">
        <v>0</v>
      </c>
      <c r="R437" s="230">
        <f>Q437*H437</f>
        <v>0</v>
      </c>
      <c r="S437" s="230">
        <v>0</v>
      </c>
      <c r="T437" s="231">
        <f>S437*H437</f>
        <v>0</v>
      </c>
      <c r="AR437" s="24" t="s">
        <v>200</v>
      </c>
      <c r="AT437" s="24" t="s">
        <v>154</v>
      </c>
      <c r="AU437" s="24" t="s">
        <v>81</v>
      </c>
      <c r="AY437" s="24" t="s">
        <v>152</v>
      </c>
      <c r="BE437" s="232">
        <f>IF(N437="základní",J437,0)</f>
        <v>0</v>
      </c>
      <c r="BF437" s="232">
        <f>IF(N437="snížená",J437,0)</f>
        <v>0</v>
      </c>
      <c r="BG437" s="232">
        <f>IF(N437="zákl. přenesená",J437,0)</f>
        <v>0</v>
      </c>
      <c r="BH437" s="232">
        <f>IF(N437="sníž. přenesená",J437,0)</f>
        <v>0</v>
      </c>
      <c r="BI437" s="232">
        <f>IF(N437="nulová",J437,0)</f>
        <v>0</v>
      </c>
      <c r="BJ437" s="24" t="s">
        <v>79</v>
      </c>
      <c r="BK437" s="232">
        <f>ROUND(I437*H437,2)</f>
        <v>0</v>
      </c>
      <c r="BL437" s="24" t="s">
        <v>200</v>
      </c>
      <c r="BM437" s="24" t="s">
        <v>2492</v>
      </c>
    </row>
    <row r="438" s="12" customFormat="1">
      <c r="B438" s="244"/>
      <c r="C438" s="245"/>
      <c r="D438" s="235" t="s">
        <v>159</v>
      </c>
      <c r="E438" s="246" t="s">
        <v>21</v>
      </c>
      <c r="F438" s="247" t="s">
        <v>2493</v>
      </c>
      <c r="G438" s="245"/>
      <c r="H438" s="248">
        <v>1</v>
      </c>
      <c r="I438" s="249"/>
      <c r="J438" s="245"/>
      <c r="K438" s="245"/>
      <c r="L438" s="250"/>
      <c r="M438" s="251"/>
      <c r="N438" s="252"/>
      <c r="O438" s="252"/>
      <c r="P438" s="252"/>
      <c r="Q438" s="252"/>
      <c r="R438" s="252"/>
      <c r="S438" s="252"/>
      <c r="T438" s="253"/>
      <c r="AT438" s="254" t="s">
        <v>159</v>
      </c>
      <c r="AU438" s="254" t="s">
        <v>81</v>
      </c>
      <c r="AV438" s="12" t="s">
        <v>81</v>
      </c>
      <c r="AW438" s="12" t="s">
        <v>35</v>
      </c>
      <c r="AX438" s="12" t="s">
        <v>71</v>
      </c>
      <c r="AY438" s="254" t="s">
        <v>152</v>
      </c>
    </row>
    <row r="439" s="12" customFormat="1">
      <c r="B439" s="244"/>
      <c r="C439" s="245"/>
      <c r="D439" s="235" t="s">
        <v>159</v>
      </c>
      <c r="E439" s="246" t="s">
        <v>21</v>
      </c>
      <c r="F439" s="247" t="s">
        <v>2494</v>
      </c>
      <c r="G439" s="245"/>
      <c r="H439" s="248">
        <v>2</v>
      </c>
      <c r="I439" s="249"/>
      <c r="J439" s="245"/>
      <c r="K439" s="245"/>
      <c r="L439" s="250"/>
      <c r="M439" s="251"/>
      <c r="N439" s="252"/>
      <c r="O439" s="252"/>
      <c r="P439" s="252"/>
      <c r="Q439" s="252"/>
      <c r="R439" s="252"/>
      <c r="S439" s="252"/>
      <c r="T439" s="253"/>
      <c r="AT439" s="254" t="s">
        <v>159</v>
      </c>
      <c r="AU439" s="254" t="s">
        <v>81</v>
      </c>
      <c r="AV439" s="12" t="s">
        <v>81</v>
      </c>
      <c r="AW439" s="12" t="s">
        <v>35</v>
      </c>
      <c r="AX439" s="12" t="s">
        <v>71</v>
      </c>
      <c r="AY439" s="254" t="s">
        <v>152</v>
      </c>
    </row>
    <row r="440" s="13" customFormat="1">
      <c r="B440" s="255"/>
      <c r="C440" s="256"/>
      <c r="D440" s="235" t="s">
        <v>159</v>
      </c>
      <c r="E440" s="257" t="s">
        <v>21</v>
      </c>
      <c r="F440" s="258" t="s">
        <v>164</v>
      </c>
      <c r="G440" s="256"/>
      <c r="H440" s="259">
        <v>3</v>
      </c>
      <c r="I440" s="260"/>
      <c r="J440" s="256"/>
      <c r="K440" s="256"/>
      <c r="L440" s="261"/>
      <c r="M440" s="262"/>
      <c r="N440" s="263"/>
      <c r="O440" s="263"/>
      <c r="P440" s="263"/>
      <c r="Q440" s="263"/>
      <c r="R440" s="263"/>
      <c r="S440" s="263"/>
      <c r="T440" s="264"/>
      <c r="AT440" s="265" t="s">
        <v>159</v>
      </c>
      <c r="AU440" s="265" t="s">
        <v>81</v>
      </c>
      <c r="AV440" s="13" t="s">
        <v>158</v>
      </c>
      <c r="AW440" s="13" t="s">
        <v>35</v>
      </c>
      <c r="AX440" s="13" t="s">
        <v>79</v>
      </c>
      <c r="AY440" s="265" t="s">
        <v>152</v>
      </c>
    </row>
    <row r="441" s="1" customFormat="1" ht="16.5" customHeight="1">
      <c r="B441" s="46"/>
      <c r="C441" s="268" t="s">
        <v>708</v>
      </c>
      <c r="D441" s="268" t="s">
        <v>331</v>
      </c>
      <c r="E441" s="269" t="s">
        <v>2495</v>
      </c>
      <c r="F441" s="270" t="s">
        <v>2496</v>
      </c>
      <c r="G441" s="271" t="s">
        <v>376</v>
      </c>
      <c r="H441" s="272">
        <v>3</v>
      </c>
      <c r="I441" s="273"/>
      <c r="J441" s="274">
        <f>ROUND(I441*H441,2)</f>
        <v>0</v>
      </c>
      <c r="K441" s="270" t="s">
        <v>242</v>
      </c>
      <c r="L441" s="275"/>
      <c r="M441" s="276" t="s">
        <v>21</v>
      </c>
      <c r="N441" s="277" t="s">
        <v>42</v>
      </c>
      <c r="O441" s="47"/>
      <c r="P441" s="230">
        <f>O441*H441</f>
        <v>0</v>
      </c>
      <c r="Q441" s="230">
        <v>5.0000000000000002E-05</v>
      </c>
      <c r="R441" s="230">
        <f>Q441*H441</f>
        <v>0.00015000000000000001</v>
      </c>
      <c r="S441" s="230">
        <v>0</v>
      </c>
      <c r="T441" s="231">
        <f>S441*H441</f>
        <v>0</v>
      </c>
      <c r="AR441" s="24" t="s">
        <v>263</v>
      </c>
      <c r="AT441" s="24" t="s">
        <v>331</v>
      </c>
      <c r="AU441" s="24" t="s">
        <v>81</v>
      </c>
      <c r="AY441" s="24" t="s">
        <v>152</v>
      </c>
      <c r="BE441" s="232">
        <f>IF(N441="základní",J441,0)</f>
        <v>0</v>
      </c>
      <c r="BF441" s="232">
        <f>IF(N441="snížená",J441,0)</f>
        <v>0</v>
      </c>
      <c r="BG441" s="232">
        <f>IF(N441="zákl. přenesená",J441,0)</f>
        <v>0</v>
      </c>
      <c r="BH441" s="232">
        <f>IF(N441="sníž. přenesená",J441,0)</f>
        <v>0</v>
      </c>
      <c r="BI441" s="232">
        <f>IF(N441="nulová",J441,0)</f>
        <v>0</v>
      </c>
      <c r="BJ441" s="24" t="s">
        <v>79</v>
      </c>
      <c r="BK441" s="232">
        <f>ROUND(I441*H441,2)</f>
        <v>0</v>
      </c>
      <c r="BL441" s="24" t="s">
        <v>200</v>
      </c>
      <c r="BM441" s="24" t="s">
        <v>2497</v>
      </c>
    </row>
    <row r="442" s="12" customFormat="1">
      <c r="B442" s="244"/>
      <c r="C442" s="245"/>
      <c r="D442" s="235" t="s">
        <v>159</v>
      </c>
      <c r="E442" s="246" t="s">
        <v>21</v>
      </c>
      <c r="F442" s="247" t="s">
        <v>2493</v>
      </c>
      <c r="G442" s="245"/>
      <c r="H442" s="248">
        <v>1</v>
      </c>
      <c r="I442" s="249"/>
      <c r="J442" s="245"/>
      <c r="K442" s="245"/>
      <c r="L442" s="250"/>
      <c r="M442" s="251"/>
      <c r="N442" s="252"/>
      <c r="O442" s="252"/>
      <c r="P442" s="252"/>
      <c r="Q442" s="252"/>
      <c r="R442" s="252"/>
      <c r="S442" s="252"/>
      <c r="T442" s="253"/>
      <c r="AT442" s="254" t="s">
        <v>159</v>
      </c>
      <c r="AU442" s="254" t="s">
        <v>81</v>
      </c>
      <c r="AV442" s="12" t="s">
        <v>81</v>
      </c>
      <c r="AW442" s="12" t="s">
        <v>35</v>
      </c>
      <c r="AX442" s="12" t="s">
        <v>71</v>
      </c>
      <c r="AY442" s="254" t="s">
        <v>152</v>
      </c>
    </row>
    <row r="443" s="12" customFormat="1">
      <c r="B443" s="244"/>
      <c r="C443" s="245"/>
      <c r="D443" s="235" t="s">
        <v>159</v>
      </c>
      <c r="E443" s="246" t="s">
        <v>21</v>
      </c>
      <c r="F443" s="247" t="s">
        <v>2494</v>
      </c>
      <c r="G443" s="245"/>
      <c r="H443" s="248">
        <v>2</v>
      </c>
      <c r="I443" s="249"/>
      <c r="J443" s="245"/>
      <c r="K443" s="245"/>
      <c r="L443" s="250"/>
      <c r="M443" s="251"/>
      <c r="N443" s="252"/>
      <c r="O443" s="252"/>
      <c r="P443" s="252"/>
      <c r="Q443" s="252"/>
      <c r="R443" s="252"/>
      <c r="S443" s="252"/>
      <c r="T443" s="253"/>
      <c r="AT443" s="254" t="s">
        <v>159</v>
      </c>
      <c r="AU443" s="254" t="s">
        <v>81</v>
      </c>
      <c r="AV443" s="12" t="s">
        <v>81</v>
      </c>
      <c r="AW443" s="12" t="s">
        <v>35</v>
      </c>
      <c r="AX443" s="12" t="s">
        <v>71</v>
      </c>
      <c r="AY443" s="254" t="s">
        <v>152</v>
      </c>
    </row>
    <row r="444" s="13" customFormat="1">
      <c r="B444" s="255"/>
      <c r="C444" s="256"/>
      <c r="D444" s="235" t="s">
        <v>159</v>
      </c>
      <c r="E444" s="257" t="s">
        <v>21</v>
      </c>
      <c r="F444" s="258" t="s">
        <v>164</v>
      </c>
      <c r="G444" s="256"/>
      <c r="H444" s="259">
        <v>3</v>
      </c>
      <c r="I444" s="260"/>
      <c r="J444" s="256"/>
      <c r="K444" s="256"/>
      <c r="L444" s="261"/>
      <c r="M444" s="262"/>
      <c r="N444" s="263"/>
      <c r="O444" s="263"/>
      <c r="P444" s="263"/>
      <c r="Q444" s="263"/>
      <c r="R444" s="263"/>
      <c r="S444" s="263"/>
      <c r="T444" s="264"/>
      <c r="AT444" s="265" t="s">
        <v>159</v>
      </c>
      <c r="AU444" s="265" t="s">
        <v>81</v>
      </c>
      <c r="AV444" s="13" t="s">
        <v>158</v>
      </c>
      <c r="AW444" s="13" t="s">
        <v>35</v>
      </c>
      <c r="AX444" s="13" t="s">
        <v>79</v>
      </c>
      <c r="AY444" s="265" t="s">
        <v>152</v>
      </c>
    </row>
    <row r="445" s="1" customFormat="1" ht="25.5" customHeight="1">
      <c r="B445" s="46"/>
      <c r="C445" s="221" t="s">
        <v>470</v>
      </c>
      <c r="D445" s="221" t="s">
        <v>154</v>
      </c>
      <c r="E445" s="222" t="s">
        <v>2498</v>
      </c>
      <c r="F445" s="223" t="s">
        <v>2499</v>
      </c>
      <c r="G445" s="224" t="s">
        <v>376</v>
      </c>
      <c r="H445" s="225">
        <v>4</v>
      </c>
      <c r="I445" s="226"/>
      <c r="J445" s="227">
        <f>ROUND(I445*H445,2)</f>
        <v>0</v>
      </c>
      <c r="K445" s="223" t="s">
        <v>242</v>
      </c>
      <c r="L445" s="72"/>
      <c r="M445" s="228" t="s">
        <v>21</v>
      </c>
      <c r="N445" s="229" t="s">
        <v>42</v>
      </c>
      <c r="O445" s="47"/>
      <c r="P445" s="230">
        <f>O445*H445</f>
        <v>0</v>
      </c>
      <c r="Q445" s="230">
        <v>0</v>
      </c>
      <c r="R445" s="230">
        <f>Q445*H445</f>
        <v>0</v>
      </c>
      <c r="S445" s="230">
        <v>0</v>
      </c>
      <c r="T445" s="231">
        <f>S445*H445</f>
        <v>0</v>
      </c>
      <c r="AR445" s="24" t="s">
        <v>200</v>
      </c>
      <c r="AT445" s="24" t="s">
        <v>154</v>
      </c>
      <c r="AU445" s="24" t="s">
        <v>81</v>
      </c>
      <c r="AY445" s="24" t="s">
        <v>152</v>
      </c>
      <c r="BE445" s="232">
        <f>IF(N445="základní",J445,0)</f>
        <v>0</v>
      </c>
      <c r="BF445" s="232">
        <f>IF(N445="snížená",J445,0)</f>
        <v>0</v>
      </c>
      <c r="BG445" s="232">
        <f>IF(N445="zákl. přenesená",J445,0)</f>
        <v>0</v>
      </c>
      <c r="BH445" s="232">
        <f>IF(N445="sníž. přenesená",J445,0)</f>
        <v>0</v>
      </c>
      <c r="BI445" s="232">
        <f>IF(N445="nulová",J445,0)</f>
        <v>0</v>
      </c>
      <c r="BJ445" s="24" t="s">
        <v>79</v>
      </c>
      <c r="BK445" s="232">
        <f>ROUND(I445*H445,2)</f>
        <v>0</v>
      </c>
      <c r="BL445" s="24" t="s">
        <v>200</v>
      </c>
      <c r="BM445" s="24" t="s">
        <v>2500</v>
      </c>
    </row>
    <row r="446" s="12" customFormat="1">
      <c r="B446" s="244"/>
      <c r="C446" s="245"/>
      <c r="D446" s="235" t="s">
        <v>159</v>
      </c>
      <c r="E446" s="246" t="s">
        <v>21</v>
      </c>
      <c r="F446" s="247" t="s">
        <v>2501</v>
      </c>
      <c r="G446" s="245"/>
      <c r="H446" s="248">
        <v>1</v>
      </c>
      <c r="I446" s="249"/>
      <c r="J446" s="245"/>
      <c r="K446" s="245"/>
      <c r="L446" s="250"/>
      <c r="M446" s="251"/>
      <c r="N446" s="252"/>
      <c r="O446" s="252"/>
      <c r="P446" s="252"/>
      <c r="Q446" s="252"/>
      <c r="R446" s="252"/>
      <c r="S446" s="252"/>
      <c r="T446" s="253"/>
      <c r="AT446" s="254" t="s">
        <v>159</v>
      </c>
      <c r="AU446" s="254" t="s">
        <v>81</v>
      </c>
      <c r="AV446" s="12" t="s">
        <v>81</v>
      </c>
      <c r="AW446" s="12" t="s">
        <v>35</v>
      </c>
      <c r="AX446" s="12" t="s">
        <v>71</v>
      </c>
      <c r="AY446" s="254" t="s">
        <v>152</v>
      </c>
    </row>
    <row r="447" s="12" customFormat="1">
      <c r="B447" s="244"/>
      <c r="C447" s="245"/>
      <c r="D447" s="235" t="s">
        <v>159</v>
      </c>
      <c r="E447" s="246" t="s">
        <v>21</v>
      </c>
      <c r="F447" s="247" t="s">
        <v>2502</v>
      </c>
      <c r="G447" s="245"/>
      <c r="H447" s="248">
        <v>1</v>
      </c>
      <c r="I447" s="249"/>
      <c r="J447" s="245"/>
      <c r="K447" s="245"/>
      <c r="L447" s="250"/>
      <c r="M447" s="251"/>
      <c r="N447" s="252"/>
      <c r="O447" s="252"/>
      <c r="P447" s="252"/>
      <c r="Q447" s="252"/>
      <c r="R447" s="252"/>
      <c r="S447" s="252"/>
      <c r="T447" s="253"/>
      <c r="AT447" s="254" t="s">
        <v>159</v>
      </c>
      <c r="AU447" s="254" t="s">
        <v>81</v>
      </c>
      <c r="AV447" s="12" t="s">
        <v>81</v>
      </c>
      <c r="AW447" s="12" t="s">
        <v>35</v>
      </c>
      <c r="AX447" s="12" t="s">
        <v>71</v>
      </c>
      <c r="AY447" s="254" t="s">
        <v>152</v>
      </c>
    </row>
    <row r="448" s="12" customFormat="1">
      <c r="B448" s="244"/>
      <c r="C448" s="245"/>
      <c r="D448" s="235" t="s">
        <v>159</v>
      </c>
      <c r="E448" s="246" t="s">
        <v>21</v>
      </c>
      <c r="F448" s="247" t="s">
        <v>2503</v>
      </c>
      <c r="G448" s="245"/>
      <c r="H448" s="248">
        <v>2</v>
      </c>
      <c r="I448" s="249"/>
      <c r="J448" s="245"/>
      <c r="K448" s="245"/>
      <c r="L448" s="250"/>
      <c r="M448" s="251"/>
      <c r="N448" s="252"/>
      <c r="O448" s="252"/>
      <c r="P448" s="252"/>
      <c r="Q448" s="252"/>
      <c r="R448" s="252"/>
      <c r="S448" s="252"/>
      <c r="T448" s="253"/>
      <c r="AT448" s="254" t="s">
        <v>159</v>
      </c>
      <c r="AU448" s="254" t="s">
        <v>81</v>
      </c>
      <c r="AV448" s="12" t="s">
        <v>81</v>
      </c>
      <c r="AW448" s="12" t="s">
        <v>35</v>
      </c>
      <c r="AX448" s="12" t="s">
        <v>71</v>
      </c>
      <c r="AY448" s="254" t="s">
        <v>152</v>
      </c>
    </row>
    <row r="449" s="13" customFormat="1">
      <c r="B449" s="255"/>
      <c r="C449" s="256"/>
      <c r="D449" s="235" t="s">
        <v>159</v>
      </c>
      <c r="E449" s="257" t="s">
        <v>21</v>
      </c>
      <c r="F449" s="258" t="s">
        <v>164</v>
      </c>
      <c r="G449" s="256"/>
      <c r="H449" s="259">
        <v>4</v>
      </c>
      <c r="I449" s="260"/>
      <c r="J449" s="256"/>
      <c r="K449" s="256"/>
      <c r="L449" s="261"/>
      <c r="M449" s="262"/>
      <c r="N449" s="263"/>
      <c r="O449" s="263"/>
      <c r="P449" s="263"/>
      <c r="Q449" s="263"/>
      <c r="R449" s="263"/>
      <c r="S449" s="263"/>
      <c r="T449" s="264"/>
      <c r="AT449" s="265" t="s">
        <v>159</v>
      </c>
      <c r="AU449" s="265" t="s">
        <v>81</v>
      </c>
      <c r="AV449" s="13" t="s">
        <v>158</v>
      </c>
      <c r="AW449" s="13" t="s">
        <v>35</v>
      </c>
      <c r="AX449" s="13" t="s">
        <v>79</v>
      </c>
      <c r="AY449" s="265" t="s">
        <v>152</v>
      </c>
    </row>
    <row r="450" s="1" customFormat="1" ht="16.5" customHeight="1">
      <c r="B450" s="46"/>
      <c r="C450" s="268" t="s">
        <v>718</v>
      </c>
      <c r="D450" s="268" t="s">
        <v>331</v>
      </c>
      <c r="E450" s="269" t="s">
        <v>2504</v>
      </c>
      <c r="F450" s="270" t="s">
        <v>2505</v>
      </c>
      <c r="G450" s="271" t="s">
        <v>376</v>
      </c>
      <c r="H450" s="272">
        <v>4</v>
      </c>
      <c r="I450" s="273"/>
      <c r="J450" s="274">
        <f>ROUND(I450*H450,2)</f>
        <v>0</v>
      </c>
      <c r="K450" s="270" t="s">
        <v>242</v>
      </c>
      <c r="L450" s="275"/>
      <c r="M450" s="276" t="s">
        <v>21</v>
      </c>
      <c r="N450" s="277" t="s">
        <v>42</v>
      </c>
      <c r="O450" s="47"/>
      <c r="P450" s="230">
        <f>O450*H450</f>
        <v>0</v>
      </c>
      <c r="Q450" s="230">
        <v>5.0000000000000002E-05</v>
      </c>
      <c r="R450" s="230">
        <f>Q450*H450</f>
        <v>0.00020000000000000001</v>
      </c>
      <c r="S450" s="230">
        <v>0</v>
      </c>
      <c r="T450" s="231">
        <f>S450*H450</f>
        <v>0</v>
      </c>
      <c r="AR450" s="24" t="s">
        <v>263</v>
      </c>
      <c r="AT450" s="24" t="s">
        <v>331</v>
      </c>
      <c r="AU450" s="24" t="s">
        <v>81</v>
      </c>
      <c r="AY450" s="24" t="s">
        <v>152</v>
      </c>
      <c r="BE450" s="232">
        <f>IF(N450="základní",J450,0)</f>
        <v>0</v>
      </c>
      <c r="BF450" s="232">
        <f>IF(N450="snížená",J450,0)</f>
        <v>0</v>
      </c>
      <c r="BG450" s="232">
        <f>IF(N450="zákl. přenesená",J450,0)</f>
        <v>0</v>
      </c>
      <c r="BH450" s="232">
        <f>IF(N450="sníž. přenesená",J450,0)</f>
        <v>0</v>
      </c>
      <c r="BI450" s="232">
        <f>IF(N450="nulová",J450,0)</f>
        <v>0</v>
      </c>
      <c r="BJ450" s="24" t="s">
        <v>79</v>
      </c>
      <c r="BK450" s="232">
        <f>ROUND(I450*H450,2)</f>
        <v>0</v>
      </c>
      <c r="BL450" s="24" t="s">
        <v>200</v>
      </c>
      <c r="BM450" s="24" t="s">
        <v>2506</v>
      </c>
    </row>
    <row r="451" s="12" customFormat="1">
      <c r="B451" s="244"/>
      <c r="C451" s="245"/>
      <c r="D451" s="235" t="s">
        <v>159</v>
      </c>
      <c r="E451" s="246" t="s">
        <v>21</v>
      </c>
      <c r="F451" s="247" t="s">
        <v>2501</v>
      </c>
      <c r="G451" s="245"/>
      <c r="H451" s="248">
        <v>1</v>
      </c>
      <c r="I451" s="249"/>
      <c r="J451" s="245"/>
      <c r="K451" s="245"/>
      <c r="L451" s="250"/>
      <c r="M451" s="251"/>
      <c r="N451" s="252"/>
      <c r="O451" s="252"/>
      <c r="P451" s="252"/>
      <c r="Q451" s="252"/>
      <c r="R451" s="252"/>
      <c r="S451" s="252"/>
      <c r="T451" s="253"/>
      <c r="AT451" s="254" t="s">
        <v>159</v>
      </c>
      <c r="AU451" s="254" t="s">
        <v>81</v>
      </c>
      <c r="AV451" s="12" t="s">
        <v>81</v>
      </c>
      <c r="AW451" s="12" t="s">
        <v>35</v>
      </c>
      <c r="AX451" s="12" t="s">
        <v>71</v>
      </c>
      <c r="AY451" s="254" t="s">
        <v>152</v>
      </c>
    </row>
    <row r="452" s="12" customFormat="1">
      <c r="B452" s="244"/>
      <c r="C452" s="245"/>
      <c r="D452" s="235" t="s">
        <v>159</v>
      </c>
      <c r="E452" s="246" t="s">
        <v>21</v>
      </c>
      <c r="F452" s="247" t="s">
        <v>2502</v>
      </c>
      <c r="G452" s="245"/>
      <c r="H452" s="248">
        <v>1</v>
      </c>
      <c r="I452" s="249"/>
      <c r="J452" s="245"/>
      <c r="K452" s="245"/>
      <c r="L452" s="250"/>
      <c r="M452" s="251"/>
      <c r="N452" s="252"/>
      <c r="O452" s="252"/>
      <c r="P452" s="252"/>
      <c r="Q452" s="252"/>
      <c r="R452" s="252"/>
      <c r="S452" s="252"/>
      <c r="T452" s="253"/>
      <c r="AT452" s="254" t="s">
        <v>159</v>
      </c>
      <c r="AU452" s="254" t="s">
        <v>81</v>
      </c>
      <c r="AV452" s="12" t="s">
        <v>81</v>
      </c>
      <c r="AW452" s="12" t="s">
        <v>35</v>
      </c>
      <c r="AX452" s="12" t="s">
        <v>71</v>
      </c>
      <c r="AY452" s="254" t="s">
        <v>152</v>
      </c>
    </row>
    <row r="453" s="12" customFormat="1">
      <c r="B453" s="244"/>
      <c r="C453" s="245"/>
      <c r="D453" s="235" t="s">
        <v>159</v>
      </c>
      <c r="E453" s="246" t="s">
        <v>21</v>
      </c>
      <c r="F453" s="247" t="s">
        <v>2503</v>
      </c>
      <c r="G453" s="245"/>
      <c r="H453" s="248">
        <v>2</v>
      </c>
      <c r="I453" s="249"/>
      <c r="J453" s="245"/>
      <c r="K453" s="245"/>
      <c r="L453" s="250"/>
      <c r="M453" s="251"/>
      <c r="N453" s="252"/>
      <c r="O453" s="252"/>
      <c r="P453" s="252"/>
      <c r="Q453" s="252"/>
      <c r="R453" s="252"/>
      <c r="S453" s="252"/>
      <c r="T453" s="253"/>
      <c r="AT453" s="254" t="s">
        <v>159</v>
      </c>
      <c r="AU453" s="254" t="s">
        <v>81</v>
      </c>
      <c r="AV453" s="12" t="s">
        <v>81</v>
      </c>
      <c r="AW453" s="12" t="s">
        <v>35</v>
      </c>
      <c r="AX453" s="12" t="s">
        <v>71</v>
      </c>
      <c r="AY453" s="254" t="s">
        <v>152</v>
      </c>
    </row>
    <row r="454" s="13" customFormat="1">
      <c r="B454" s="255"/>
      <c r="C454" s="256"/>
      <c r="D454" s="235" t="s">
        <v>159</v>
      </c>
      <c r="E454" s="257" t="s">
        <v>21</v>
      </c>
      <c r="F454" s="258" t="s">
        <v>164</v>
      </c>
      <c r="G454" s="256"/>
      <c r="H454" s="259">
        <v>4</v>
      </c>
      <c r="I454" s="260"/>
      <c r="J454" s="256"/>
      <c r="K454" s="256"/>
      <c r="L454" s="261"/>
      <c r="M454" s="262"/>
      <c r="N454" s="263"/>
      <c r="O454" s="263"/>
      <c r="P454" s="263"/>
      <c r="Q454" s="263"/>
      <c r="R454" s="263"/>
      <c r="S454" s="263"/>
      <c r="T454" s="264"/>
      <c r="AT454" s="265" t="s">
        <v>159</v>
      </c>
      <c r="AU454" s="265" t="s">
        <v>81</v>
      </c>
      <c r="AV454" s="13" t="s">
        <v>158</v>
      </c>
      <c r="AW454" s="13" t="s">
        <v>35</v>
      </c>
      <c r="AX454" s="13" t="s">
        <v>79</v>
      </c>
      <c r="AY454" s="265" t="s">
        <v>152</v>
      </c>
    </row>
    <row r="455" s="1" customFormat="1" ht="16.5" customHeight="1">
      <c r="B455" s="46"/>
      <c r="C455" s="221" t="s">
        <v>723</v>
      </c>
      <c r="D455" s="221" t="s">
        <v>154</v>
      </c>
      <c r="E455" s="222" t="s">
        <v>2507</v>
      </c>
      <c r="F455" s="223" t="s">
        <v>2508</v>
      </c>
      <c r="G455" s="224" t="s">
        <v>376</v>
      </c>
      <c r="H455" s="225">
        <v>3</v>
      </c>
      <c r="I455" s="226"/>
      <c r="J455" s="227">
        <f>ROUND(I455*H455,2)</f>
        <v>0</v>
      </c>
      <c r="K455" s="223" t="s">
        <v>21</v>
      </c>
      <c r="L455" s="72"/>
      <c r="M455" s="228" t="s">
        <v>21</v>
      </c>
      <c r="N455" s="229" t="s">
        <v>42</v>
      </c>
      <c r="O455" s="47"/>
      <c r="P455" s="230">
        <f>O455*H455</f>
        <v>0</v>
      </c>
      <c r="Q455" s="230">
        <v>0</v>
      </c>
      <c r="R455" s="230">
        <f>Q455*H455</f>
        <v>0</v>
      </c>
      <c r="S455" s="230">
        <v>0</v>
      </c>
      <c r="T455" s="231">
        <f>S455*H455</f>
        <v>0</v>
      </c>
      <c r="AR455" s="24" t="s">
        <v>200</v>
      </c>
      <c r="AT455" s="24" t="s">
        <v>154</v>
      </c>
      <c r="AU455" s="24" t="s">
        <v>81</v>
      </c>
      <c r="AY455" s="24" t="s">
        <v>152</v>
      </c>
      <c r="BE455" s="232">
        <f>IF(N455="základní",J455,0)</f>
        <v>0</v>
      </c>
      <c r="BF455" s="232">
        <f>IF(N455="snížená",J455,0)</f>
        <v>0</v>
      </c>
      <c r="BG455" s="232">
        <f>IF(N455="zákl. přenesená",J455,0)</f>
        <v>0</v>
      </c>
      <c r="BH455" s="232">
        <f>IF(N455="sníž. přenesená",J455,0)</f>
        <v>0</v>
      </c>
      <c r="BI455" s="232">
        <f>IF(N455="nulová",J455,0)</f>
        <v>0</v>
      </c>
      <c r="BJ455" s="24" t="s">
        <v>79</v>
      </c>
      <c r="BK455" s="232">
        <f>ROUND(I455*H455,2)</f>
        <v>0</v>
      </c>
      <c r="BL455" s="24" t="s">
        <v>200</v>
      </c>
      <c r="BM455" s="24" t="s">
        <v>221</v>
      </c>
    </row>
    <row r="456" s="12" customFormat="1">
      <c r="B456" s="244"/>
      <c r="C456" s="245"/>
      <c r="D456" s="235" t="s">
        <v>159</v>
      </c>
      <c r="E456" s="246" t="s">
        <v>21</v>
      </c>
      <c r="F456" s="247" t="s">
        <v>2509</v>
      </c>
      <c r="G456" s="245"/>
      <c r="H456" s="248">
        <v>1</v>
      </c>
      <c r="I456" s="249"/>
      <c r="J456" s="245"/>
      <c r="K456" s="245"/>
      <c r="L456" s="250"/>
      <c r="M456" s="251"/>
      <c r="N456" s="252"/>
      <c r="O456" s="252"/>
      <c r="P456" s="252"/>
      <c r="Q456" s="252"/>
      <c r="R456" s="252"/>
      <c r="S456" s="252"/>
      <c r="T456" s="253"/>
      <c r="AT456" s="254" t="s">
        <v>159</v>
      </c>
      <c r="AU456" s="254" t="s">
        <v>81</v>
      </c>
      <c r="AV456" s="12" t="s">
        <v>81</v>
      </c>
      <c r="AW456" s="12" t="s">
        <v>35</v>
      </c>
      <c r="AX456" s="12" t="s">
        <v>71</v>
      </c>
      <c r="AY456" s="254" t="s">
        <v>152</v>
      </c>
    </row>
    <row r="457" s="12" customFormat="1">
      <c r="B457" s="244"/>
      <c r="C457" s="245"/>
      <c r="D457" s="235" t="s">
        <v>159</v>
      </c>
      <c r="E457" s="246" t="s">
        <v>21</v>
      </c>
      <c r="F457" s="247" t="s">
        <v>2510</v>
      </c>
      <c r="G457" s="245"/>
      <c r="H457" s="248">
        <v>2</v>
      </c>
      <c r="I457" s="249"/>
      <c r="J457" s="245"/>
      <c r="K457" s="245"/>
      <c r="L457" s="250"/>
      <c r="M457" s="251"/>
      <c r="N457" s="252"/>
      <c r="O457" s="252"/>
      <c r="P457" s="252"/>
      <c r="Q457" s="252"/>
      <c r="R457" s="252"/>
      <c r="S457" s="252"/>
      <c r="T457" s="253"/>
      <c r="AT457" s="254" t="s">
        <v>159</v>
      </c>
      <c r="AU457" s="254" t="s">
        <v>81</v>
      </c>
      <c r="AV457" s="12" t="s">
        <v>81</v>
      </c>
      <c r="AW457" s="12" t="s">
        <v>35</v>
      </c>
      <c r="AX457" s="12" t="s">
        <v>71</v>
      </c>
      <c r="AY457" s="254" t="s">
        <v>152</v>
      </c>
    </row>
    <row r="458" s="13" customFormat="1">
      <c r="B458" s="255"/>
      <c r="C458" s="256"/>
      <c r="D458" s="235" t="s">
        <v>159</v>
      </c>
      <c r="E458" s="257" t="s">
        <v>21</v>
      </c>
      <c r="F458" s="258" t="s">
        <v>164</v>
      </c>
      <c r="G458" s="256"/>
      <c r="H458" s="259">
        <v>3</v>
      </c>
      <c r="I458" s="260"/>
      <c r="J458" s="256"/>
      <c r="K458" s="256"/>
      <c r="L458" s="261"/>
      <c r="M458" s="262"/>
      <c r="N458" s="263"/>
      <c r="O458" s="263"/>
      <c r="P458" s="263"/>
      <c r="Q458" s="263"/>
      <c r="R458" s="263"/>
      <c r="S458" s="263"/>
      <c r="T458" s="264"/>
      <c r="AT458" s="265" t="s">
        <v>159</v>
      </c>
      <c r="AU458" s="265" t="s">
        <v>81</v>
      </c>
      <c r="AV458" s="13" t="s">
        <v>158</v>
      </c>
      <c r="AW458" s="13" t="s">
        <v>35</v>
      </c>
      <c r="AX458" s="13" t="s">
        <v>79</v>
      </c>
      <c r="AY458" s="265" t="s">
        <v>152</v>
      </c>
    </row>
    <row r="459" s="1" customFormat="1" ht="16.5" customHeight="1">
      <c r="B459" s="46"/>
      <c r="C459" s="268" t="s">
        <v>727</v>
      </c>
      <c r="D459" s="268" t="s">
        <v>331</v>
      </c>
      <c r="E459" s="269" t="s">
        <v>2511</v>
      </c>
      <c r="F459" s="270" t="s">
        <v>2512</v>
      </c>
      <c r="G459" s="271" t="s">
        <v>376</v>
      </c>
      <c r="H459" s="272">
        <v>3</v>
      </c>
      <c r="I459" s="273"/>
      <c r="J459" s="274">
        <f>ROUND(I459*H459,2)</f>
        <v>0</v>
      </c>
      <c r="K459" s="270" t="s">
        <v>21</v>
      </c>
      <c r="L459" s="275"/>
      <c r="M459" s="276" t="s">
        <v>21</v>
      </c>
      <c r="N459" s="277" t="s">
        <v>42</v>
      </c>
      <c r="O459" s="47"/>
      <c r="P459" s="230">
        <f>O459*H459</f>
        <v>0</v>
      </c>
      <c r="Q459" s="230">
        <v>0</v>
      </c>
      <c r="R459" s="230">
        <f>Q459*H459</f>
        <v>0</v>
      </c>
      <c r="S459" s="230">
        <v>0</v>
      </c>
      <c r="T459" s="231">
        <f>S459*H459</f>
        <v>0</v>
      </c>
      <c r="AR459" s="24" t="s">
        <v>263</v>
      </c>
      <c r="AT459" s="24" t="s">
        <v>331</v>
      </c>
      <c r="AU459" s="24" t="s">
        <v>81</v>
      </c>
      <c r="AY459" s="24" t="s">
        <v>152</v>
      </c>
      <c r="BE459" s="232">
        <f>IF(N459="základní",J459,0)</f>
        <v>0</v>
      </c>
      <c r="BF459" s="232">
        <f>IF(N459="snížená",J459,0)</f>
        <v>0</v>
      </c>
      <c r="BG459" s="232">
        <f>IF(N459="zákl. přenesená",J459,0)</f>
        <v>0</v>
      </c>
      <c r="BH459" s="232">
        <f>IF(N459="sníž. přenesená",J459,0)</f>
        <v>0</v>
      </c>
      <c r="BI459" s="232">
        <f>IF(N459="nulová",J459,0)</f>
        <v>0</v>
      </c>
      <c r="BJ459" s="24" t="s">
        <v>79</v>
      </c>
      <c r="BK459" s="232">
        <f>ROUND(I459*H459,2)</f>
        <v>0</v>
      </c>
      <c r="BL459" s="24" t="s">
        <v>200</v>
      </c>
      <c r="BM459" s="24" t="s">
        <v>225</v>
      </c>
    </row>
    <row r="460" s="12" customFormat="1">
      <c r="B460" s="244"/>
      <c r="C460" s="245"/>
      <c r="D460" s="235" t="s">
        <v>159</v>
      </c>
      <c r="E460" s="246" t="s">
        <v>21</v>
      </c>
      <c r="F460" s="247" t="s">
        <v>2509</v>
      </c>
      <c r="G460" s="245"/>
      <c r="H460" s="248">
        <v>1</v>
      </c>
      <c r="I460" s="249"/>
      <c r="J460" s="245"/>
      <c r="K460" s="245"/>
      <c r="L460" s="250"/>
      <c r="M460" s="251"/>
      <c r="N460" s="252"/>
      <c r="O460" s="252"/>
      <c r="P460" s="252"/>
      <c r="Q460" s="252"/>
      <c r="R460" s="252"/>
      <c r="S460" s="252"/>
      <c r="T460" s="253"/>
      <c r="AT460" s="254" t="s">
        <v>159</v>
      </c>
      <c r="AU460" s="254" t="s">
        <v>81</v>
      </c>
      <c r="AV460" s="12" t="s">
        <v>81</v>
      </c>
      <c r="AW460" s="12" t="s">
        <v>35</v>
      </c>
      <c r="AX460" s="12" t="s">
        <v>71</v>
      </c>
      <c r="AY460" s="254" t="s">
        <v>152</v>
      </c>
    </row>
    <row r="461" s="12" customFormat="1">
      <c r="B461" s="244"/>
      <c r="C461" s="245"/>
      <c r="D461" s="235" t="s">
        <v>159</v>
      </c>
      <c r="E461" s="246" t="s">
        <v>21</v>
      </c>
      <c r="F461" s="247" t="s">
        <v>2510</v>
      </c>
      <c r="G461" s="245"/>
      <c r="H461" s="248">
        <v>2</v>
      </c>
      <c r="I461" s="249"/>
      <c r="J461" s="245"/>
      <c r="K461" s="245"/>
      <c r="L461" s="250"/>
      <c r="M461" s="251"/>
      <c r="N461" s="252"/>
      <c r="O461" s="252"/>
      <c r="P461" s="252"/>
      <c r="Q461" s="252"/>
      <c r="R461" s="252"/>
      <c r="S461" s="252"/>
      <c r="T461" s="253"/>
      <c r="AT461" s="254" t="s">
        <v>159</v>
      </c>
      <c r="AU461" s="254" t="s">
        <v>81</v>
      </c>
      <c r="AV461" s="12" t="s">
        <v>81</v>
      </c>
      <c r="AW461" s="12" t="s">
        <v>35</v>
      </c>
      <c r="AX461" s="12" t="s">
        <v>71</v>
      </c>
      <c r="AY461" s="254" t="s">
        <v>152</v>
      </c>
    </row>
    <row r="462" s="13" customFormat="1">
      <c r="B462" s="255"/>
      <c r="C462" s="256"/>
      <c r="D462" s="235" t="s">
        <v>159</v>
      </c>
      <c r="E462" s="257" t="s">
        <v>21</v>
      </c>
      <c r="F462" s="258" t="s">
        <v>164</v>
      </c>
      <c r="G462" s="256"/>
      <c r="H462" s="259">
        <v>3</v>
      </c>
      <c r="I462" s="260"/>
      <c r="J462" s="256"/>
      <c r="K462" s="256"/>
      <c r="L462" s="261"/>
      <c r="M462" s="262"/>
      <c r="N462" s="263"/>
      <c r="O462" s="263"/>
      <c r="P462" s="263"/>
      <c r="Q462" s="263"/>
      <c r="R462" s="263"/>
      <c r="S462" s="263"/>
      <c r="T462" s="264"/>
      <c r="AT462" s="265" t="s">
        <v>159</v>
      </c>
      <c r="AU462" s="265" t="s">
        <v>81</v>
      </c>
      <c r="AV462" s="13" t="s">
        <v>158</v>
      </c>
      <c r="AW462" s="13" t="s">
        <v>35</v>
      </c>
      <c r="AX462" s="13" t="s">
        <v>79</v>
      </c>
      <c r="AY462" s="265" t="s">
        <v>152</v>
      </c>
    </row>
    <row r="463" s="1" customFormat="1" ht="25.5" customHeight="1">
      <c r="B463" s="46"/>
      <c r="C463" s="221" t="s">
        <v>480</v>
      </c>
      <c r="D463" s="221" t="s">
        <v>154</v>
      </c>
      <c r="E463" s="222" t="s">
        <v>2513</v>
      </c>
      <c r="F463" s="223" t="s">
        <v>2514</v>
      </c>
      <c r="G463" s="224" t="s">
        <v>376</v>
      </c>
      <c r="H463" s="225">
        <v>7</v>
      </c>
      <c r="I463" s="226"/>
      <c r="J463" s="227">
        <f>ROUND(I463*H463,2)</f>
        <v>0</v>
      </c>
      <c r="K463" s="223" t="s">
        <v>242</v>
      </c>
      <c r="L463" s="72"/>
      <c r="M463" s="228" t="s">
        <v>21</v>
      </c>
      <c r="N463" s="229" t="s">
        <v>42</v>
      </c>
      <c r="O463" s="47"/>
      <c r="P463" s="230">
        <f>O463*H463</f>
        <v>0</v>
      </c>
      <c r="Q463" s="230">
        <v>0</v>
      </c>
      <c r="R463" s="230">
        <f>Q463*H463</f>
        <v>0</v>
      </c>
      <c r="S463" s="230">
        <v>0</v>
      </c>
      <c r="T463" s="231">
        <f>S463*H463</f>
        <v>0</v>
      </c>
      <c r="AR463" s="24" t="s">
        <v>200</v>
      </c>
      <c r="AT463" s="24" t="s">
        <v>154</v>
      </c>
      <c r="AU463" s="24" t="s">
        <v>81</v>
      </c>
      <c r="AY463" s="24" t="s">
        <v>152</v>
      </c>
      <c r="BE463" s="232">
        <f>IF(N463="základní",J463,0)</f>
        <v>0</v>
      </c>
      <c r="BF463" s="232">
        <f>IF(N463="snížená",J463,0)</f>
        <v>0</v>
      </c>
      <c r="BG463" s="232">
        <f>IF(N463="zákl. přenesená",J463,0)</f>
        <v>0</v>
      </c>
      <c r="BH463" s="232">
        <f>IF(N463="sníž. přenesená",J463,0)</f>
        <v>0</v>
      </c>
      <c r="BI463" s="232">
        <f>IF(N463="nulová",J463,0)</f>
        <v>0</v>
      </c>
      <c r="BJ463" s="24" t="s">
        <v>79</v>
      </c>
      <c r="BK463" s="232">
        <f>ROUND(I463*H463,2)</f>
        <v>0</v>
      </c>
      <c r="BL463" s="24" t="s">
        <v>200</v>
      </c>
      <c r="BM463" s="24" t="s">
        <v>2515</v>
      </c>
    </row>
    <row r="464" s="12" customFormat="1">
      <c r="B464" s="244"/>
      <c r="C464" s="245"/>
      <c r="D464" s="235" t="s">
        <v>159</v>
      </c>
      <c r="E464" s="246" t="s">
        <v>21</v>
      </c>
      <c r="F464" s="247" t="s">
        <v>2516</v>
      </c>
      <c r="G464" s="245"/>
      <c r="H464" s="248">
        <v>3</v>
      </c>
      <c r="I464" s="249"/>
      <c r="J464" s="245"/>
      <c r="K464" s="245"/>
      <c r="L464" s="250"/>
      <c r="M464" s="251"/>
      <c r="N464" s="252"/>
      <c r="O464" s="252"/>
      <c r="P464" s="252"/>
      <c r="Q464" s="252"/>
      <c r="R464" s="252"/>
      <c r="S464" s="252"/>
      <c r="T464" s="253"/>
      <c r="AT464" s="254" t="s">
        <v>159</v>
      </c>
      <c r="AU464" s="254" t="s">
        <v>81</v>
      </c>
      <c r="AV464" s="12" t="s">
        <v>81</v>
      </c>
      <c r="AW464" s="12" t="s">
        <v>35</v>
      </c>
      <c r="AX464" s="12" t="s">
        <v>71</v>
      </c>
      <c r="AY464" s="254" t="s">
        <v>152</v>
      </c>
    </row>
    <row r="465" s="12" customFormat="1">
      <c r="B465" s="244"/>
      <c r="C465" s="245"/>
      <c r="D465" s="235" t="s">
        <v>159</v>
      </c>
      <c r="E465" s="246" t="s">
        <v>21</v>
      </c>
      <c r="F465" s="247" t="s">
        <v>2517</v>
      </c>
      <c r="G465" s="245"/>
      <c r="H465" s="248">
        <v>1</v>
      </c>
      <c r="I465" s="249"/>
      <c r="J465" s="245"/>
      <c r="K465" s="245"/>
      <c r="L465" s="250"/>
      <c r="M465" s="251"/>
      <c r="N465" s="252"/>
      <c r="O465" s="252"/>
      <c r="P465" s="252"/>
      <c r="Q465" s="252"/>
      <c r="R465" s="252"/>
      <c r="S465" s="252"/>
      <c r="T465" s="253"/>
      <c r="AT465" s="254" t="s">
        <v>159</v>
      </c>
      <c r="AU465" s="254" t="s">
        <v>81</v>
      </c>
      <c r="AV465" s="12" t="s">
        <v>81</v>
      </c>
      <c r="AW465" s="12" t="s">
        <v>35</v>
      </c>
      <c r="AX465" s="12" t="s">
        <v>71</v>
      </c>
      <c r="AY465" s="254" t="s">
        <v>152</v>
      </c>
    </row>
    <row r="466" s="12" customFormat="1">
      <c r="B466" s="244"/>
      <c r="C466" s="245"/>
      <c r="D466" s="235" t="s">
        <v>159</v>
      </c>
      <c r="E466" s="246" t="s">
        <v>21</v>
      </c>
      <c r="F466" s="247" t="s">
        <v>2518</v>
      </c>
      <c r="G466" s="245"/>
      <c r="H466" s="248">
        <v>2</v>
      </c>
      <c r="I466" s="249"/>
      <c r="J466" s="245"/>
      <c r="K466" s="245"/>
      <c r="L466" s="250"/>
      <c r="M466" s="251"/>
      <c r="N466" s="252"/>
      <c r="O466" s="252"/>
      <c r="P466" s="252"/>
      <c r="Q466" s="252"/>
      <c r="R466" s="252"/>
      <c r="S466" s="252"/>
      <c r="T466" s="253"/>
      <c r="AT466" s="254" t="s">
        <v>159</v>
      </c>
      <c r="AU466" s="254" t="s">
        <v>81</v>
      </c>
      <c r="AV466" s="12" t="s">
        <v>81</v>
      </c>
      <c r="AW466" s="12" t="s">
        <v>35</v>
      </c>
      <c r="AX466" s="12" t="s">
        <v>71</v>
      </c>
      <c r="AY466" s="254" t="s">
        <v>152</v>
      </c>
    </row>
    <row r="467" s="12" customFormat="1">
      <c r="B467" s="244"/>
      <c r="C467" s="245"/>
      <c r="D467" s="235" t="s">
        <v>159</v>
      </c>
      <c r="E467" s="246" t="s">
        <v>21</v>
      </c>
      <c r="F467" s="247" t="s">
        <v>2519</v>
      </c>
      <c r="G467" s="245"/>
      <c r="H467" s="248">
        <v>1</v>
      </c>
      <c r="I467" s="249"/>
      <c r="J467" s="245"/>
      <c r="K467" s="245"/>
      <c r="L467" s="250"/>
      <c r="M467" s="251"/>
      <c r="N467" s="252"/>
      <c r="O467" s="252"/>
      <c r="P467" s="252"/>
      <c r="Q467" s="252"/>
      <c r="R467" s="252"/>
      <c r="S467" s="252"/>
      <c r="T467" s="253"/>
      <c r="AT467" s="254" t="s">
        <v>159</v>
      </c>
      <c r="AU467" s="254" t="s">
        <v>81</v>
      </c>
      <c r="AV467" s="12" t="s">
        <v>81</v>
      </c>
      <c r="AW467" s="12" t="s">
        <v>35</v>
      </c>
      <c r="AX467" s="12" t="s">
        <v>71</v>
      </c>
      <c r="AY467" s="254" t="s">
        <v>152</v>
      </c>
    </row>
    <row r="468" s="13" customFormat="1">
      <c r="B468" s="255"/>
      <c r="C468" s="256"/>
      <c r="D468" s="235" t="s">
        <v>159</v>
      </c>
      <c r="E468" s="257" t="s">
        <v>21</v>
      </c>
      <c r="F468" s="258" t="s">
        <v>164</v>
      </c>
      <c r="G468" s="256"/>
      <c r="H468" s="259">
        <v>7</v>
      </c>
      <c r="I468" s="260"/>
      <c r="J468" s="256"/>
      <c r="K468" s="256"/>
      <c r="L468" s="261"/>
      <c r="M468" s="262"/>
      <c r="N468" s="263"/>
      <c r="O468" s="263"/>
      <c r="P468" s="263"/>
      <c r="Q468" s="263"/>
      <c r="R468" s="263"/>
      <c r="S468" s="263"/>
      <c r="T468" s="264"/>
      <c r="AT468" s="265" t="s">
        <v>159</v>
      </c>
      <c r="AU468" s="265" t="s">
        <v>81</v>
      </c>
      <c r="AV468" s="13" t="s">
        <v>158</v>
      </c>
      <c r="AW468" s="13" t="s">
        <v>35</v>
      </c>
      <c r="AX468" s="13" t="s">
        <v>79</v>
      </c>
      <c r="AY468" s="265" t="s">
        <v>152</v>
      </c>
    </row>
    <row r="469" s="1" customFormat="1" ht="16.5" customHeight="1">
      <c r="B469" s="46"/>
      <c r="C469" s="268" t="s">
        <v>745</v>
      </c>
      <c r="D469" s="268" t="s">
        <v>331</v>
      </c>
      <c r="E469" s="269" t="s">
        <v>2520</v>
      </c>
      <c r="F469" s="270" t="s">
        <v>2521</v>
      </c>
      <c r="G469" s="271" t="s">
        <v>376</v>
      </c>
      <c r="H469" s="272">
        <v>7</v>
      </c>
      <c r="I469" s="273"/>
      <c r="J469" s="274">
        <f>ROUND(I469*H469,2)</f>
        <v>0</v>
      </c>
      <c r="K469" s="270" t="s">
        <v>242</v>
      </c>
      <c r="L469" s="275"/>
      <c r="M469" s="276" t="s">
        <v>21</v>
      </c>
      <c r="N469" s="277" t="s">
        <v>42</v>
      </c>
      <c r="O469" s="47"/>
      <c r="P469" s="230">
        <f>O469*H469</f>
        <v>0</v>
      </c>
      <c r="Q469" s="230">
        <v>8.0000000000000007E-05</v>
      </c>
      <c r="R469" s="230">
        <f>Q469*H469</f>
        <v>0.00056000000000000006</v>
      </c>
      <c r="S469" s="230">
        <v>0</v>
      </c>
      <c r="T469" s="231">
        <f>S469*H469</f>
        <v>0</v>
      </c>
      <c r="AR469" s="24" t="s">
        <v>263</v>
      </c>
      <c r="AT469" s="24" t="s">
        <v>331</v>
      </c>
      <c r="AU469" s="24" t="s">
        <v>81</v>
      </c>
      <c r="AY469" s="24" t="s">
        <v>152</v>
      </c>
      <c r="BE469" s="232">
        <f>IF(N469="základní",J469,0)</f>
        <v>0</v>
      </c>
      <c r="BF469" s="232">
        <f>IF(N469="snížená",J469,0)</f>
        <v>0</v>
      </c>
      <c r="BG469" s="232">
        <f>IF(N469="zákl. přenesená",J469,0)</f>
        <v>0</v>
      </c>
      <c r="BH469" s="232">
        <f>IF(N469="sníž. přenesená",J469,0)</f>
        <v>0</v>
      </c>
      <c r="BI469" s="232">
        <f>IF(N469="nulová",J469,0)</f>
        <v>0</v>
      </c>
      <c r="BJ469" s="24" t="s">
        <v>79</v>
      </c>
      <c r="BK469" s="232">
        <f>ROUND(I469*H469,2)</f>
        <v>0</v>
      </c>
      <c r="BL469" s="24" t="s">
        <v>200</v>
      </c>
      <c r="BM469" s="24" t="s">
        <v>2522</v>
      </c>
    </row>
    <row r="470" s="12" customFormat="1">
      <c r="B470" s="244"/>
      <c r="C470" s="245"/>
      <c r="D470" s="235" t="s">
        <v>159</v>
      </c>
      <c r="E470" s="246" t="s">
        <v>21</v>
      </c>
      <c r="F470" s="247" t="s">
        <v>2516</v>
      </c>
      <c r="G470" s="245"/>
      <c r="H470" s="248">
        <v>3</v>
      </c>
      <c r="I470" s="249"/>
      <c r="J470" s="245"/>
      <c r="K470" s="245"/>
      <c r="L470" s="250"/>
      <c r="M470" s="251"/>
      <c r="N470" s="252"/>
      <c r="O470" s="252"/>
      <c r="P470" s="252"/>
      <c r="Q470" s="252"/>
      <c r="R470" s="252"/>
      <c r="S470" s="252"/>
      <c r="T470" s="253"/>
      <c r="AT470" s="254" t="s">
        <v>159</v>
      </c>
      <c r="AU470" s="254" t="s">
        <v>81</v>
      </c>
      <c r="AV470" s="12" t="s">
        <v>81</v>
      </c>
      <c r="AW470" s="12" t="s">
        <v>35</v>
      </c>
      <c r="AX470" s="12" t="s">
        <v>71</v>
      </c>
      <c r="AY470" s="254" t="s">
        <v>152</v>
      </c>
    </row>
    <row r="471" s="12" customFormat="1">
      <c r="B471" s="244"/>
      <c r="C471" s="245"/>
      <c r="D471" s="235" t="s">
        <v>159</v>
      </c>
      <c r="E471" s="246" t="s">
        <v>21</v>
      </c>
      <c r="F471" s="247" t="s">
        <v>2517</v>
      </c>
      <c r="G471" s="245"/>
      <c r="H471" s="248">
        <v>1</v>
      </c>
      <c r="I471" s="249"/>
      <c r="J471" s="245"/>
      <c r="K471" s="245"/>
      <c r="L471" s="250"/>
      <c r="M471" s="251"/>
      <c r="N471" s="252"/>
      <c r="O471" s="252"/>
      <c r="P471" s="252"/>
      <c r="Q471" s="252"/>
      <c r="R471" s="252"/>
      <c r="S471" s="252"/>
      <c r="T471" s="253"/>
      <c r="AT471" s="254" t="s">
        <v>159</v>
      </c>
      <c r="AU471" s="254" t="s">
        <v>81</v>
      </c>
      <c r="AV471" s="12" t="s">
        <v>81</v>
      </c>
      <c r="AW471" s="12" t="s">
        <v>35</v>
      </c>
      <c r="AX471" s="12" t="s">
        <v>71</v>
      </c>
      <c r="AY471" s="254" t="s">
        <v>152</v>
      </c>
    </row>
    <row r="472" s="12" customFormat="1">
      <c r="B472" s="244"/>
      <c r="C472" s="245"/>
      <c r="D472" s="235" t="s">
        <v>159</v>
      </c>
      <c r="E472" s="246" t="s">
        <v>21</v>
      </c>
      <c r="F472" s="247" t="s">
        <v>2518</v>
      </c>
      <c r="G472" s="245"/>
      <c r="H472" s="248">
        <v>2</v>
      </c>
      <c r="I472" s="249"/>
      <c r="J472" s="245"/>
      <c r="K472" s="245"/>
      <c r="L472" s="250"/>
      <c r="M472" s="251"/>
      <c r="N472" s="252"/>
      <c r="O472" s="252"/>
      <c r="P472" s="252"/>
      <c r="Q472" s="252"/>
      <c r="R472" s="252"/>
      <c r="S472" s="252"/>
      <c r="T472" s="253"/>
      <c r="AT472" s="254" t="s">
        <v>159</v>
      </c>
      <c r="AU472" s="254" t="s">
        <v>81</v>
      </c>
      <c r="AV472" s="12" t="s">
        <v>81</v>
      </c>
      <c r="AW472" s="12" t="s">
        <v>35</v>
      </c>
      <c r="AX472" s="12" t="s">
        <v>71</v>
      </c>
      <c r="AY472" s="254" t="s">
        <v>152</v>
      </c>
    </row>
    <row r="473" s="12" customFormat="1">
      <c r="B473" s="244"/>
      <c r="C473" s="245"/>
      <c r="D473" s="235" t="s">
        <v>159</v>
      </c>
      <c r="E473" s="246" t="s">
        <v>21</v>
      </c>
      <c r="F473" s="247" t="s">
        <v>2519</v>
      </c>
      <c r="G473" s="245"/>
      <c r="H473" s="248">
        <v>1</v>
      </c>
      <c r="I473" s="249"/>
      <c r="J473" s="245"/>
      <c r="K473" s="245"/>
      <c r="L473" s="250"/>
      <c r="M473" s="251"/>
      <c r="N473" s="252"/>
      <c r="O473" s="252"/>
      <c r="P473" s="252"/>
      <c r="Q473" s="252"/>
      <c r="R473" s="252"/>
      <c r="S473" s="252"/>
      <c r="T473" s="253"/>
      <c r="AT473" s="254" t="s">
        <v>159</v>
      </c>
      <c r="AU473" s="254" t="s">
        <v>81</v>
      </c>
      <c r="AV473" s="12" t="s">
        <v>81</v>
      </c>
      <c r="AW473" s="12" t="s">
        <v>35</v>
      </c>
      <c r="AX473" s="12" t="s">
        <v>71</v>
      </c>
      <c r="AY473" s="254" t="s">
        <v>152</v>
      </c>
    </row>
    <row r="474" s="13" customFormat="1">
      <c r="B474" s="255"/>
      <c r="C474" s="256"/>
      <c r="D474" s="235" t="s">
        <v>159</v>
      </c>
      <c r="E474" s="257" t="s">
        <v>21</v>
      </c>
      <c r="F474" s="258" t="s">
        <v>164</v>
      </c>
      <c r="G474" s="256"/>
      <c r="H474" s="259">
        <v>7</v>
      </c>
      <c r="I474" s="260"/>
      <c r="J474" s="256"/>
      <c r="K474" s="256"/>
      <c r="L474" s="261"/>
      <c r="M474" s="262"/>
      <c r="N474" s="263"/>
      <c r="O474" s="263"/>
      <c r="P474" s="263"/>
      <c r="Q474" s="263"/>
      <c r="R474" s="263"/>
      <c r="S474" s="263"/>
      <c r="T474" s="264"/>
      <c r="AT474" s="265" t="s">
        <v>159</v>
      </c>
      <c r="AU474" s="265" t="s">
        <v>81</v>
      </c>
      <c r="AV474" s="13" t="s">
        <v>158</v>
      </c>
      <c r="AW474" s="13" t="s">
        <v>35</v>
      </c>
      <c r="AX474" s="13" t="s">
        <v>79</v>
      </c>
      <c r="AY474" s="265" t="s">
        <v>152</v>
      </c>
    </row>
    <row r="475" s="1" customFormat="1" ht="25.5" customHeight="1">
      <c r="B475" s="46"/>
      <c r="C475" s="221" t="s">
        <v>489</v>
      </c>
      <c r="D475" s="221" t="s">
        <v>154</v>
      </c>
      <c r="E475" s="222" t="s">
        <v>2523</v>
      </c>
      <c r="F475" s="223" t="s">
        <v>2524</v>
      </c>
      <c r="G475" s="224" t="s">
        <v>376</v>
      </c>
      <c r="H475" s="225">
        <v>2</v>
      </c>
      <c r="I475" s="226"/>
      <c r="J475" s="227">
        <f>ROUND(I475*H475,2)</f>
        <v>0</v>
      </c>
      <c r="K475" s="223" t="s">
        <v>242</v>
      </c>
      <c r="L475" s="72"/>
      <c r="M475" s="228" t="s">
        <v>21</v>
      </c>
      <c r="N475" s="229" t="s">
        <v>42</v>
      </c>
      <c r="O475" s="47"/>
      <c r="P475" s="230">
        <f>O475*H475</f>
        <v>0</v>
      </c>
      <c r="Q475" s="230">
        <v>0</v>
      </c>
      <c r="R475" s="230">
        <f>Q475*H475</f>
        <v>0</v>
      </c>
      <c r="S475" s="230">
        <v>0</v>
      </c>
      <c r="T475" s="231">
        <f>S475*H475</f>
        <v>0</v>
      </c>
      <c r="AR475" s="24" t="s">
        <v>200</v>
      </c>
      <c r="AT475" s="24" t="s">
        <v>154</v>
      </c>
      <c r="AU475" s="24" t="s">
        <v>81</v>
      </c>
      <c r="AY475" s="24" t="s">
        <v>152</v>
      </c>
      <c r="BE475" s="232">
        <f>IF(N475="základní",J475,0)</f>
        <v>0</v>
      </c>
      <c r="BF475" s="232">
        <f>IF(N475="snížená",J475,0)</f>
        <v>0</v>
      </c>
      <c r="BG475" s="232">
        <f>IF(N475="zákl. přenesená",J475,0)</f>
        <v>0</v>
      </c>
      <c r="BH475" s="232">
        <f>IF(N475="sníž. přenesená",J475,0)</f>
        <v>0</v>
      </c>
      <c r="BI475" s="232">
        <f>IF(N475="nulová",J475,0)</f>
        <v>0</v>
      </c>
      <c r="BJ475" s="24" t="s">
        <v>79</v>
      </c>
      <c r="BK475" s="232">
        <f>ROUND(I475*H475,2)</f>
        <v>0</v>
      </c>
      <c r="BL475" s="24" t="s">
        <v>200</v>
      </c>
      <c r="BM475" s="24" t="s">
        <v>2525</v>
      </c>
    </row>
    <row r="476" s="12" customFormat="1">
      <c r="B476" s="244"/>
      <c r="C476" s="245"/>
      <c r="D476" s="235" t="s">
        <v>159</v>
      </c>
      <c r="E476" s="246" t="s">
        <v>21</v>
      </c>
      <c r="F476" s="247" t="s">
        <v>1045</v>
      </c>
      <c r="G476" s="245"/>
      <c r="H476" s="248">
        <v>2</v>
      </c>
      <c r="I476" s="249"/>
      <c r="J476" s="245"/>
      <c r="K476" s="245"/>
      <c r="L476" s="250"/>
      <c r="M476" s="251"/>
      <c r="N476" s="252"/>
      <c r="O476" s="252"/>
      <c r="P476" s="252"/>
      <c r="Q476" s="252"/>
      <c r="R476" s="252"/>
      <c r="S476" s="252"/>
      <c r="T476" s="253"/>
      <c r="AT476" s="254" t="s">
        <v>159</v>
      </c>
      <c r="AU476" s="254" t="s">
        <v>81</v>
      </c>
      <c r="AV476" s="12" t="s">
        <v>81</v>
      </c>
      <c r="AW476" s="12" t="s">
        <v>35</v>
      </c>
      <c r="AX476" s="12" t="s">
        <v>79</v>
      </c>
      <c r="AY476" s="254" t="s">
        <v>152</v>
      </c>
    </row>
    <row r="477" s="1" customFormat="1" ht="16.5" customHeight="1">
      <c r="B477" s="46"/>
      <c r="C477" s="268" t="s">
        <v>753</v>
      </c>
      <c r="D477" s="268" t="s">
        <v>331</v>
      </c>
      <c r="E477" s="269" t="s">
        <v>2526</v>
      </c>
      <c r="F477" s="270" t="s">
        <v>2527</v>
      </c>
      <c r="G477" s="271" t="s">
        <v>376</v>
      </c>
      <c r="H477" s="272">
        <v>2</v>
      </c>
      <c r="I477" s="273"/>
      <c r="J477" s="274">
        <f>ROUND(I477*H477,2)</f>
        <v>0</v>
      </c>
      <c r="K477" s="270" t="s">
        <v>242</v>
      </c>
      <c r="L477" s="275"/>
      <c r="M477" s="276" t="s">
        <v>21</v>
      </c>
      <c r="N477" s="277" t="s">
        <v>42</v>
      </c>
      <c r="O477" s="47"/>
      <c r="P477" s="230">
        <f>O477*H477</f>
        <v>0</v>
      </c>
      <c r="Q477" s="230">
        <v>0.017000000000000001</v>
      </c>
      <c r="R477" s="230">
        <f>Q477*H477</f>
        <v>0.034000000000000002</v>
      </c>
      <c r="S477" s="230">
        <v>0</v>
      </c>
      <c r="T477" s="231">
        <f>S477*H477</f>
        <v>0</v>
      </c>
      <c r="AR477" s="24" t="s">
        <v>263</v>
      </c>
      <c r="AT477" s="24" t="s">
        <v>331</v>
      </c>
      <c r="AU477" s="24" t="s">
        <v>81</v>
      </c>
      <c r="AY477" s="24" t="s">
        <v>152</v>
      </c>
      <c r="BE477" s="232">
        <f>IF(N477="základní",J477,0)</f>
        <v>0</v>
      </c>
      <c r="BF477" s="232">
        <f>IF(N477="snížená",J477,0)</f>
        <v>0</v>
      </c>
      <c r="BG477" s="232">
        <f>IF(N477="zákl. přenesená",J477,0)</f>
        <v>0</v>
      </c>
      <c r="BH477" s="232">
        <f>IF(N477="sníž. přenesená",J477,0)</f>
        <v>0</v>
      </c>
      <c r="BI477" s="232">
        <f>IF(N477="nulová",J477,0)</f>
        <v>0</v>
      </c>
      <c r="BJ477" s="24" t="s">
        <v>79</v>
      </c>
      <c r="BK477" s="232">
        <f>ROUND(I477*H477,2)</f>
        <v>0</v>
      </c>
      <c r="BL477" s="24" t="s">
        <v>200</v>
      </c>
      <c r="BM477" s="24" t="s">
        <v>2528</v>
      </c>
    </row>
    <row r="478" s="12" customFormat="1">
      <c r="B478" s="244"/>
      <c r="C478" s="245"/>
      <c r="D478" s="235" t="s">
        <v>159</v>
      </c>
      <c r="E478" s="246" t="s">
        <v>21</v>
      </c>
      <c r="F478" s="247" t="s">
        <v>1045</v>
      </c>
      <c r="G478" s="245"/>
      <c r="H478" s="248">
        <v>2</v>
      </c>
      <c r="I478" s="249"/>
      <c r="J478" s="245"/>
      <c r="K478" s="245"/>
      <c r="L478" s="250"/>
      <c r="M478" s="251"/>
      <c r="N478" s="252"/>
      <c r="O478" s="252"/>
      <c r="P478" s="252"/>
      <c r="Q478" s="252"/>
      <c r="R478" s="252"/>
      <c r="S478" s="252"/>
      <c r="T478" s="253"/>
      <c r="AT478" s="254" t="s">
        <v>159</v>
      </c>
      <c r="AU478" s="254" t="s">
        <v>81</v>
      </c>
      <c r="AV478" s="12" t="s">
        <v>81</v>
      </c>
      <c r="AW478" s="12" t="s">
        <v>35</v>
      </c>
      <c r="AX478" s="12" t="s">
        <v>79</v>
      </c>
      <c r="AY478" s="254" t="s">
        <v>152</v>
      </c>
    </row>
    <row r="479" s="1" customFormat="1" ht="16.5" customHeight="1">
      <c r="B479" s="46"/>
      <c r="C479" s="221" t="s">
        <v>499</v>
      </c>
      <c r="D479" s="221" t="s">
        <v>154</v>
      </c>
      <c r="E479" s="222" t="s">
        <v>2529</v>
      </c>
      <c r="F479" s="223" t="s">
        <v>2530</v>
      </c>
      <c r="G479" s="224" t="s">
        <v>376</v>
      </c>
      <c r="H479" s="225">
        <v>2</v>
      </c>
      <c r="I479" s="226"/>
      <c r="J479" s="227">
        <f>ROUND(I479*H479,2)</f>
        <v>0</v>
      </c>
      <c r="K479" s="223" t="s">
        <v>242</v>
      </c>
      <c r="L479" s="72"/>
      <c r="M479" s="228" t="s">
        <v>21</v>
      </c>
      <c r="N479" s="229" t="s">
        <v>42</v>
      </c>
      <c r="O479" s="47"/>
      <c r="P479" s="230">
        <f>O479*H479</f>
        <v>0</v>
      </c>
      <c r="Q479" s="230">
        <v>0</v>
      </c>
      <c r="R479" s="230">
        <f>Q479*H479</f>
        <v>0</v>
      </c>
      <c r="S479" s="230">
        <v>0</v>
      </c>
      <c r="T479" s="231">
        <f>S479*H479</f>
        <v>0</v>
      </c>
      <c r="AR479" s="24" t="s">
        <v>158</v>
      </c>
      <c r="AT479" s="24" t="s">
        <v>154</v>
      </c>
      <c r="AU479" s="24" t="s">
        <v>81</v>
      </c>
      <c r="AY479" s="24" t="s">
        <v>152</v>
      </c>
      <c r="BE479" s="232">
        <f>IF(N479="základní",J479,0)</f>
        <v>0</v>
      </c>
      <c r="BF479" s="232">
        <f>IF(N479="snížená",J479,0)</f>
        <v>0</v>
      </c>
      <c r="BG479" s="232">
        <f>IF(N479="zákl. přenesená",J479,0)</f>
        <v>0</v>
      </c>
      <c r="BH479" s="232">
        <f>IF(N479="sníž. přenesená",J479,0)</f>
        <v>0</v>
      </c>
      <c r="BI479" s="232">
        <f>IF(N479="nulová",J479,0)</f>
        <v>0</v>
      </c>
      <c r="BJ479" s="24" t="s">
        <v>79</v>
      </c>
      <c r="BK479" s="232">
        <f>ROUND(I479*H479,2)</f>
        <v>0</v>
      </c>
      <c r="BL479" s="24" t="s">
        <v>158</v>
      </c>
      <c r="BM479" s="24" t="s">
        <v>2531</v>
      </c>
    </row>
    <row r="480" s="12" customFormat="1">
      <c r="B480" s="244"/>
      <c r="C480" s="245"/>
      <c r="D480" s="235" t="s">
        <v>159</v>
      </c>
      <c r="E480" s="246" t="s">
        <v>21</v>
      </c>
      <c r="F480" s="247" t="s">
        <v>2532</v>
      </c>
      <c r="G480" s="245"/>
      <c r="H480" s="248">
        <v>2</v>
      </c>
      <c r="I480" s="249"/>
      <c r="J480" s="245"/>
      <c r="K480" s="245"/>
      <c r="L480" s="250"/>
      <c r="M480" s="251"/>
      <c r="N480" s="252"/>
      <c r="O480" s="252"/>
      <c r="P480" s="252"/>
      <c r="Q480" s="252"/>
      <c r="R480" s="252"/>
      <c r="S480" s="252"/>
      <c r="T480" s="253"/>
      <c r="AT480" s="254" t="s">
        <v>159</v>
      </c>
      <c r="AU480" s="254" t="s">
        <v>81</v>
      </c>
      <c r="AV480" s="12" t="s">
        <v>81</v>
      </c>
      <c r="AW480" s="12" t="s">
        <v>35</v>
      </c>
      <c r="AX480" s="12" t="s">
        <v>79</v>
      </c>
      <c r="AY480" s="254" t="s">
        <v>152</v>
      </c>
    </row>
    <row r="481" s="1" customFormat="1" ht="16.5" customHeight="1">
      <c r="B481" s="46"/>
      <c r="C481" s="268" t="s">
        <v>765</v>
      </c>
      <c r="D481" s="268" t="s">
        <v>331</v>
      </c>
      <c r="E481" s="269" t="s">
        <v>2533</v>
      </c>
      <c r="F481" s="270" t="s">
        <v>2534</v>
      </c>
      <c r="G481" s="271" t="s">
        <v>376</v>
      </c>
      <c r="H481" s="272">
        <v>2</v>
      </c>
      <c r="I481" s="273"/>
      <c r="J481" s="274">
        <f>ROUND(I481*H481,2)</f>
        <v>0</v>
      </c>
      <c r="K481" s="270" t="s">
        <v>242</v>
      </c>
      <c r="L481" s="275"/>
      <c r="M481" s="276" t="s">
        <v>21</v>
      </c>
      <c r="N481" s="277" t="s">
        <v>42</v>
      </c>
      <c r="O481" s="47"/>
      <c r="P481" s="230">
        <f>O481*H481</f>
        <v>0</v>
      </c>
      <c r="Q481" s="230">
        <v>0.00025999999999999998</v>
      </c>
      <c r="R481" s="230">
        <f>Q481*H481</f>
        <v>0.00051999999999999995</v>
      </c>
      <c r="S481" s="230">
        <v>0</v>
      </c>
      <c r="T481" s="231">
        <f>S481*H481</f>
        <v>0</v>
      </c>
      <c r="AR481" s="24" t="s">
        <v>263</v>
      </c>
      <c r="AT481" s="24" t="s">
        <v>331</v>
      </c>
      <c r="AU481" s="24" t="s">
        <v>81</v>
      </c>
      <c r="AY481" s="24" t="s">
        <v>152</v>
      </c>
      <c r="BE481" s="232">
        <f>IF(N481="základní",J481,0)</f>
        <v>0</v>
      </c>
      <c r="BF481" s="232">
        <f>IF(N481="snížená",J481,0)</f>
        <v>0</v>
      </c>
      <c r="BG481" s="232">
        <f>IF(N481="zákl. přenesená",J481,0)</f>
        <v>0</v>
      </c>
      <c r="BH481" s="232">
        <f>IF(N481="sníž. přenesená",J481,0)</f>
        <v>0</v>
      </c>
      <c r="BI481" s="232">
        <f>IF(N481="nulová",J481,0)</f>
        <v>0</v>
      </c>
      <c r="BJ481" s="24" t="s">
        <v>79</v>
      </c>
      <c r="BK481" s="232">
        <f>ROUND(I481*H481,2)</f>
        <v>0</v>
      </c>
      <c r="BL481" s="24" t="s">
        <v>200</v>
      </c>
      <c r="BM481" s="24" t="s">
        <v>2535</v>
      </c>
    </row>
    <row r="482" s="12" customFormat="1">
      <c r="B482" s="244"/>
      <c r="C482" s="245"/>
      <c r="D482" s="235" t="s">
        <v>159</v>
      </c>
      <c r="E482" s="246" t="s">
        <v>21</v>
      </c>
      <c r="F482" s="247" t="s">
        <v>2536</v>
      </c>
      <c r="G482" s="245"/>
      <c r="H482" s="248">
        <v>2</v>
      </c>
      <c r="I482" s="249"/>
      <c r="J482" s="245"/>
      <c r="K482" s="245"/>
      <c r="L482" s="250"/>
      <c r="M482" s="251"/>
      <c r="N482" s="252"/>
      <c r="O482" s="252"/>
      <c r="P482" s="252"/>
      <c r="Q482" s="252"/>
      <c r="R482" s="252"/>
      <c r="S482" s="252"/>
      <c r="T482" s="253"/>
      <c r="AT482" s="254" t="s">
        <v>159</v>
      </c>
      <c r="AU482" s="254" t="s">
        <v>81</v>
      </c>
      <c r="AV482" s="12" t="s">
        <v>81</v>
      </c>
      <c r="AW482" s="12" t="s">
        <v>35</v>
      </c>
      <c r="AX482" s="12" t="s">
        <v>79</v>
      </c>
      <c r="AY482" s="254" t="s">
        <v>152</v>
      </c>
    </row>
    <row r="483" s="1" customFormat="1" ht="16.5" customHeight="1">
      <c r="B483" s="46"/>
      <c r="C483" s="268" t="s">
        <v>503</v>
      </c>
      <c r="D483" s="268" t="s">
        <v>331</v>
      </c>
      <c r="E483" s="269" t="s">
        <v>2537</v>
      </c>
      <c r="F483" s="270" t="s">
        <v>2538</v>
      </c>
      <c r="G483" s="271" t="s">
        <v>376</v>
      </c>
      <c r="H483" s="272">
        <v>2</v>
      </c>
      <c r="I483" s="273"/>
      <c r="J483" s="274">
        <f>ROUND(I483*H483,2)</f>
        <v>0</v>
      </c>
      <c r="K483" s="270" t="s">
        <v>242</v>
      </c>
      <c r="L483" s="275"/>
      <c r="M483" s="276" t="s">
        <v>21</v>
      </c>
      <c r="N483" s="277" t="s">
        <v>42</v>
      </c>
      <c r="O483" s="47"/>
      <c r="P483" s="230">
        <f>O483*H483</f>
        <v>0</v>
      </c>
      <c r="Q483" s="230">
        <v>0.0030000000000000001</v>
      </c>
      <c r="R483" s="230">
        <f>Q483*H483</f>
        <v>0.0060000000000000001</v>
      </c>
      <c r="S483" s="230">
        <v>0</v>
      </c>
      <c r="T483" s="231">
        <f>S483*H483</f>
        <v>0</v>
      </c>
      <c r="AR483" s="24" t="s">
        <v>177</v>
      </c>
      <c r="AT483" s="24" t="s">
        <v>331</v>
      </c>
      <c r="AU483" s="24" t="s">
        <v>81</v>
      </c>
      <c r="AY483" s="24" t="s">
        <v>152</v>
      </c>
      <c r="BE483" s="232">
        <f>IF(N483="základní",J483,0)</f>
        <v>0</v>
      </c>
      <c r="BF483" s="232">
        <f>IF(N483="snížená",J483,0)</f>
        <v>0</v>
      </c>
      <c r="BG483" s="232">
        <f>IF(N483="zákl. přenesená",J483,0)</f>
        <v>0</v>
      </c>
      <c r="BH483" s="232">
        <f>IF(N483="sníž. přenesená",J483,0)</f>
        <v>0</v>
      </c>
      <c r="BI483" s="232">
        <f>IF(N483="nulová",J483,0)</f>
        <v>0</v>
      </c>
      <c r="BJ483" s="24" t="s">
        <v>79</v>
      </c>
      <c r="BK483" s="232">
        <f>ROUND(I483*H483,2)</f>
        <v>0</v>
      </c>
      <c r="BL483" s="24" t="s">
        <v>158</v>
      </c>
      <c r="BM483" s="24" t="s">
        <v>2539</v>
      </c>
    </row>
    <row r="484" s="12" customFormat="1">
      <c r="B484" s="244"/>
      <c r="C484" s="245"/>
      <c r="D484" s="235" t="s">
        <v>159</v>
      </c>
      <c r="E484" s="246" t="s">
        <v>21</v>
      </c>
      <c r="F484" s="247" t="s">
        <v>2532</v>
      </c>
      <c r="G484" s="245"/>
      <c r="H484" s="248">
        <v>2</v>
      </c>
      <c r="I484" s="249"/>
      <c r="J484" s="245"/>
      <c r="K484" s="245"/>
      <c r="L484" s="250"/>
      <c r="M484" s="251"/>
      <c r="N484" s="252"/>
      <c r="O484" s="252"/>
      <c r="P484" s="252"/>
      <c r="Q484" s="252"/>
      <c r="R484" s="252"/>
      <c r="S484" s="252"/>
      <c r="T484" s="253"/>
      <c r="AT484" s="254" t="s">
        <v>159</v>
      </c>
      <c r="AU484" s="254" t="s">
        <v>81</v>
      </c>
      <c r="AV484" s="12" t="s">
        <v>81</v>
      </c>
      <c r="AW484" s="12" t="s">
        <v>35</v>
      </c>
      <c r="AX484" s="12" t="s">
        <v>79</v>
      </c>
      <c r="AY484" s="254" t="s">
        <v>152</v>
      </c>
    </row>
    <row r="485" s="1" customFormat="1" ht="25.5" customHeight="1">
      <c r="B485" s="46"/>
      <c r="C485" s="221" t="s">
        <v>773</v>
      </c>
      <c r="D485" s="221" t="s">
        <v>154</v>
      </c>
      <c r="E485" s="222" t="s">
        <v>2540</v>
      </c>
      <c r="F485" s="223" t="s">
        <v>2541</v>
      </c>
      <c r="G485" s="224" t="s">
        <v>376</v>
      </c>
      <c r="H485" s="225">
        <v>2</v>
      </c>
      <c r="I485" s="226"/>
      <c r="J485" s="227">
        <f>ROUND(I485*H485,2)</f>
        <v>0</v>
      </c>
      <c r="K485" s="223" t="s">
        <v>242</v>
      </c>
      <c r="L485" s="72"/>
      <c r="M485" s="228" t="s">
        <v>21</v>
      </c>
      <c r="N485" s="229" t="s">
        <v>42</v>
      </c>
      <c r="O485" s="47"/>
      <c r="P485" s="230">
        <f>O485*H485</f>
        <v>0</v>
      </c>
      <c r="Q485" s="230">
        <v>0</v>
      </c>
      <c r="R485" s="230">
        <f>Q485*H485</f>
        <v>0</v>
      </c>
      <c r="S485" s="230">
        <v>0</v>
      </c>
      <c r="T485" s="231">
        <f>S485*H485</f>
        <v>0</v>
      </c>
      <c r="AR485" s="24" t="s">
        <v>200</v>
      </c>
      <c r="AT485" s="24" t="s">
        <v>154</v>
      </c>
      <c r="AU485" s="24" t="s">
        <v>81</v>
      </c>
      <c r="AY485" s="24" t="s">
        <v>152</v>
      </c>
      <c r="BE485" s="232">
        <f>IF(N485="základní",J485,0)</f>
        <v>0</v>
      </c>
      <c r="BF485" s="232">
        <f>IF(N485="snížená",J485,0)</f>
        <v>0</v>
      </c>
      <c r="BG485" s="232">
        <f>IF(N485="zákl. přenesená",J485,0)</f>
        <v>0</v>
      </c>
      <c r="BH485" s="232">
        <f>IF(N485="sníž. přenesená",J485,0)</f>
        <v>0</v>
      </c>
      <c r="BI485" s="232">
        <f>IF(N485="nulová",J485,0)</f>
        <v>0</v>
      </c>
      <c r="BJ485" s="24" t="s">
        <v>79</v>
      </c>
      <c r="BK485" s="232">
        <f>ROUND(I485*H485,2)</f>
        <v>0</v>
      </c>
      <c r="BL485" s="24" t="s">
        <v>200</v>
      </c>
      <c r="BM485" s="24" t="s">
        <v>2542</v>
      </c>
    </row>
    <row r="486" s="1" customFormat="1">
      <c r="B486" s="46"/>
      <c r="C486" s="74"/>
      <c r="D486" s="235" t="s">
        <v>244</v>
      </c>
      <c r="E486" s="74"/>
      <c r="F486" s="266" t="s">
        <v>2543</v>
      </c>
      <c r="G486" s="74"/>
      <c r="H486" s="74"/>
      <c r="I486" s="191"/>
      <c r="J486" s="74"/>
      <c r="K486" s="74"/>
      <c r="L486" s="72"/>
      <c r="M486" s="267"/>
      <c r="N486" s="47"/>
      <c r="O486" s="47"/>
      <c r="P486" s="47"/>
      <c r="Q486" s="47"/>
      <c r="R486" s="47"/>
      <c r="S486" s="47"/>
      <c r="T486" s="95"/>
      <c r="AT486" s="24" t="s">
        <v>244</v>
      </c>
      <c r="AU486" s="24" t="s">
        <v>81</v>
      </c>
    </row>
    <row r="487" s="12" customFormat="1">
      <c r="B487" s="244"/>
      <c r="C487" s="245"/>
      <c r="D487" s="235" t="s">
        <v>159</v>
      </c>
      <c r="E487" s="246" t="s">
        <v>21</v>
      </c>
      <c r="F487" s="247" t="s">
        <v>81</v>
      </c>
      <c r="G487" s="245"/>
      <c r="H487" s="248">
        <v>2</v>
      </c>
      <c r="I487" s="249"/>
      <c r="J487" s="245"/>
      <c r="K487" s="245"/>
      <c r="L487" s="250"/>
      <c r="M487" s="251"/>
      <c r="N487" s="252"/>
      <c r="O487" s="252"/>
      <c r="P487" s="252"/>
      <c r="Q487" s="252"/>
      <c r="R487" s="252"/>
      <c r="S487" s="252"/>
      <c r="T487" s="253"/>
      <c r="AT487" s="254" t="s">
        <v>159</v>
      </c>
      <c r="AU487" s="254" t="s">
        <v>81</v>
      </c>
      <c r="AV487" s="12" t="s">
        <v>81</v>
      </c>
      <c r="AW487" s="12" t="s">
        <v>35</v>
      </c>
      <c r="AX487" s="12" t="s">
        <v>79</v>
      </c>
      <c r="AY487" s="254" t="s">
        <v>152</v>
      </c>
    </row>
    <row r="488" s="1" customFormat="1" ht="16.5" customHeight="1">
      <c r="B488" s="46"/>
      <c r="C488" s="268" t="s">
        <v>511</v>
      </c>
      <c r="D488" s="268" t="s">
        <v>331</v>
      </c>
      <c r="E488" s="269" t="s">
        <v>2544</v>
      </c>
      <c r="F488" s="270" t="s">
        <v>2545</v>
      </c>
      <c r="G488" s="271" t="s">
        <v>376</v>
      </c>
      <c r="H488" s="272">
        <v>4</v>
      </c>
      <c r="I488" s="273"/>
      <c r="J488" s="274">
        <f>ROUND(I488*H488,2)</f>
        <v>0</v>
      </c>
      <c r="K488" s="270" t="s">
        <v>242</v>
      </c>
      <c r="L488" s="275"/>
      <c r="M488" s="276" t="s">
        <v>21</v>
      </c>
      <c r="N488" s="277" t="s">
        <v>42</v>
      </c>
      <c r="O488" s="47"/>
      <c r="P488" s="230">
        <f>O488*H488</f>
        <v>0</v>
      </c>
      <c r="Q488" s="230">
        <v>0.00032000000000000003</v>
      </c>
      <c r="R488" s="230">
        <f>Q488*H488</f>
        <v>0.0012800000000000001</v>
      </c>
      <c r="S488" s="230">
        <v>0</v>
      </c>
      <c r="T488" s="231">
        <f>S488*H488</f>
        <v>0</v>
      </c>
      <c r="AR488" s="24" t="s">
        <v>263</v>
      </c>
      <c r="AT488" s="24" t="s">
        <v>331</v>
      </c>
      <c r="AU488" s="24" t="s">
        <v>81</v>
      </c>
      <c r="AY488" s="24" t="s">
        <v>152</v>
      </c>
      <c r="BE488" s="232">
        <f>IF(N488="základní",J488,0)</f>
        <v>0</v>
      </c>
      <c r="BF488" s="232">
        <f>IF(N488="snížená",J488,0)</f>
        <v>0</v>
      </c>
      <c r="BG488" s="232">
        <f>IF(N488="zákl. přenesená",J488,0)</f>
        <v>0</v>
      </c>
      <c r="BH488" s="232">
        <f>IF(N488="sníž. přenesená",J488,0)</f>
        <v>0</v>
      </c>
      <c r="BI488" s="232">
        <f>IF(N488="nulová",J488,0)</f>
        <v>0</v>
      </c>
      <c r="BJ488" s="24" t="s">
        <v>79</v>
      </c>
      <c r="BK488" s="232">
        <f>ROUND(I488*H488,2)</f>
        <v>0</v>
      </c>
      <c r="BL488" s="24" t="s">
        <v>200</v>
      </c>
      <c r="BM488" s="24" t="s">
        <v>2546</v>
      </c>
    </row>
    <row r="489" s="12" customFormat="1">
      <c r="B489" s="244"/>
      <c r="C489" s="245"/>
      <c r="D489" s="235" t="s">
        <v>159</v>
      </c>
      <c r="E489" s="246" t="s">
        <v>21</v>
      </c>
      <c r="F489" s="247" t="s">
        <v>2547</v>
      </c>
      <c r="G489" s="245"/>
      <c r="H489" s="248">
        <v>4</v>
      </c>
      <c r="I489" s="249"/>
      <c r="J489" s="245"/>
      <c r="K489" s="245"/>
      <c r="L489" s="250"/>
      <c r="M489" s="251"/>
      <c r="N489" s="252"/>
      <c r="O489" s="252"/>
      <c r="P489" s="252"/>
      <c r="Q489" s="252"/>
      <c r="R489" s="252"/>
      <c r="S489" s="252"/>
      <c r="T489" s="253"/>
      <c r="AT489" s="254" t="s">
        <v>159</v>
      </c>
      <c r="AU489" s="254" t="s">
        <v>81</v>
      </c>
      <c r="AV489" s="12" t="s">
        <v>81</v>
      </c>
      <c r="AW489" s="12" t="s">
        <v>35</v>
      </c>
      <c r="AX489" s="12" t="s">
        <v>79</v>
      </c>
      <c r="AY489" s="254" t="s">
        <v>152</v>
      </c>
    </row>
    <row r="490" s="1" customFormat="1" ht="16.5" customHeight="1">
      <c r="B490" s="46"/>
      <c r="C490" s="268" t="s">
        <v>782</v>
      </c>
      <c r="D490" s="268" t="s">
        <v>331</v>
      </c>
      <c r="E490" s="269" t="s">
        <v>2548</v>
      </c>
      <c r="F490" s="270" t="s">
        <v>2549</v>
      </c>
      <c r="G490" s="271" t="s">
        <v>376</v>
      </c>
      <c r="H490" s="272">
        <v>2</v>
      </c>
      <c r="I490" s="273"/>
      <c r="J490" s="274">
        <f>ROUND(I490*H490,2)</f>
        <v>0</v>
      </c>
      <c r="K490" s="270" t="s">
        <v>242</v>
      </c>
      <c r="L490" s="275"/>
      <c r="M490" s="276" t="s">
        <v>21</v>
      </c>
      <c r="N490" s="277" t="s">
        <v>42</v>
      </c>
      <c r="O490" s="47"/>
      <c r="P490" s="230">
        <f>O490*H490</f>
        <v>0</v>
      </c>
      <c r="Q490" s="230">
        <v>0.0041999999999999997</v>
      </c>
      <c r="R490" s="230">
        <f>Q490*H490</f>
        <v>0.0083999999999999995</v>
      </c>
      <c r="S490" s="230">
        <v>0</v>
      </c>
      <c r="T490" s="231">
        <f>S490*H490</f>
        <v>0</v>
      </c>
      <c r="AR490" s="24" t="s">
        <v>263</v>
      </c>
      <c r="AT490" s="24" t="s">
        <v>331</v>
      </c>
      <c r="AU490" s="24" t="s">
        <v>81</v>
      </c>
      <c r="AY490" s="24" t="s">
        <v>152</v>
      </c>
      <c r="BE490" s="232">
        <f>IF(N490="základní",J490,0)</f>
        <v>0</v>
      </c>
      <c r="BF490" s="232">
        <f>IF(N490="snížená",J490,0)</f>
        <v>0</v>
      </c>
      <c r="BG490" s="232">
        <f>IF(N490="zákl. přenesená",J490,0)</f>
        <v>0</v>
      </c>
      <c r="BH490" s="232">
        <f>IF(N490="sníž. přenesená",J490,0)</f>
        <v>0</v>
      </c>
      <c r="BI490" s="232">
        <f>IF(N490="nulová",J490,0)</f>
        <v>0</v>
      </c>
      <c r="BJ490" s="24" t="s">
        <v>79</v>
      </c>
      <c r="BK490" s="232">
        <f>ROUND(I490*H490,2)</f>
        <v>0</v>
      </c>
      <c r="BL490" s="24" t="s">
        <v>200</v>
      </c>
      <c r="BM490" s="24" t="s">
        <v>2550</v>
      </c>
    </row>
    <row r="491" s="12" customFormat="1">
      <c r="B491" s="244"/>
      <c r="C491" s="245"/>
      <c r="D491" s="235" t="s">
        <v>159</v>
      </c>
      <c r="E491" s="246" t="s">
        <v>21</v>
      </c>
      <c r="F491" s="247" t="s">
        <v>1045</v>
      </c>
      <c r="G491" s="245"/>
      <c r="H491" s="248">
        <v>2</v>
      </c>
      <c r="I491" s="249"/>
      <c r="J491" s="245"/>
      <c r="K491" s="245"/>
      <c r="L491" s="250"/>
      <c r="M491" s="251"/>
      <c r="N491" s="252"/>
      <c r="O491" s="252"/>
      <c r="P491" s="252"/>
      <c r="Q491" s="252"/>
      <c r="R491" s="252"/>
      <c r="S491" s="252"/>
      <c r="T491" s="253"/>
      <c r="AT491" s="254" t="s">
        <v>159</v>
      </c>
      <c r="AU491" s="254" t="s">
        <v>81</v>
      </c>
      <c r="AV491" s="12" t="s">
        <v>81</v>
      </c>
      <c r="AW491" s="12" t="s">
        <v>35</v>
      </c>
      <c r="AX491" s="12" t="s">
        <v>79</v>
      </c>
      <c r="AY491" s="254" t="s">
        <v>152</v>
      </c>
    </row>
    <row r="492" s="1" customFormat="1" ht="16.5" customHeight="1">
      <c r="B492" s="46"/>
      <c r="C492" s="221" t="s">
        <v>516</v>
      </c>
      <c r="D492" s="221" t="s">
        <v>154</v>
      </c>
      <c r="E492" s="222" t="s">
        <v>2551</v>
      </c>
      <c r="F492" s="223" t="s">
        <v>2552</v>
      </c>
      <c r="G492" s="224" t="s">
        <v>376</v>
      </c>
      <c r="H492" s="225">
        <v>5</v>
      </c>
      <c r="I492" s="226"/>
      <c r="J492" s="227">
        <f>ROUND(I492*H492,2)</f>
        <v>0</v>
      </c>
      <c r="K492" s="223" t="s">
        <v>242</v>
      </c>
      <c r="L492" s="72"/>
      <c r="M492" s="228" t="s">
        <v>21</v>
      </c>
      <c r="N492" s="229" t="s">
        <v>42</v>
      </c>
      <c r="O492" s="47"/>
      <c r="P492" s="230">
        <f>O492*H492</f>
        <v>0</v>
      </c>
      <c r="Q492" s="230">
        <v>0</v>
      </c>
      <c r="R492" s="230">
        <f>Q492*H492</f>
        <v>0</v>
      </c>
      <c r="S492" s="230">
        <v>0</v>
      </c>
      <c r="T492" s="231">
        <f>S492*H492</f>
        <v>0</v>
      </c>
      <c r="AR492" s="24" t="s">
        <v>200</v>
      </c>
      <c r="AT492" s="24" t="s">
        <v>154</v>
      </c>
      <c r="AU492" s="24" t="s">
        <v>81</v>
      </c>
      <c r="AY492" s="24" t="s">
        <v>152</v>
      </c>
      <c r="BE492" s="232">
        <f>IF(N492="základní",J492,0)</f>
        <v>0</v>
      </c>
      <c r="BF492" s="232">
        <f>IF(N492="snížená",J492,0)</f>
        <v>0</v>
      </c>
      <c r="BG492" s="232">
        <f>IF(N492="zákl. přenesená",J492,0)</f>
        <v>0</v>
      </c>
      <c r="BH492" s="232">
        <f>IF(N492="sníž. přenesená",J492,0)</f>
        <v>0</v>
      </c>
      <c r="BI492" s="232">
        <f>IF(N492="nulová",J492,0)</f>
        <v>0</v>
      </c>
      <c r="BJ492" s="24" t="s">
        <v>79</v>
      </c>
      <c r="BK492" s="232">
        <f>ROUND(I492*H492,2)</f>
        <v>0</v>
      </c>
      <c r="BL492" s="24" t="s">
        <v>200</v>
      </c>
      <c r="BM492" s="24" t="s">
        <v>2553</v>
      </c>
    </row>
    <row r="493" s="1" customFormat="1">
      <c r="B493" s="46"/>
      <c r="C493" s="74"/>
      <c r="D493" s="235" t="s">
        <v>244</v>
      </c>
      <c r="E493" s="74"/>
      <c r="F493" s="266" t="s">
        <v>2543</v>
      </c>
      <c r="G493" s="74"/>
      <c r="H493" s="74"/>
      <c r="I493" s="191"/>
      <c r="J493" s="74"/>
      <c r="K493" s="74"/>
      <c r="L493" s="72"/>
      <c r="M493" s="267"/>
      <c r="N493" s="47"/>
      <c r="O493" s="47"/>
      <c r="P493" s="47"/>
      <c r="Q493" s="47"/>
      <c r="R493" s="47"/>
      <c r="S493" s="47"/>
      <c r="T493" s="95"/>
      <c r="AT493" s="24" t="s">
        <v>244</v>
      </c>
      <c r="AU493" s="24" t="s">
        <v>81</v>
      </c>
    </row>
    <row r="494" s="12" customFormat="1">
      <c r="B494" s="244"/>
      <c r="C494" s="245"/>
      <c r="D494" s="235" t="s">
        <v>159</v>
      </c>
      <c r="E494" s="246" t="s">
        <v>21</v>
      </c>
      <c r="F494" s="247" t="s">
        <v>2554</v>
      </c>
      <c r="G494" s="245"/>
      <c r="H494" s="248">
        <v>5</v>
      </c>
      <c r="I494" s="249"/>
      <c r="J494" s="245"/>
      <c r="K494" s="245"/>
      <c r="L494" s="250"/>
      <c r="M494" s="251"/>
      <c r="N494" s="252"/>
      <c r="O494" s="252"/>
      <c r="P494" s="252"/>
      <c r="Q494" s="252"/>
      <c r="R494" s="252"/>
      <c r="S494" s="252"/>
      <c r="T494" s="253"/>
      <c r="AT494" s="254" t="s">
        <v>159</v>
      </c>
      <c r="AU494" s="254" t="s">
        <v>81</v>
      </c>
      <c r="AV494" s="12" t="s">
        <v>81</v>
      </c>
      <c r="AW494" s="12" t="s">
        <v>35</v>
      </c>
      <c r="AX494" s="12" t="s">
        <v>79</v>
      </c>
      <c r="AY494" s="254" t="s">
        <v>152</v>
      </c>
    </row>
    <row r="495" s="1" customFormat="1" ht="16.5" customHeight="1">
      <c r="B495" s="46"/>
      <c r="C495" s="268" t="s">
        <v>794</v>
      </c>
      <c r="D495" s="268" t="s">
        <v>331</v>
      </c>
      <c r="E495" s="269" t="s">
        <v>2555</v>
      </c>
      <c r="F495" s="270" t="s">
        <v>2556</v>
      </c>
      <c r="G495" s="271" t="s">
        <v>376</v>
      </c>
      <c r="H495" s="272">
        <v>2</v>
      </c>
      <c r="I495" s="273"/>
      <c r="J495" s="274">
        <f>ROUND(I495*H495,2)</f>
        <v>0</v>
      </c>
      <c r="K495" s="270" t="s">
        <v>242</v>
      </c>
      <c r="L495" s="275"/>
      <c r="M495" s="276" t="s">
        <v>21</v>
      </c>
      <c r="N495" s="277" t="s">
        <v>42</v>
      </c>
      <c r="O495" s="47"/>
      <c r="P495" s="230">
        <f>O495*H495</f>
        <v>0</v>
      </c>
      <c r="Q495" s="230">
        <v>0.00012</v>
      </c>
      <c r="R495" s="230">
        <f>Q495*H495</f>
        <v>0.00024000000000000001</v>
      </c>
      <c r="S495" s="230">
        <v>0</v>
      </c>
      <c r="T495" s="231">
        <f>S495*H495</f>
        <v>0</v>
      </c>
      <c r="AR495" s="24" t="s">
        <v>263</v>
      </c>
      <c r="AT495" s="24" t="s">
        <v>331</v>
      </c>
      <c r="AU495" s="24" t="s">
        <v>81</v>
      </c>
      <c r="AY495" s="24" t="s">
        <v>152</v>
      </c>
      <c r="BE495" s="232">
        <f>IF(N495="základní",J495,0)</f>
        <v>0</v>
      </c>
      <c r="BF495" s="232">
        <f>IF(N495="snížená",J495,0)</f>
        <v>0</v>
      </c>
      <c r="BG495" s="232">
        <f>IF(N495="zákl. přenesená",J495,0)</f>
        <v>0</v>
      </c>
      <c r="BH495" s="232">
        <f>IF(N495="sníž. přenesená",J495,0)</f>
        <v>0</v>
      </c>
      <c r="BI495" s="232">
        <f>IF(N495="nulová",J495,0)</f>
        <v>0</v>
      </c>
      <c r="BJ495" s="24" t="s">
        <v>79</v>
      </c>
      <c r="BK495" s="232">
        <f>ROUND(I495*H495,2)</f>
        <v>0</v>
      </c>
      <c r="BL495" s="24" t="s">
        <v>200</v>
      </c>
      <c r="BM495" s="24" t="s">
        <v>2557</v>
      </c>
    </row>
    <row r="496" s="12" customFormat="1">
      <c r="B496" s="244"/>
      <c r="C496" s="245"/>
      <c r="D496" s="235" t="s">
        <v>159</v>
      </c>
      <c r="E496" s="246" t="s">
        <v>21</v>
      </c>
      <c r="F496" s="247" t="s">
        <v>2558</v>
      </c>
      <c r="G496" s="245"/>
      <c r="H496" s="248">
        <v>2</v>
      </c>
      <c r="I496" s="249"/>
      <c r="J496" s="245"/>
      <c r="K496" s="245"/>
      <c r="L496" s="250"/>
      <c r="M496" s="251"/>
      <c r="N496" s="252"/>
      <c r="O496" s="252"/>
      <c r="P496" s="252"/>
      <c r="Q496" s="252"/>
      <c r="R496" s="252"/>
      <c r="S496" s="252"/>
      <c r="T496" s="253"/>
      <c r="AT496" s="254" t="s">
        <v>159</v>
      </c>
      <c r="AU496" s="254" t="s">
        <v>81</v>
      </c>
      <c r="AV496" s="12" t="s">
        <v>81</v>
      </c>
      <c r="AW496" s="12" t="s">
        <v>35</v>
      </c>
      <c r="AX496" s="12" t="s">
        <v>79</v>
      </c>
      <c r="AY496" s="254" t="s">
        <v>152</v>
      </c>
    </row>
    <row r="497" s="1" customFormat="1" ht="16.5" customHeight="1">
      <c r="B497" s="46"/>
      <c r="C497" s="268" t="s">
        <v>521</v>
      </c>
      <c r="D497" s="268" t="s">
        <v>331</v>
      </c>
      <c r="E497" s="269" t="s">
        <v>2559</v>
      </c>
      <c r="F497" s="270" t="s">
        <v>2560</v>
      </c>
      <c r="G497" s="271" t="s">
        <v>376</v>
      </c>
      <c r="H497" s="272">
        <v>1</v>
      </c>
      <c r="I497" s="273"/>
      <c r="J497" s="274">
        <f>ROUND(I497*H497,2)</f>
        <v>0</v>
      </c>
      <c r="K497" s="270" t="s">
        <v>242</v>
      </c>
      <c r="L497" s="275"/>
      <c r="M497" s="276" t="s">
        <v>21</v>
      </c>
      <c r="N497" s="277" t="s">
        <v>42</v>
      </c>
      <c r="O497" s="47"/>
      <c r="P497" s="230">
        <f>O497*H497</f>
        <v>0</v>
      </c>
      <c r="Q497" s="230">
        <v>0.00016000000000000001</v>
      </c>
      <c r="R497" s="230">
        <f>Q497*H497</f>
        <v>0.00016000000000000001</v>
      </c>
      <c r="S497" s="230">
        <v>0</v>
      </c>
      <c r="T497" s="231">
        <f>S497*H497</f>
        <v>0</v>
      </c>
      <c r="AR497" s="24" t="s">
        <v>263</v>
      </c>
      <c r="AT497" s="24" t="s">
        <v>331</v>
      </c>
      <c r="AU497" s="24" t="s">
        <v>81</v>
      </c>
      <c r="AY497" s="24" t="s">
        <v>152</v>
      </c>
      <c r="BE497" s="232">
        <f>IF(N497="základní",J497,0)</f>
        <v>0</v>
      </c>
      <c r="BF497" s="232">
        <f>IF(N497="snížená",J497,0)</f>
        <v>0</v>
      </c>
      <c r="BG497" s="232">
        <f>IF(N497="zákl. přenesená",J497,0)</f>
        <v>0</v>
      </c>
      <c r="BH497" s="232">
        <f>IF(N497="sníž. přenesená",J497,0)</f>
        <v>0</v>
      </c>
      <c r="BI497" s="232">
        <f>IF(N497="nulová",J497,0)</f>
        <v>0</v>
      </c>
      <c r="BJ497" s="24" t="s">
        <v>79</v>
      </c>
      <c r="BK497" s="232">
        <f>ROUND(I497*H497,2)</f>
        <v>0</v>
      </c>
      <c r="BL497" s="24" t="s">
        <v>200</v>
      </c>
      <c r="BM497" s="24" t="s">
        <v>2561</v>
      </c>
    </row>
    <row r="498" s="12" customFormat="1">
      <c r="B498" s="244"/>
      <c r="C498" s="245"/>
      <c r="D498" s="235" t="s">
        <v>159</v>
      </c>
      <c r="E498" s="246" t="s">
        <v>21</v>
      </c>
      <c r="F498" s="247" t="s">
        <v>2562</v>
      </c>
      <c r="G498" s="245"/>
      <c r="H498" s="248">
        <v>1</v>
      </c>
      <c r="I498" s="249"/>
      <c r="J498" s="245"/>
      <c r="K498" s="245"/>
      <c r="L498" s="250"/>
      <c r="M498" s="251"/>
      <c r="N498" s="252"/>
      <c r="O498" s="252"/>
      <c r="P498" s="252"/>
      <c r="Q498" s="252"/>
      <c r="R498" s="252"/>
      <c r="S498" s="252"/>
      <c r="T498" s="253"/>
      <c r="AT498" s="254" t="s">
        <v>159</v>
      </c>
      <c r="AU498" s="254" t="s">
        <v>81</v>
      </c>
      <c r="AV498" s="12" t="s">
        <v>81</v>
      </c>
      <c r="AW498" s="12" t="s">
        <v>35</v>
      </c>
      <c r="AX498" s="12" t="s">
        <v>79</v>
      </c>
      <c r="AY498" s="254" t="s">
        <v>152</v>
      </c>
    </row>
    <row r="499" s="1" customFormat="1" ht="16.5" customHeight="1">
      <c r="B499" s="46"/>
      <c r="C499" s="268" t="s">
        <v>804</v>
      </c>
      <c r="D499" s="268" t="s">
        <v>331</v>
      </c>
      <c r="E499" s="269" t="s">
        <v>2563</v>
      </c>
      <c r="F499" s="270" t="s">
        <v>2564</v>
      </c>
      <c r="G499" s="271" t="s">
        <v>376</v>
      </c>
      <c r="H499" s="272">
        <v>2</v>
      </c>
      <c r="I499" s="273"/>
      <c r="J499" s="274">
        <f>ROUND(I499*H499,2)</f>
        <v>0</v>
      </c>
      <c r="K499" s="270" t="s">
        <v>242</v>
      </c>
      <c r="L499" s="275"/>
      <c r="M499" s="276" t="s">
        <v>21</v>
      </c>
      <c r="N499" s="277" t="s">
        <v>42</v>
      </c>
      <c r="O499" s="47"/>
      <c r="P499" s="230">
        <f>O499*H499</f>
        <v>0</v>
      </c>
      <c r="Q499" s="230">
        <v>0.00042999999999999999</v>
      </c>
      <c r="R499" s="230">
        <f>Q499*H499</f>
        <v>0.00085999999999999998</v>
      </c>
      <c r="S499" s="230">
        <v>0</v>
      </c>
      <c r="T499" s="231">
        <f>S499*H499</f>
        <v>0</v>
      </c>
      <c r="AR499" s="24" t="s">
        <v>263</v>
      </c>
      <c r="AT499" s="24" t="s">
        <v>331</v>
      </c>
      <c r="AU499" s="24" t="s">
        <v>81</v>
      </c>
      <c r="AY499" s="24" t="s">
        <v>152</v>
      </c>
      <c r="BE499" s="232">
        <f>IF(N499="základní",J499,0)</f>
        <v>0</v>
      </c>
      <c r="BF499" s="232">
        <f>IF(N499="snížená",J499,0)</f>
        <v>0</v>
      </c>
      <c r="BG499" s="232">
        <f>IF(N499="zákl. přenesená",J499,0)</f>
        <v>0</v>
      </c>
      <c r="BH499" s="232">
        <f>IF(N499="sníž. přenesená",J499,0)</f>
        <v>0</v>
      </c>
      <c r="BI499" s="232">
        <f>IF(N499="nulová",J499,0)</f>
        <v>0</v>
      </c>
      <c r="BJ499" s="24" t="s">
        <v>79</v>
      </c>
      <c r="BK499" s="232">
        <f>ROUND(I499*H499,2)</f>
        <v>0</v>
      </c>
      <c r="BL499" s="24" t="s">
        <v>200</v>
      </c>
      <c r="BM499" s="24" t="s">
        <v>2565</v>
      </c>
    </row>
    <row r="500" s="12" customFormat="1">
      <c r="B500" s="244"/>
      <c r="C500" s="245"/>
      <c r="D500" s="235" t="s">
        <v>159</v>
      </c>
      <c r="E500" s="246" t="s">
        <v>21</v>
      </c>
      <c r="F500" s="247" t="s">
        <v>2566</v>
      </c>
      <c r="G500" s="245"/>
      <c r="H500" s="248">
        <v>2</v>
      </c>
      <c r="I500" s="249"/>
      <c r="J500" s="245"/>
      <c r="K500" s="245"/>
      <c r="L500" s="250"/>
      <c r="M500" s="251"/>
      <c r="N500" s="252"/>
      <c r="O500" s="252"/>
      <c r="P500" s="252"/>
      <c r="Q500" s="252"/>
      <c r="R500" s="252"/>
      <c r="S500" s="252"/>
      <c r="T500" s="253"/>
      <c r="AT500" s="254" t="s">
        <v>159</v>
      </c>
      <c r="AU500" s="254" t="s">
        <v>81</v>
      </c>
      <c r="AV500" s="12" t="s">
        <v>81</v>
      </c>
      <c r="AW500" s="12" t="s">
        <v>35</v>
      </c>
      <c r="AX500" s="12" t="s">
        <v>79</v>
      </c>
      <c r="AY500" s="254" t="s">
        <v>152</v>
      </c>
    </row>
    <row r="501" s="1" customFormat="1" ht="16.5" customHeight="1">
      <c r="B501" s="46"/>
      <c r="C501" s="221" t="s">
        <v>524</v>
      </c>
      <c r="D501" s="221" t="s">
        <v>154</v>
      </c>
      <c r="E501" s="222" t="s">
        <v>2567</v>
      </c>
      <c r="F501" s="223" t="s">
        <v>2568</v>
      </c>
      <c r="G501" s="224" t="s">
        <v>376</v>
      </c>
      <c r="H501" s="225">
        <v>18</v>
      </c>
      <c r="I501" s="226"/>
      <c r="J501" s="227">
        <f>ROUND(I501*H501,2)</f>
        <v>0</v>
      </c>
      <c r="K501" s="223" t="s">
        <v>242</v>
      </c>
      <c r="L501" s="72"/>
      <c r="M501" s="228" t="s">
        <v>21</v>
      </c>
      <c r="N501" s="229" t="s">
        <v>42</v>
      </c>
      <c r="O501" s="47"/>
      <c r="P501" s="230">
        <f>O501*H501</f>
        <v>0</v>
      </c>
      <c r="Q501" s="230">
        <v>0</v>
      </c>
      <c r="R501" s="230">
        <f>Q501*H501</f>
        <v>0</v>
      </c>
      <c r="S501" s="230">
        <v>0</v>
      </c>
      <c r="T501" s="231">
        <f>S501*H501</f>
        <v>0</v>
      </c>
      <c r="AR501" s="24" t="s">
        <v>200</v>
      </c>
      <c r="AT501" s="24" t="s">
        <v>154</v>
      </c>
      <c r="AU501" s="24" t="s">
        <v>81</v>
      </c>
      <c r="AY501" s="24" t="s">
        <v>152</v>
      </c>
      <c r="BE501" s="232">
        <f>IF(N501="základní",J501,0)</f>
        <v>0</v>
      </c>
      <c r="BF501" s="232">
        <f>IF(N501="snížená",J501,0)</f>
        <v>0</v>
      </c>
      <c r="BG501" s="232">
        <f>IF(N501="zákl. přenesená",J501,0)</f>
        <v>0</v>
      </c>
      <c r="BH501" s="232">
        <f>IF(N501="sníž. přenesená",J501,0)</f>
        <v>0</v>
      </c>
      <c r="BI501" s="232">
        <f>IF(N501="nulová",J501,0)</f>
        <v>0</v>
      </c>
      <c r="BJ501" s="24" t="s">
        <v>79</v>
      </c>
      <c r="BK501" s="232">
        <f>ROUND(I501*H501,2)</f>
        <v>0</v>
      </c>
      <c r="BL501" s="24" t="s">
        <v>200</v>
      </c>
      <c r="BM501" s="24" t="s">
        <v>2569</v>
      </c>
    </row>
    <row r="502" s="1" customFormat="1">
      <c r="B502" s="46"/>
      <c r="C502" s="74"/>
      <c r="D502" s="235" t="s">
        <v>244</v>
      </c>
      <c r="E502" s="74"/>
      <c r="F502" s="266" t="s">
        <v>2543</v>
      </c>
      <c r="G502" s="74"/>
      <c r="H502" s="74"/>
      <c r="I502" s="191"/>
      <c r="J502" s="74"/>
      <c r="K502" s="74"/>
      <c r="L502" s="72"/>
      <c r="M502" s="267"/>
      <c r="N502" s="47"/>
      <c r="O502" s="47"/>
      <c r="P502" s="47"/>
      <c r="Q502" s="47"/>
      <c r="R502" s="47"/>
      <c r="S502" s="47"/>
      <c r="T502" s="95"/>
      <c r="AT502" s="24" t="s">
        <v>244</v>
      </c>
      <c r="AU502" s="24" t="s">
        <v>81</v>
      </c>
    </row>
    <row r="503" s="12" customFormat="1">
      <c r="B503" s="244"/>
      <c r="C503" s="245"/>
      <c r="D503" s="235" t="s">
        <v>159</v>
      </c>
      <c r="E503" s="246" t="s">
        <v>21</v>
      </c>
      <c r="F503" s="247" t="s">
        <v>2570</v>
      </c>
      <c r="G503" s="245"/>
      <c r="H503" s="248">
        <v>18</v>
      </c>
      <c r="I503" s="249"/>
      <c r="J503" s="245"/>
      <c r="K503" s="245"/>
      <c r="L503" s="250"/>
      <c r="M503" s="251"/>
      <c r="N503" s="252"/>
      <c r="O503" s="252"/>
      <c r="P503" s="252"/>
      <c r="Q503" s="252"/>
      <c r="R503" s="252"/>
      <c r="S503" s="252"/>
      <c r="T503" s="253"/>
      <c r="AT503" s="254" t="s">
        <v>159</v>
      </c>
      <c r="AU503" s="254" t="s">
        <v>81</v>
      </c>
      <c r="AV503" s="12" t="s">
        <v>81</v>
      </c>
      <c r="AW503" s="12" t="s">
        <v>35</v>
      </c>
      <c r="AX503" s="12" t="s">
        <v>79</v>
      </c>
      <c r="AY503" s="254" t="s">
        <v>152</v>
      </c>
    </row>
    <row r="504" s="1" customFormat="1" ht="16.5" customHeight="1">
      <c r="B504" s="46"/>
      <c r="C504" s="268" t="s">
        <v>810</v>
      </c>
      <c r="D504" s="268" t="s">
        <v>331</v>
      </c>
      <c r="E504" s="269" t="s">
        <v>2571</v>
      </c>
      <c r="F504" s="270" t="s">
        <v>2572</v>
      </c>
      <c r="G504" s="271" t="s">
        <v>376</v>
      </c>
      <c r="H504" s="272">
        <v>2</v>
      </c>
      <c r="I504" s="273"/>
      <c r="J504" s="274">
        <f>ROUND(I504*H504,2)</f>
        <v>0</v>
      </c>
      <c r="K504" s="270" t="s">
        <v>242</v>
      </c>
      <c r="L504" s="275"/>
      <c r="M504" s="276" t="s">
        <v>21</v>
      </c>
      <c r="N504" s="277" t="s">
        <v>42</v>
      </c>
      <c r="O504" s="47"/>
      <c r="P504" s="230">
        <f>O504*H504</f>
        <v>0</v>
      </c>
      <c r="Q504" s="230">
        <v>0.00020000000000000001</v>
      </c>
      <c r="R504" s="230">
        <f>Q504*H504</f>
        <v>0.00040000000000000002</v>
      </c>
      <c r="S504" s="230">
        <v>0</v>
      </c>
      <c r="T504" s="231">
        <f>S504*H504</f>
        <v>0</v>
      </c>
      <c r="AR504" s="24" t="s">
        <v>263</v>
      </c>
      <c r="AT504" s="24" t="s">
        <v>331</v>
      </c>
      <c r="AU504" s="24" t="s">
        <v>81</v>
      </c>
      <c r="AY504" s="24" t="s">
        <v>152</v>
      </c>
      <c r="BE504" s="232">
        <f>IF(N504="základní",J504,0)</f>
        <v>0</v>
      </c>
      <c r="BF504" s="232">
        <f>IF(N504="snížená",J504,0)</f>
        <v>0</v>
      </c>
      <c r="BG504" s="232">
        <f>IF(N504="zákl. přenesená",J504,0)</f>
        <v>0</v>
      </c>
      <c r="BH504" s="232">
        <f>IF(N504="sníž. přenesená",J504,0)</f>
        <v>0</v>
      </c>
      <c r="BI504" s="232">
        <f>IF(N504="nulová",J504,0)</f>
        <v>0</v>
      </c>
      <c r="BJ504" s="24" t="s">
        <v>79</v>
      </c>
      <c r="BK504" s="232">
        <f>ROUND(I504*H504,2)</f>
        <v>0</v>
      </c>
      <c r="BL504" s="24" t="s">
        <v>200</v>
      </c>
      <c r="BM504" s="24" t="s">
        <v>2573</v>
      </c>
    </row>
    <row r="505" s="12" customFormat="1">
      <c r="B505" s="244"/>
      <c r="C505" s="245"/>
      <c r="D505" s="235" t="s">
        <v>159</v>
      </c>
      <c r="E505" s="246" t="s">
        <v>21</v>
      </c>
      <c r="F505" s="247" t="s">
        <v>2574</v>
      </c>
      <c r="G505" s="245"/>
      <c r="H505" s="248">
        <v>2</v>
      </c>
      <c r="I505" s="249"/>
      <c r="J505" s="245"/>
      <c r="K505" s="245"/>
      <c r="L505" s="250"/>
      <c r="M505" s="251"/>
      <c r="N505" s="252"/>
      <c r="O505" s="252"/>
      <c r="P505" s="252"/>
      <c r="Q505" s="252"/>
      <c r="R505" s="252"/>
      <c r="S505" s="252"/>
      <c r="T505" s="253"/>
      <c r="AT505" s="254" t="s">
        <v>159</v>
      </c>
      <c r="AU505" s="254" t="s">
        <v>81</v>
      </c>
      <c r="AV505" s="12" t="s">
        <v>81</v>
      </c>
      <c r="AW505" s="12" t="s">
        <v>35</v>
      </c>
      <c r="AX505" s="12" t="s">
        <v>79</v>
      </c>
      <c r="AY505" s="254" t="s">
        <v>152</v>
      </c>
    </row>
    <row r="506" s="1" customFormat="1" ht="16.5" customHeight="1">
      <c r="B506" s="46"/>
      <c r="C506" s="268" t="s">
        <v>528</v>
      </c>
      <c r="D506" s="268" t="s">
        <v>331</v>
      </c>
      <c r="E506" s="269" t="s">
        <v>2575</v>
      </c>
      <c r="F506" s="270" t="s">
        <v>2576</v>
      </c>
      <c r="G506" s="271" t="s">
        <v>376</v>
      </c>
      <c r="H506" s="272">
        <v>2</v>
      </c>
      <c r="I506" s="273"/>
      <c r="J506" s="274">
        <f>ROUND(I506*H506,2)</f>
        <v>0</v>
      </c>
      <c r="K506" s="270" t="s">
        <v>242</v>
      </c>
      <c r="L506" s="275"/>
      <c r="M506" s="276" t="s">
        <v>21</v>
      </c>
      <c r="N506" s="277" t="s">
        <v>42</v>
      </c>
      <c r="O506" s="47"/>
      <c r="P506" s="230">
        <f>O506*H506</f>
        <v>0</v>
      </c>
      <c r="Q506" s="230">
        <v>0.00012999999999999999</v>
      </c>
      <c r="R506" s="230">
        <f>Q506*H506</f>
        <v>0.00025999999999999998</v>
      </c>
      <c r="S506" s="230">
        <v>0</v>
      </c>
      <c r="T506" s="231">
        <f>S506*H506</f>
        <v>0</v>
      </c>
      <c r="AR506" s="24" t="s">
        <v>263</v>
      </c>
      <c r="AT506" s="24" t="s">
        <v>331</v>
      </c>
      <c r="AU506" s="24" t="s">
        <v>81</v>
      </c>
      <c r="AY506" s="24" t="s">
        <v>152</v>
      </c>
      <c r="BE506" s="232">
        <f>IF(N506="základní",J506,0)</f>
        <v>0</v>
      </c>
      <c r="BF506" s="232">
        <f>IF(N506="snížená",J506,0)</f>
        <v>0</v>
      </c>
      <c r="BG506" s="232">
        <f>IF(N506="zákl. přenesená",J506,0)</f>
        <v>0</v>
      </c>
      <c r="BH506" s="232">
        <f>IF(N506="sníž. přenesená",J506,0)</f>
        <v>0</v>
      </c>
      <c r="BI506" s="232">
        <f>IF(N506="nulová",J506,0)</f>
        <v>0</v>
      </c>
      <c r="BJ506" s="24" t="s">
        <v>79</v>
      </c>
      <c r="BK506" s="232">
        <f>ROUND(I506*H506,2)</f>
        <v>0</v>
      </c>
      <c r="BL506" s="24" t="s">
        <v>200</v>
      </c>
      <c r="BM506" s="24" t="s">
        <v>2577</v>
      </c>
    </row>
    <row r="507" s="12" customFormat="1">
      <c r="B507" s="244"/>
      <c r="C507" s="245"/>
      <c r="D507" s="235" t="s">
        <v>159</v>
      </c>
      <c r="E507" s="246" t="s">
        <v>21</v>
      </c>
      <c r="F507" s="247" t="s">
        <v>2578</v>
      </c>
      <c r="G507" s="245"/>
      <c r="H507" s="248">
        <v>2</v>
      </c>
      <c r="I507" s="249"/>
      <c r="J507" s="245"/>
      <c r="K507" s="245"/>
      <c r="L507" s="250"/>
      <c r="M507" s="251"/>
      <c r="N507" s="252"/>
      <c r="O507" s="252"/>
      <c r="P507" s="252"/>
      <c r="Q507" s="252"/>
      <c r="R507" s="252"/>
      <c r="S507" s="252"/>
      <c r="T507" s="253"/>
      <c r="AT507" s="254" t="s">
        <v>159</v>
      </c>
      <c r="AU507" s="254" t="s">
        <v>81</v>
      </c>
      <c r="AV507" s="12" t="s">
        <v>81</v>
      </c>
      <c r="AW507" s="12" t="s">
        <v>35</v>
      </c>
      <c r="AX507" s="12" t="s">
        <v>79</v>
      </c>
      <c r="AY507" s="254" t="s">
        <v>152</v>
      </c>
    </row>
    <row r="508" s="1" customFormat="1" ht="16.5" customHeight="1">
      <c r="B508" s="46"/>
      <c r="C508" s="268" t="s">
        <v>818</v>
      </c>
      <c r="D508" s="268" t="s">
        <v>331</v>
      </c>
      <c r="E508" s="269" t="s">
        <v>2579</v>
      </c>
      <c r="F508" s="270" t="s">
        <v>2580</v>
      </c>
      <c r="G508" s="271" t="s">
        <v>376</v>
      </c>
      <c r="H508" s="272">
        <v>2</v>
      </c>
      <c r="I508" s="273"/>
      <c r="J508" s="274">
        <f>ROUND(I508*H508,2)</f>
        <v>0</v>
      </c>
      <c r="K508" s="270" t="s">
        <v>242</v>
      </c>
      <c r="L508" s="275"/>
      <c r="M508" s="276" t="s">
        <v>21</v>
      </c>
      <c r="N508" s="277" t="s">
        <v>42</v>
      </c>
      <c r="O508" s="47"/>
      <c r="P508" s="230">
        <f>O508*H508</f>
        <v>0</v>
      </c>
      <c r="Q508" s="230">
        <v>0.00025999999999999998</v>
      </c>
      <c r="R508" s="230">
        <f>Q508*H508</f>
        <v>0.00051999999999999995</v>
      </c>
      <c r="S508" s="230">
        <v>0</v>
      </c>
      <c r="T508" s="231">
        <f>S508*H508</f>
        <v>0</v>
      </c>
      <c r="AR508" s="24" t="s">
        <v>263</v>
      </c>
      <c r="AT508" s="24" t="s">
        <v>331</v>
      </c>
      <c r="AU508" s="24" t="s">
        <v>81</v>
      </c>
      <c r="AY508" s="24" t="s">
        <v>152</v>
      </c>
      <c r="BE508" s="232">
        <f>IF(N508="základní",J508,0)</f>
        <v>0</v>
      </c>
      <c r="BF508" s="232">
        <f>IF(N508="snížená",J508,0)</f>
        <v>0</v>
      </c>
      <c r="BG508" s="232">
        <f>IF(N508="zákl. přenesená",J508,0)</f>
        <v>0</v>
      </c>
      <c r="BH508" s="232">
        <f>IF(N508="sníž. přenesená",J508,0)</f>
        <v>0</v>
      </c>
      <c r="BI508" s="232">
        <f>IF(N508="nulová",J508,0)</f>
        <v>0</v>
      </c>
      <c r="BJ508" s="24" t="s">
        <v>79</v>
      </c>
      <c r="BK508" s="232">
        <f>ROUND(I508*H508,2)</f>
        <v>0</v>
      </c>
      <c r="BL508" s="24" t="s">
        <v>200</v>
      </c>
      <c r="BM508" s="24" t="s">
        <v>2581</v>
      </c>
    </row>
    <row r="509" s="12" customFormat="1">
      <c r="B509" s="244"/>
      <c r="C509" s="245"/>
      <c r="D509" s="235" t="s">
        <v>159</v>
      </c>
      <c r="E509" s="246" t="s">
        <v>21</v>
      </c>
      <c r="F509" s="247" t="s">
        <v>2582</v>
      </c>
      <c r="G509" s="245"/>
      <c r="H509" s="248">
        <v>2</v>
      </c>
      <c r="I509" s="249"/>
      <c r="J509" s="245"/>
      <c r="K509" s="245"/>
      <c r="L509" s="250"/>
      <c r="M509" s="251"/>
      <c r="N509" s="252"/>
      <c r="O509" s="252"/>
      <c r="P509" s="252"/>
      <c r="Q509" s="252"/>
      <c r="R509" s="252"/>
      <c r="S509" s="252"/>
      <c r="T509" s="253"/>
      <c r="AT509" s="254" t="s">
        <v>159</v>
      </c>
      <c r="AU509" s="254" t="s">
        <v>81</v>
      </c>
      <c r="AV509" s="12" t="s">
        <v>81</v>
      </c>
      <c r="AW509" s="12" t="s">
        <v>35</v>
      </c>
      <c r="AX509" s="12" t="s">
        <v>79</v>
      </c>
      <c r="AY509" s="254" t="s">
        <v>152</v>
      </c>
    </row>
    <row r="510" s="1" customFormat="1" ht="16.5" customHeight="1">
      <c r="B510" s="46"/>
      <c r="C510" s="268" t="s">
        <v>531</v>
      </c>
      <c r="D510" s="268" t="s">
        <v>331</v>
      </c>
      <c r="E510" s="269" t="s">
        <v>2583</v>
      </c>
      <c r="F510" s="270" t="s">
        <v>2584</v>
      </c>
      <c r="G510" s="271" t="s">
        <v>376</v>
      </c>
      <c r="H510" s="272">
        <v>4</v>
      </c>
      <c r="I510" s="273"/>
      <c r="J510" s="274">
        <f>ROUND(I510*H510,2)</f>
        <v>0</v>
      </c>
      <c r="K510" s="270" t="s">
        <v>242</v>
      </c>
      <c r="L510" s="275"/>
      <c r="M510" s="276" t="s">
        <v>21</v>
      </c>
      <c r="N510" s="277" t="s">
        <v>42</v>
      </c>
      <c r="O510" s="47"/>
      <c r="P510" s="230">
        <f>O510*H510</f>
        <v>0</v>
      </c>
      <c r="Q510" s="230">
        <v>0.00025000000000000001</v>
      </c>
      <c r="R510" s="230">
        <f>Q510*H510</f>
        <v>0.001</v>
      </c>
      <c r="S510" s="230">
        <v>0</v>
      </c>
      <c r="T510" s="231">
        <f>S510*H510</f>
        <v>0</v>
      </c>
      <c r="AR510" s="24" t="s">
        <v>263</v>
      </c>
      <c r="AT510" s="24" t="s">
        <v>331</v>
      </c>
      <c r="AU510" s="24" t="s">
        <v>81</v>
      </c>
      <c r="AY510" s="24" t="s">
        <v>152</v>
      </c>
      <c r="BE510" s="232">
        <f>IF(N510="základní",J510,0)</f>
        <v>0</v>
      </c>
      <c r="BF510" s="232">
        <f>IF(N510="snížená",J510,0)</f>
        <v>0</v>
      </c>
      <c r="BG510" s="232">
        <f>IF(N510="zákl. přenesená",J510,0)</f>
        <v>0</v>
      </c>
      <c r="BH510" s="232">
        <f>IF(N510="sníž. přenesená",J510,0)</f>
        <v>0</v>
      </c>
      <c r="BI510" s="232">
        <f>IF(N510="nulová",J510,0)</f>
        <v>0</v>
      </c>
      <c r="BJ510" s="24" t="s">
        <v>79</v>
      </c>
      <c r="BK510" s="232">
        <f>ROUND(I510*H510,2)</f>
        <v>0</v>
      </c>
      <c r="BL510" s="24" t="s">
        <v>200</v>
      </c>
      <c r="BM510" s="24" t="s">
        <v>2585</v>
      </c>
    </row>
    <row r="511" s="12" customFormat="1">
      <c r="B511" s="244"/>
      <c r="C511" s="245"/>
      <c r="D511" s="235" t="s">
        <v>159</v>
      </c>
      <c r="E511" s="246" t="s">
        <v>21</v>
      </c>
      <c r="F511" s="247" t="s">
        <v>2586</v>
      </c>
      <c r="G511" s="245"/>
      <c r="H511" s="248">
        <v>4</v>
      </c>
      <c r="I511" s="249"/>
      <c r="J511" s="245"/>
      <c r="K511" s="245"/>
      <c r="L511" s="250"/>
      <c r="M511" s="251"/>
      <c r="N511" s="252"/>
      <c r="O511" s="252"/>
      <c r="P511" s="252"/>
      <c r="Q511" s="252"/>
      <c r="R511" s="252"/>
      <c r="S511" s="252"/>
      <c r="T511" s="253"/>
      <c r="AT511" s="254" t="s">
        <v>159</v>
      </c>
      <c r="AU511" s="254" t="s">
        <v>81</v>
      </c>
      <c r="AV511" s="12" t="s">
        <v>81</v>
      </c>
      <c r="AW511" s="12" t="s">
        <v>35</v>
      </c>
      <c r="AX511" s="12" t="s">
        <v>79</v>
      </c>
      <c r="AY511" s="254" t="s">
        <v>152</v>
      </c>
    </row>
    <row r="512" s="1" customFormat="1" ht="25.5" customHeight="1">
      <c r="B512" s="46"/>
      <c r="C512" s="268" t="s">
        <v>829</v>
      </c>
      <c r="D512" s="268" t="s">
        <v>331</v>
      </c>
      <c r="E512" s="269" t="s">
        <v>2587</v>
      </c>
      <c r="F512" s="270" t="s">
        <v>2588</v>
      </c>
      <c r="G512" s="271" t="s">
        <v>376</v>
      </c>
      <c r="H512" s="272">
        <v>4</v>
      </c>
      <c r="I512" s="273"/>
      <c r="J512" s="274">
        <f>ROUND(I512*H512,2)</f>
        <v>0</v>
      </c>
      <c r="K512" s="270" t="s">
        <v>242</v>
      </c>
      <c r="L512" s="275"/>
      <c r="M512" s="276" t="s">
        <v>21</v>
      </c>
      <c r="N512" s="277" t="s">
        <v>42</v>
      </c>
      <c r="O512" s="47"/>
      <c r="P512" s="230">
        <f>O512*H512</f>
        <v>0</v>
      </c>
      <c r="Q512" s="230">
        <v>0.00069999999999999999</v>
      </c>
      <c r="R512" s="230">
        <f>Q512*H512</f>
        <v>0.0028</v>
      </c>
      <c r="S512" s="230">
        <v>0</v>
      </c>
      <c r="T512" s="231">
        <f>S512*H512</f>
        <v>0</v>
      </c>
      <c r="AR512" s="24" t="s">
        <v>263</v>
      </c>
      <c r="AT512" s="24" t="s">
        <v>331</v>
      </c>
      <c r="AU512" s="24" t="s">
        <v>81</v>
      </c>
      <c r="AY512" s="24" t="s">
        <v>152</v>
      </c>
      <c r="BE512" s="232">
        <f>IF(N512="základní",J512,0)</f>
        <v>0</v>
      </c>
      <c r="BF512" s="232">
        <f>IF(N512="snížená",J512,0)</f>
        <v>0</v>
      </c>
      <c r="BG512" s="232">
        <f>IF(N512="zákl. přenesená",J512,0)</f>
        <v>0</v>
      </c>
      <c r="BH512" s="232">
        <f>IF(N512="sníž. přenesená",J512,0)</f>
        <v>0</v>
      </c>
      <c r="BI512" s="232">
        <f>IF(N512="nulová",J512,0)</f>
        <v>0</v>
      </c>
      <c r="BJ512" s="24" t="s">
        <v>79</v>
      </c>
      <c r="BK512" s="232">
        <f>ROUND(I512*H512,2)</f>
        <v>0</v>
      </c>
      <c r="BL512" s="24" t="s">
        <v>200</v>
      </c>
      <c r="BM512" s="24" t="s">
        <v>2589</v>
      </c>
    </row>
    <row r="513" s="12" customFormat="1">
      <c r="B513" s="244"/>
      <c r="C513" s="245"/>
      <c r="D513" s="235" t="s">
        <v>159</v>
      </c>
      <c r="E513" s="246" t="s">
        <v>21</v>
      </c>
      <c r="F513" s="247" t="s">
        <v>2590</v>
      </c>
      <c r="G513" s="245"/>
      <c r="H513" s="248">
        <v>4</v>
      </c>
      <c r="I513" s="249"/>
      <c r="J513" s="245"/>
      <c r="K513" s="245"/>
      <c r="L513" s="250"/>
      <c r="M513" s="251"/>
      <c r="N513" s="252"/>
      <c r="O513" s="252"/>
      <c r="P513" s="252"/>
      <c r="Q513" s="252"/>
      <c r="R513" s="252"/>
      <c r="S513" s="252"/>
      <c r="T513" s="253"/>
      <c r="AT513" s="254" t="s">
        <v>159</v>
      </c>
      <c r="AU513" s="254" t="s">
        <v>81</v>
      </c>
      <c r="AV513" s="12" t="s">
        <v>81</v>
      </c>
      <c r="AW513" s="12" t="s">
        <v>35</v>
      </c>
      <c r="AX513" s="12" t="s">
        <v>79</v>
      </c>
      <c r="AY513" s="254" t="s">
        <v>152</v>
      </c>
    </row>
    <row r="514" s="1" customFormat="1" ht="16.5" customHeight="1">
      <c r="B514" s="46"/>
      <c r="C514" s="268" t="s">
        <v>537</v>
      </c>
      <c r="D514" s="268" t="s">
        <v>331</v>
      </c>
      <c r="E514" s="269" t="s">
        <v>2591</v>
      </c>
      <c r="F514" s="270" t="s">
        <v>2592</v>
      </c>
      <c r="G514" s="271" t="s">
        <v>376</v>
      </c>
      <c r="H514" s="272">
        <v>4</v>
      </c>
      <c r="I514" s="273"/>
      <c r="J514" s="274">
        <f>ROUND(I514*H514,2)</f>
        <v>0</v>
      </c>
      <c r="K514" s="270" t="s">
        <v>242</v>
      </c>
      <c r="L514" s="275"/>
      <c r="M514" s="276" t="s">
        <v>21</v>
      </c>
      <c r="N514" s="277" t="s">
        <v>42</v>
      </c>
      <c r="O514" s="47"/>
      <c r="P514" s="230">
        <f>O514*H514</f>
        <v>0</v>
      </c>
      <c r="Q514" s="230">
        <v>0.00044999999999999999</v>
      </c>
      <c r="R514" s="230">
        <f>Q514*H514</f>
        <v>0.0018</v>
      </c>
      <c r="S514" s="230">
        <v>0</v>
      </c>
      <c r="T514" s="231">
        <f>S514*H514</f>
        <v>0</v>
      </c>
      <c r="AR514" s="24" t="s">
        <v>263</v>
      </c>
      <c r="AT514" s="24" t="s">
        <v>331</v>
      </c>
      <c r="AU514" s="24" t="s">
        <v>81</v>
      </c>
      <c r="AY514" s="24" t="s">
        <v>152</v>
      </c>
      <c r="BE514" s="232">
        <f>IF(N514="základní",J514,0)</f>
        <v>0</v>
      </c>
      <c r="BF514" s="232">
        <f>IF(N514="snížená",J514,0)</f>
        <v>0</v>
      </c>
      <c r="BG514" s="232">
        <f>IF(N514="zákl. přenesená",J514,0)</f>
        <v>0</v>
      </c>
      <c r="BH514" s="232">
        <f>IF(N514="sníž. přenesená",J514,0)</f>
        <v>0</v>
      </c>
      <c r="BI514" s="232">
        <f>IF(N514="nulová",J514,0)</f>
        <v>0</v>
      </c>
      <c r="BJ514" s="24" t="s">
        <v>79</v>
      </c>
      <c r="BK514" s="232">
        <f>ROUND(I514*H514,2)</f>
        <v>0</v>
      </c>
      <c r="BL514" s="24" t="s">
        <v>200</v>
      </c>
      <c r="BM514" s="24" t="s">
        <v>2593</v>
      </c>
    </row>
    <row r="515" s="12" customFormat="1">
      <c r="B515" s="244"/>
      <c r="C515" s="245"/>
      <c r="D515" s="235" t="s">
        <v>159</v>
      </c>
      <c r="E515" s="246" t="s">
        <v>21</v>
      </c>
      <c r="F515" s="247" t="s">
        <v>2594</v>
      </c>
      <c r="G515" s="245"/>
      <c r="H515" s="248">
        <v>4</v>
      </c>
      <c r="I515" s="249"/>
      <c r="J515" s="245"/>
      <c r="K515" s="245"/>
      <c r="L515" s="250"/>
      <c r="M515" s="251"/>
      <c r="N515" s="252"/>
      <c r="O515" s="252"/>
      <c r="P515" s="252"/>
      <c r="Q515" s="252"/>
      <c r="R515" s="252"/>
      <c r="S515" s="252"/>
      <c r="T515" s="253"/>
      <c r="AT515" s="254" t="s">
        <v>159</v>
      </c>
      <c r="AU515" s="254" t="s">
        <v>81</v>
      </c>
      <c r="AV515" s="12" t="s">
        <v>81</v>
      </c>
      <c r="AW515" s="12" t="s">
        <v>35</v>
      </c>
      <c r="AX515" s="12" t="s">
        <v>79</v>
      </c>
      <c r="AY515" s="254" t="s">
        <v>152</v>
      </c>
    </row>
    <row r="516" s="1" customFormat="1" ht="25.5" customHeight="1">
      <c r="B516" s="46"/>
      <c r="C516" s="221" t="s">
        <v>842</v>
      </c>
      <c r="D516" s="221" t="s">
        <v>154</v>
      </c>
      <c r="E516" s="222" t="s">
        <v>2595</v>
      </c>
      <c r="F516" s="223" t="s">
        <v>2596</v>
      </c>
      <c r="G516" s="224" t="s">
        <v>326</v>
      </c>
      <c r="H516" s="225">
        <v>50</v>
      </c>
      <c r="I516" s="226"/>
      <c r="J516" s="227">
        <f>ROUND(I516*H516,2)</f>
        <v>0</v>
      </c>
      <c r="K516" s="223" t="s">
        <v>242</v>
      </c>
      <c r="L516" s="72"/>
      <c r="M516" s="228" t="s">
        <v>21</v>
      </c>
      <c r="N516" s="229" t="s">
        <v>42</v>
      </c>
      <c r="O516" s="47"/>
      <c r="P516" s="230">
        <f>O516*H516</f>
        <v>0</v>
      </c>
      <c r="Q516" s="230">
        <v>0</v>
      </c>
      <c r="R516" s="230">
        <f>Q516*H516</f>
        <v>0</v>
      </c>
      <c r="S516" s="230">
        <v>0</v>
      </c>
      <c r="T516" s="231">
        <f>S516*H516</f>
        <v>0</v>
      </c>
      <c r="AR516" s="24" t="s">
        <v>200</v>
      </c>
      <c r="AT516" s="24" t="s">
        <v>154</v>
      </c>
      <c r="AU516" s="24" t="s">
        <v>81</v>
      </c>
      <c r="AY516" s="24" t="s">
        <v>152</v>
      </c>
      <c r="BE516" s="232">
        <f>IF(N516="základní",J516,0)</f>
        <v>0</v>
      </c>
      <c r="BF516" s="232">
        <f>IF(N516="snížená",J516,0)</f>
        <v>0</v>
      </c>
      <c r="BG516" s="232">
        <f>IF(N516="zákl. přenesená",J516,0)</f>
        <v>0</v>
      </c>
      <c r="BH516" s="232">
        <f>IF(N516="sníž. přenesená",J516,0)</f>
        <v>0</v>
      </c>
      <c r="BI516" s="232">
        <f>IF(N516="nulová",J516,0)</f>
        <v>0</v>
      </c>
      <c r="BJ516" s="24" t="s">
        <v>79</v>
      </c>
      <c r="BK516" s="232">
        <f>ROUND(I516*H516,2)</f>
        <v>0</v>
      </c>
      <c r="BL516" s="24" t="s">
        <v>200</v>
      </c>
      <c r="BM516" s="24" t="s">
        <v>2597</v>
      </c>
    </row>
    <row r="517" s="1" customFormat="1">
      <c r="B517" s="46"/>
      <c r="C517" s="74"/>
      <c r="D517" s="235" t="s">
        <v>244</v>
      </c>
      <c r="E517" s="74"/>
      <c r="F517" s="266" t="s">
        <v>2543</v>
      </c>
      <c r="G517" s="74"/>
      <c r="H517" s="74"/>
      <c r="I517" s="191"/>
      <c r="J517" s="74"/>
      <c r="K517" s="74"/>
      <c r="L517" s="72"/>
      <c r="M517" s="267"/>
      <c r="N517" s="47"/>
      <c r="O517" s="47"/>
      <c r="P517" s="47"/>
      <c r="Q517" s="47"/>
      <c r="R517" s="47"/>
      <c r="S517" s="47"/>
      <c r="T517" s="95"/>
      <c r="AT517" s="24" t="s">
        <v>244</v>
      </c>
      <c r="AU517" s="24" t="s">
        <v>81</v>
      </c>
    </row>
    <row r="518" s="12" customFormat="1">
      <c r="B518" s="244"/>
      <c r="C518" s="245"/>
      <c r="D518" s="235" t="s">
        <v>159</v>
      </c>
      <c r="E518" s="246" t="s">
        <v>21</v>
      </c>
      <c r="F518" s="247" t="s">
        <v>2598</v>
      </c>
      <c r="G518" s="245"/>
      <c r="H518" s="248">
        <v>20</v>
      </c>
      <c r="I518" s="249"/>
      <c r="J518" s="245"/>
      <c r="K518" s="245"/>
      <c r="L518" s="250"/>
      <c r="M518" s="251"/>
      <c r="N518" s="252"/>
      <c r="O518" s="252"/>
      <c r="P518" s="252"/>
      <c r="Q518" s="252"/>
      <c r="R518" s="252"/>
      <c r="S518" s="252"/>
      <c r="T518" s="253"/>
      <c r="AT518" s="254" t="s">
        <v>159</v>
      </c>
      <c r="AU518" s="254" t="s">
        <v>81</v>
      </c>
      <c r="AV518" s="12" t="s">
        <v>81</v>
      </c>
      <c r="AW518" s="12" t="s">
        <v>35</v>
      </c>
      <c r="AX518" s="12" t="s">
        <v>71</v>
      </c>
      <c r="AY518" s="254" t="s">
        <v>152</v>
      </c>
    </row>
    <row r="519" s="12" customFormat="1">
      <c r="B519" s="244"/>
      <c r="C519" s="245"/>
      <c r="D519" s="235" t="s">
        <v>159</v>
      </c>
      <c r="E519" s="246" t="s">
        <v>21</v>
      </c>
      <c r="F519" s="247" t="s">
        <v>2599</v>
      </c>
      <c r="G519" s="245"/>
      <c r="H519" s="248">
        <v>30</v>
      </c>
      <c r="I519" s="249"/>
      <c r="J519" s="245"/>
      <c r="K519" s="245"/>
      <c r="L519" s="250"/>
      <c r="M519" s="251"/>
      <c r="N519" s="252"/>
      <c r="O519" s="252"/>
      <c r="P519" s="252"/>
      <c r="Q519" s="252"/>
      <c r="R519" s="252"/>
      <c r="S519" s="252"/>
      <c r="T519" s="253"/>
      <c r="AT519" s="254" t="s">
        <v>159</v>
      </c>
      <c r="AU519" s="254" t="s">
        <v>81</v>
      </c>
      <c r="AV519" s="12" t="s">
        <v>81</v>
      </c>
      <c r="AW519" s="12" t="s">
        <v>35</v>
      </c>
      <c r="AX519" s="12" t="s">
        <v>71</v>
      </c>
      <c r="AY519" s="254" t="s">
        <v>152</v>
      </c>
    </row>
    <row r="520" s="13" customFormat="1">
      <c r="B520" s="255"/>
      <c r="C520" s="256"/>
      <c r="D520" s="235" t="s">
        <v>159</v>
      </c>
      <c r="E520" s="257" t="s">
        <v>21</v>
      </c>
      <c r="F520" s="258" t="s">
        <v>164</v>
      </c>
      <c r="G520" s="256"/>
      <c r="H520" s="259">
        <v>50</v>
      </c>
      <c r="I520" s="260"/>
      <c r="J520" s="256"/>
      <c r="K520" s="256"/>
      <c r="L520" s="261"/>
      <c r="M520" s="262"/>
      <c r="N520" s="263"/>
      <c r="O520" s="263"/>
      <c r="P520" s="263"/>
      <c r="Q520" s="263"/>
      <c r="R520" s="263"/>
      <c r="S520" s="263"/>
      <c r="T520" s="264"/>
      <c r="AT520" s="265" t="s">
        <v>159</v>
      </c>
      <c r="AU520" s="265" t="s">
        <v>81</v>
      </c>
      <c r="AV520" s="13" t="s">
        <v>158</v>
      </c>
      <c r="AW520" s="13" t="s">
        <v>35</v>
      </c>
      <c r="AX520" s="13" t="s">
        <v>79</v>
      </c>
      <c r="AY520" s="265" t="s">
        <v>152</v>
      </c>
    </row>
    <row r="521" s="1" customFormat="1" ht="16.5" customHeight="1">
      <c r="B521" s="46"/>
      <c r="C521" s="268" t="s">
        <v>542</v>
      </c>
      <c r="D521" s="268" t="s">
        <v>331</v>
      </c>
      <c r="E521" s="269" t="s">
        <v>2600</v>
      </c>
      <c r="F521" s="270" t="s">
        <v>2601</v>
      </c>
      <c r="G521" s="271" t="s">
        <v>376</v>
      </c>
      <c r="H521" s="272">
        <v>11</v>
      </c>
      <c r="I521" s="273"/>
      <c r="J521" s="274">
        <f>ROUND(I521*H521,2)</f>
        <v>0</v>
      </c>
      <c r="K521" s="270" t="s">
        <v>242</v>
      </c>
      <c r="L521" s="275"/>
      <c r="M521" s="276" t="s">
        <v>21</v>
      </c>
      <c r="N521" s="277" t="s">
        <v>42</v>
      </c>
      <c r="O521" s="47"/>
      <c r="P521" s="230">
        <f>O521*H521</f>
        <v>0</v>
      </c>
      <c r="Q521" s="230">
        <v>0.00025000000000000001</v>
      </c>
      <c r="R521" s="230">
        <f>Q521*H521</f>
        <v>0.0027499999999999998</v>
      </c>
      <c r="S521" s="230">
        <v>0</v>
      </c>
      <c r="T521" s="231">
        <f>S521*H521</f>
        <v>0</v>
      </c>
      <c r="AR521" s="24" t="s">
        <v>263</v>
      </c>
      <c r="AT521" s="24" t="s">
        <v>331</v>
      </c>
      <c r="AU521" s="24" t="s">
        <v>81</v>
      </c>
      <c r="AY521" s="24" t="s">
        <v>152</v>
      </c>
      <c r="BE521" s="232">
        <f>IF(N521="základní",J521,0)</f>
        <v>0</v>
      </c>
      <c r="BF521" s="232">
        <f>IF(N521="snížená",J521,0)</f>
        <v>0</v>
      </c>
      <c r="BG521" s="232">
        <f>IF(N521="zákl. přenesená",J521,0)</f>
        <v>0</v>
      </c>
      <c r="BH521" s="232">
        <f>IF(N521="sníž. přenesená",J521,0)</f>
        <v>0</v>
      </c>
      <c r="BI521" s="232">
        <f>IF(N521="nulová",J521,0)</f>
        <v>0</v>
      </c>
      <c r="BJ521" s="24" t="s">
        <v>79</v>
      </c>
      <c r="BK521" s="232">
        <f>ROUND(I521*H521,2)</f>
        <v>0</v>
      </c>
      <c r="BL521" s="24" t="s">
        <v>200</v>
      </c>
      <c r="BM521" s="24" t="s">
        <v>2602</v>
      </c>
    </row>
    <row r="522" s="12" customFormat="1">
      <c r="B522" s="244"/>
      <c r="C522" s="245"/>
      <c r="D522" s="235" t="s">
        <v>159</v>
      </c>
      <c r="E522" s="246" t="s">
        <v>21</v>
      </c>
      <c r="F522" s="247" t="s">
        <v>2603</v>
      </c>
      <c r="G522" s="245"/>
      <c r="H522" s="248">
        <v>11</v>
      </c>
      <c r="I522" s="249"/>
      <c r="J522" s="245"/>
      <c r="K522" s="245"/>
      <c r="L522" s="250"/>
      <c r="M522" s="251"/>
      <c r="N522" s="252"/>
      <c r="O522" s="252"/>
      <c r="P522" s="252"/>
      <c r="Q522" s="252"/>
      <c r="R522" s="252"/>
      <c r="S522" s="252"/>
      <c r="T522" s="253"/>
      <c r="AT522" s="254" t="s">
        <v>159</v>
      </c>
      <c r="AU522" s="254" t="s">
        <v>81</v>
      </c>
      <c r="AV522" s="12" t="s">
        <v>81</v>
      </c>
      <c r="AW522" s="12" t="s">
        <v>35</v>
      </c>
      <c r="AX522" s="12" t="s">
        <v>79</v>
      </c>
      <c r="AY522" s="254" t="s">
        <v>152</v>
      </c>
    </row>
    <row r="523" s="1" customFormat="1" ht="16.5" customHeight="1">
      <c r="B523" s="46"/>
      <c r="C523" s="268" t="s">
        <v>851</v>
      </c>
      <c r="D523" s="268" t="s">
        <v>331</v>
      </c>
      <c r="E523" s="269" t="s">
        <v>2604</v>
      </c>
      <c r="F523" s="270" t="s">
        <v>2605</v>
      </c>
      <c r="G523" s="271" t="s">
        <v>376</v>
      </c>
      <c r="H523" s="272">
        <v>16</v>
      </c>
      <c r="I523" s="273"/>
      <c r="J523" s="274">
        <f>ROUND(I523*H523,2)</f>
        <v>0</v>
      </c>
      <c r="K523" s="270" t="s">
        <v>242</v>
      </c>
      <c r="L523" s="275"/>
      <c r="M523" s="276" t="s">
        <v>21</v>
      </c>
      <c r="N523" s="277" t="s">
        <v>42</v>
      </c>
      <c r="O523" s="47"/>
      <c r="P523" s="230">
        <f>O523*H523</f>
        <v>0</v>
      </c>
      <c r="Q523" s="230">
        <v>0.00021000000000000001</v>
      </c>
      <c r="R523" s="230">
        <f>Q523*H523</f>
        <v>0.0033600000000000001</v>
      </c>
      <c r="S523" s="230">
        <v>0</v>
      </c>
      <c r="T523" s="231">
        <f>S523*H523</f>
        <v>0</v>
      </c>
      <c r="AR523" s="24" t="s">
        <v>263</v>
      </c>
      <c r="AT523" s="24" t="s">
        <v>331</v>
      </c>
      <c r="AU523" s="24" t="s">
        <v>81</v>
      </c>
      <c r="AY523" s="24" t="s">
        <v>152</v>
      </c>
      <c r="BE523" s="232">
        <f>IF(N523="základní",J523,0)</f>
        <v>0</v>
      </c>
      <c r="BF523" s="232">
        <f>IF(N523="snížená",J523,0)</f>
        <v>0</v>
      </c>
      <c r="BG523" s="232">
        <f>IF(N523="zákl. přenesená",J523,0)</f>
        <v>0</v>
      </c>
      <c r="BH523" s="232">
        <f>IF(N523="sníž. přenesená",J523,0)</f>
        <v>0</v>
      </c>
      <c r="BI523" s="232">
        <f>IF(N523="nulová",J523,0)</f>
        <v>0</v>
      </c>
      <c r="BJ523" s="24" t="s">
        <v>79</v>
      </c>
      <c r="BK523" s="232">
        <f>ROUND(I523*H523,2)</f>
        <v>0</v>
      </c>
      <c r="BL523" s="24" t="s">
        <v>200</v>
      </c>
      <c r="BM523" s="24" t="s">
        <v>2606</v>
      </c>
    </row>
    <row r="524" s="12" customFormat="1">
      <c r="B524" s="244"/>
      <c r="C524" s="245"/>
      <c r="D524" s="235" t="s">
        <v>159</v>
      </c>
      <c r="E524" s="246" t="s">
        <v>21</v>
      </c>
      <c r="F524" s="247" t="s">
        <v>2607</v>
      </c>
      <c r="G524" s="245"/>
      <c r="H524" s="248">
        <v>16</v>
      </c>
      <c r="I524" s="249"/>
      <c r="J524" s="245"/>
      <c r="K524" s="245"/>
      <c r="L524" s="250"/>
      <c r="M524" s="251"/>
      <c r="N524" s="252"/>
      <c r="O524" s="252"/>
      <c r="P524" s="252"/>
      <c r="Q524" s="252"/>
      <c r="R524" s="252"/>
      <c r="S524" s="252"/>
      <c r="T524" s="253"/>
      <c r="AT524" s="254" t="s">
        <v>159</v>
      </c>
      <c r="AU524" s="254" t="s">
        <v>81</v>
      </c>
      <c r="AV524" s="12" t="s">
        <v>81</v>
      </c>
      <c r="AW524" s="12" t="s">
        <v>35</v>
      </c>
      <c r="AX524" s="12" t="s">
        <v>79</v>
      </c>
      <c r="AY524" s="254" t="s">
        <v>152</v>
      </c>
    </row>
    <row r="525" s="1" customFormat="1" ht="16.5" customHeight="1">
      <c r="B525" s="46"/>
      <c r="C525" s="268" t="s">
        <v>554</v>
      </c>
      <c r="D525" s="268" t="s">
        <v>331</v>
      </c>
      <c r="E525" s="269" t="s">
        <v>2608</v>
      </c>
      <c r="F525" s="270" t="s">
        <v>2609</v>
      </c>
      <c r="G525" s="271" t="s">
        <v>376</v>
      </c>
      <c r="H525" s="272">
        <v>12</v>
      </c>
      <c r="I525" s="273"/>
      <c r="J525" s="274">
        <f>ROUND(I525*H525,2)</f>
        <v>0</v>
      </c>
      <c r="K525" s="270" t="s">
        <v>242</v>
      </c>
      <c r="L525" s="275"/>
      <c r="M525" s="276" t="s">
        <v>21</v>
      </c>
      <c r="N525" s="277" t="s">
        <v>42</v>
      </c>
      <c r="O525" s="47"/>
      <c r="P525" s="230">
        <f>O525*H525</f>
        <v>0</v>
      </c>
      <c r="Q525" s="230">
        <v>0.00013999999999999999</v>
      </c>
      <c r="R525" s="230">
        <f>Q525*H525</f>
        <v>0.0016799999999999999</v>
      </c>
      <c r="S525" s="230">
        <v>0</v>
      </c>
      <c r="T525" s="231">
        <f>S525*H525</f>
        <v>0</v>
      </c>
      <c r="AR525" s="24" t="s">
        <v>263</v>
      </c>
      <c r="AT525" s="24" t="s">
        <v>331</v>
      </c>
      <c r="AU525" s="24" t="s">
        <v>81</v>
      </c>
      <c r="AY525" s="24" t="s">
        <v>152</v>
      </c>
      <c r="BE525" s="232">
        <f>IF(N525="základní",J525,0)</f>
        <v>0</v>
      </c>
      <c r="BF525" s="232">
        <f>IF(N525="snížená",J525,0)</f>
        <v>0</v>
      </c>
      <c r="BG525" s="232">
        <f>IF(N525="zákl. přenesená",J525,0)</f>
        <v>0</v>
      </c>
      <c r="BH525" s="232">
        <f>IF(N525="sníž. přenesená",J525,0)</f>
        <v>0</v>
      </c>
      <c r="BI525" s="232">
        <f>IF(N525="nulová",J525,0)</f>
        <v>0</v>
      </c>
      <c r="BJ525" s="24" t="s">
        <v>79</v>
      </c>
      <c r="BK525" s="232">
        <f>ROUND(I525*H525,2)</f>
        <v>0</v>
      </c>
      <c r="BL525" s="24" t="s">
        <v>200</v>
      </c>
      <c r="BM525" s="24" t="s">
        <v>2610</v>
      </c>
    </row>
    <row r="526" s="12" customFormat="1">
      <c r="B526" s="244"/>
      <c r="C526" s="245"/>
      <c r="D526" s="235" t="s">
        <v>159</v>
      </c>
      <c r="E526" s="246" t="s">
        <v>21</v>
      </c>
      <c r="F526" s="247" t="s">
        <v>2611</v>
      </c>
      <c r="G526" s="245"/>
      <c r="H526" s="248">
        <v>12</v>
      </c>
      <c r="I526" s="249"/>
      <c r="J526" s="245"/>
      <c r="K526" s="245"/>
      <c r="L526" s="250"/>
      <c r="M526" s="251"/>
      <c r="N526" s="252"/>
      <c r="O526" s="252"/>
      <c r="P526" s="252"/>
      <c r="Q526" s="252"/>
      <c r="R526" s="252"/>
      <c r="S526" s="252"/>
      <c r="T526" s="253"/>
      <c r="AT526" s="254" t="s">
        <v>159</v>
      </c>
      <c r="AU526" s="254" t="s">
        <v>81</v>
      </c>
      <c r="AV526" s="12" t="s">
        <v>81</v>
      </c>
      <c r="AW526" s="12" t="s">
        <v>35</v>
      </c>
      <c r="AX526" s="12" t="s">
        <v>79</v>
      </c>
      <c r="AY526" s="254" t="s">
        <v>152</v>
      </c>
    </row>
    <row r="527" s="1" customFormat="1" ht="16.5" customHeight="1">
      <c r="B527" s="46"/>
      <c r="C527" s="268" t="s">
        <v>869</v>
      </c>
      <c r="D527" s="268" t="s">
        <v>331</v>
      </c>
      <c r="E527" s="269" t="s">
        <v>2612</v>
      </c>
      <c r="F527" s="270" t="s">
        <v>2613</v>
      </c>
      <c r="G527" s="271" t="s">
        <v>1212</v>
      </c>
      <c r="H527" s="272">
        <v>30</v>
      </c>
      <c r="I527" s="273"/>
      <c r="J527" s="274">
        <f>ROUND(I527*H527,2)</f>
        <v>0</v>
      </c>
      <c r="K527" s="270" t="s">
        <v>242</v>
      </c>
      <c r="L527" s="275"/>
      <c r="M527" s="276" t="s">
        <v>21</v>
      </c>
      <c r="N527" s="277" t="s">
        <v>42</v>
      </c>
      <c r="O527" s="47"/>
      <c r="P527" s="230">
        <f>O527*H527</f>
        <v>0</v>
      </c>
      <c r="Q527" s="230">
        <v>0.001</v>
      </c>
      <c r="R527" s="230">
        <f>Q527*H527</f>
        <v>0.029999999999999999</v>
      </c>
      <c r="S527" s="230">
        <v>0</v>
      </c>
      <c r="T527" s="231">
        <f>S527*H527</f>
        <v>0</v>
      </c>
      <c r="AR527" s="24" t="s">
        <v>263</v>
      </c>
      <c r="AT527" s="24" t="s">
        <v>331</v>
      </c>
      <c r="AU527" s="24" t="s">
        <v>81</v>
      </c>
      <c r="AY527" s="24" t="s">
        <v>152</v>
      </c>
      <c r="BE527" s="232">
        <f>IF(N527="základní",J527,0)</f>
        <v>0</v>
      </c>
      <c r="BF527" s="232">
        <f>IF(N527="snížená",J527,0)</f>
        <v>0</v>
      </c>
      <c r="BG527" s="232">
        <f>IF(N527="zákl. přenesená",J527,0)</f>
        <v>0</v>
      </c>
      <c r="BH527" s="232">
        <f>IF(N527="sníž. přenesená",J527,0)</f>
        <v>0</v>
      </c>
      <c r="BI527" s="232">
        <f>IF(N527="nulová",J527,0)</f>
        <v>0</v>
      </c>
      <c r="BJ527" s="24" t="s">
        <v>79</v>
      </c>
      <c r="BK527" s="232">
        <f>ROUND(I527*H527,2)</f>
        <v>0</v>
      </c>
      <c r="BL527" s="24" t="s">
        <v>200</v>
      </c>
      <c r="BM527" s="24" t="s">
        <v>2614</v>
      </c>
    </row>
    <row r="528" s="12" customFormat="1">
      <c r="B528" s="244"/>
      <c r="C528" s="245"/>
      <c r="D528" s="235" t="s">
        <v>159</v>
      </c>
      <c r="E528" s="246" t="s">
        <v>21</v>
      </c>
      <c r="F528" s="247" t="s">
        <v>2599</v>
      </c>
      <c r="G528" s="245"/>
      <c r="H528" s="248">
        <v>30</v>
      </c>
      <c r="I528" s="249"/>
      <c r="J528" s="245"/>
      <c r="K528" s="245"/>
      <c r="L528" s="250"/>
      <c r="M528" s="251"/>
      <c r="N528" s="252"/>
      <c r="O528" s="252"/>
      <c r="P528" s="252"/>
      <c r="Q528" s="252"/>
      <c r="R528" s="252"/>
      <c r="S528" s="252"/>
      <c r="T528" s="253"/>
      <c r="AT528" s="254" t="s">
        <v>159</v>
      </c>
      <c r="AU528" s="254" t="s">
        <v>81</v>
      </c>
      <c r="AV528" s="12" t="s">
        <v>81</v>
      </c>
      <c r="AW528" s="12" t="s">
        <v>35</v>
      </c>
      <c r="AX528" s="12" t="s">
        <v>79</v>
      </c>
      <c r="AY528" s="254" t="s">
        <v>152</v>
      </c>
    </row>
    <row r="529" s="1" customFormat="1" ht="16.5" customHeight="1">
      <c r="B529" s="46"/>
      <c r="C529" s="268" t="s">
        <v>558</v>
      </c>
      <c r="D529" s="268" t="s">
        <v>331</v>
      </c>
      <c r="E529" s="269" t="s">
        <v>2615</v>
      </c>
      <c r="F529" s="270" t="s">
        <v>2616</v>
      </c>
      <c r="G529" s="271" t="s">
        <v>1212</v>
      </c>
      <c r="H529" s="272">
        <v>20</v>
      </c>
      <c r="I529" s="273"/>
      <c r="J529" s="274">
        <f>ROUND(I529*H529,2)</f>
        <v>0</v>
      </c>
      <c r="K529" s="270" t="s">
        <v>242</v>
      </c>
      <c r="L529" s="275"/>
      <c r="M529" s="276" t="s">
        <v>21</v>
      </c>
      <c r="N529" s="277" t="s">
        <v>42</v>
      </c>
      <c r="O529" s="47"/>
      <c r="P529" s="230">
        <f>O529*H529</f>
        <v>0</v>
      </c>
      <c r="Q529" s="230">
        <v>0.001</v>
      </c>
      <c r="R529" s="230">
        <f>Q529*H529</f>
        <v>0.02</v>
      </c>
      <c r="S529" s="230">
        <v>0</v>
      </c>
      <c r="T529" s="231">
        <f>S529*H529</f>
        <v>0</v>
      </c>
      <c r="AR529" s="24" t="s">
        <v>263</v>
      </c>
      <c r="AT529" s="24" t="s">
        <v>331</v>
      </c>
      <c r="AU529" s="24" t="s">
        <v>81</v>
      </c>
      <c r="AY529" s="24" t="s">
        <v>152</v>
      </c>
      <c r="BE529" s="232">
        <f>IF(N529="základní",J529,0)</f>
        <v>0</v>
      </c>
      <c r="BF529" s="232">
        <f>IF(N529="snížená",J529,0)</f>
        <v>0</v>
      </c>
      <c r="BG529" s="232">
        <f>IF(N529="zákl. přenesená",J529,0)</f>
        <v>0</v>
      </c>
      <c r="BH529" s="232">
        <f>IF(N529="sníž. přenesená",J529,0)</f>
        <v>0</v>
      </c>
      <c r="BI529" s="232">
        <f>IF(N529="nulová",J529,0)</f>
        <v>0</v>
      </c>
      <c r="BJ529" s="24" t="s">
        <v>79</v>
      </c>
      <c r="BK529" s="232">
        <f>ROUND(I529*H529,2)</f>
        <v>0</v>
      </c>
      <c r="BL529" s="24" t="s">
        <v>200</v>
      </c>
      <c r="BM529" s="24" t="s">
        <v>2617</v>
      </c>
    </row>
    <row r="530" s="12" customFormat="1">
      <c r="B530" s="244"/>
      <c r="C530" s="245"/>
      <c r="D530" s="235" t="s">
        <v>159</v>
      </c>
      <c r="E530" s="246" t="s">
        <v>21</v>
      </c>
      <c r="F530" s="247" t="s">
        <v>2598</v>
      </c>
      <c r="G530" s="245"/>
      <c r="H530" s="248">
        <v>20</v>
      </c>
      <c r="I530" s="249"/>
      <c r="J530" s="245"/>
      <c r="K530" s="245"/>
      <c r="L530" s="250"/>
      <c r="M530" s="251"/>
      <c r="N530" s="252"/>
      <c r="O530" s="252"/>
      <c r="P530" s="252"/>
      <c r="Q530" s="252"/>
      <c r="R530" s="252"/>
      <c r="S530" s="252"/>
      <c r="T530" s="253"/>
      <c r="AT530" s="254" t="s">
        <v>159</v>
      </c>
      <c r="AU530" s="254" t="s">
        <v>81</v>
      </c>
      <c r="AV530" s="12" t="s">
        <v>81</v>
      </c>
      <c r="AW530" s="12" t="s">
        <v>35</v>
      </c>
      <c r="AX530" s="12" t="s">
        <v>79</v>
      </c>
      <c r="AY530" s="254" t="s">
        <v>152</v>
      </c>
    </row>
    <row r="531" s="1" customFormat="1" ht="38.25" customHeight="1">
      <c r="B531" s="46"/>
      <c r="C531" s="221" t="s">
        <v>887</v>
      </c>
      <c r="D531" s="221" t="s">
        <v>154</v>
      </c>
      <c r="E531" s="222" t="s">
        <v>2618</v>
      </c>
      <c r="F531" s="223" t="s">
        <v>2619</v>
      </c>
      <c r="G531" s="224" t="s">
        <v>326</v>
      </c>
      <c r="H531" s="225">
        <v>44</v>
      </c>
      <c r="I531" s="226"/>
      <c r="J531" s="227">
        <f>ROUND(I531*H531,2)</f>
        <v>0</v>
      </c>
      <c r="K531" s="223" t="s">
        <v>242</v>
      </c>
      <c r="L531" s="72"/>
      <c r="M531" s="228" t="s">
        <v>21</v>
      </c>
      <c r="N531" s="229" t="s">
        <v>42</v>
      </c>
      <c r="O531" s="47"/>
      <c r="P531" s="230">
        <f>O531*H531</f>
        <v>0</v>
      </c>
      <c r="Q531" s="230">
        <v>0</v>
      </c>
      <c r="R531" s="230">
        <f>Q531*H531</f>
        <v>0</v>
      </c>
      <c r="S531" s="230">
        <v>0</v>
      </c>
      <c r="T531" s="231">
        <f>S531*H531</f>
        <v>0</v>
      </c>
      <c r="AR531" s="24" t="s">
        <v>200</v>
      </c>
      <c r="AT531" s="24" t="s">
        <v>154</v>
      </c>
      <c r="AU531" s="24" t="s">
        <v>81</v>
      </c>
      <c r="AY531" s="24" t="s">
        <v>152</v>
      </c>
      <c r="BE531" s="232">
        <f>IF(N531="základní",J531,0)</f>
        <v>0</v>
      </c>
      <c r="BF531" s="232">
        <f>IF(N531="snížená",J531,0)</f>
        <v>0</v>
      </c>
      <c r="BG531" s="232">
        <f>IF(N531="zákl. přenesená",J531,0)</f>
        <v>0</v>
      </c>
      <c r="BH531" s="232">
        <f>IF(N531="sníž. přenesená",J531,0)</f>
        <v>0</v>
      </c>
      <c r="BI531" s="232">
        <f>IF(N531="nulová",J531,0)</f>
        <v>0</v>
      </c>
      <c r="BJ531" s="24" t="s">
        <v>79</v>
      </c>
      <c r="BK531" s="232">
        <f>ROUND(I531*H531,2)</f>
        <v>0</v>
      </c>
      <c r="BL531" s="24" t="s">
        <v>200</v>
      </c>
      <c r="BM531" s="24" t="s">
        <v>2620</v>
      </c>
    </row>
    <row r="532" s="1" customFormat="1">
      <c r="B532" s="46"/>
      <c r="C532" s="74"/>
      <c r="D532" s="235" t="s">
        <v>246</v>
      </c>
      <c r="E532" s="74"/>
      <c r="F532" s="266" t="s">
        <v>2621</v>
      </c>
      <c r="G532" s="74"/>
      <c r="H532" s="74"/>
      <c r="I532" s="191"/>
      <c r="J532" s="74"/>
      <c r="K532" s="74"/>
      <c r="L532" s="72"/>
      <c r="M532" s="267"/>
      <c r="N532" s="47"/>
      <c r="O532" s="47"/>
      <c r="P532" s="47"/>
      <c r="Q532" s="47"/>
      <c r="R532" s="47"/>
      <c r="S532" s="47"/>
      <c r="T532" s="95"/>
      <c r="AT532" s="24" t="s">
        <v>246</v>
      </c>
      <c r="AU532" s="24" t="s">
        <v>81</v>
      </c>
    </row>
    <row r="533" s="12" customFormat="1">
      <c r="B533" s="244"/>
      <c r="C533" s="245"/>
      <c r="D533" s="235" t="s">
        <v>159</v>
      </c>
      <c r="E533" s="246" t="s">
        <v>21</v>
      </c>
      <c r="F533" s="247" t="s">
        <v>2622</v>
      </c>
      <c r="G533" s="245"/>
      <c r="H533" s="248">
        <v>5</v>
      </c>
      <c r="I533" s="249"/>
      <c r="J533" s="245"/>
      <c r="K533" s="245"/>
      <c r="L533" s="250"/>
      <c r="M533" s="251"/>
      <c r="N533" s="252"/>
      <c r="O533" s="252"/>
      <c r="P533" s="252"/>
      <c r="Q533" s="252"/>
      <c r="R533" s="252"/>
      <c r="S533" s="252"/>
      <c r="T533" s="253"/>
      <c r="AT533" s="254" t="s">
        <v>159</v>
      </c>
      <c r="AU533" s="254" t="s">
        <v>81</v>
      </c>
      <c r="AV533" s="12" t="s">
        <v>81</v>
      </c>
      <c r="AW533" s="12" t="s">
        <v>35</v>
      </c>
      <c r="AX533" s="12" t="s">
        <v>71</v>
      </c>
      <c r="AY533" s="254" t="s">
        <v>152</v>
      </c>
    </row>
    <row r="534" s="12" customFormat="1">
      <c r="B534" s="244"/>
      <c r="C534" s="245"/>
      <c r="D534" s="235" t="s">
        <v>159</v>
      </c>
      <c r="E534" s="246" t="s">
        <v>21</v>
      </c>
      <c r="F534" s="247" t="s">
        <v>2623</v>
      </c>
      <c r="G534" s="245"/>
      <c r="H534" s="248">
        <v>39</v>
      </c>
      <c r="I534" s="249"/>
      <c r="J534" s="245"/>
      <c r="K534" s="245"/>
      <c r="L534" s="250"/>
      <c r="M534" s="251"/>
      <c r="N534" s="252"/>
      <c r="O534" s="252"/>
      <c r="P534" s="252"/>
      <c r="Q534" s="252"/>
      <c r="R534" s="252"/>
      <c r="S534" s="252"/>
      <c r="T534" s="253"/>
      <c r="AT534" s="254" t="s">
        <v>159</v>
      </c>
      <c r="AU534" s="254" t="s">
        <v>81</v>
      </c>
      <c r="AV534" s="12" t="s">
        <v>81</v>
      </c>
      <c r="AW534" s="12" t="s">
        <v>35</v>
      </c>
      <c r="AX534" s="12" t="s">
        <v>71</v>
      </c>
      <c r="AY534" s="254" t="s">
        <v>152</v>
      </c>
    </row>
    <row r="535" s="13" customFormat="1">
      <c r="B535" s="255"/>
      <c r="C535" s="256"/>
      <c r="D535" s="235" t="s">
        <v>159</v>
      </c>
      <c r="E535" s="257" t="s">
        <v>21</v>
      </c>
      <c r="F535" s="258" t="s">
        <v>164</v>
      </c>
      <c r="G535" s="256"/>
      <c r="H535" s="259">
        <v>44</v>
      </c>
      <c r="I535" s="260"/>
      <c r="J535" s="256"/>
      <c r="K535" s="256"/>
      <c r="L535" s="261"/>
      <c r="M535" s="262"/>
      <c r="N535" s="263"/>
      <c r="O535" s="263"/>
      <c r="P535" s="263"/>
      <c r="Q535" s="263"/>
      <c r="R535" s="263"/>
      <c r="S535" s="263"/>
      <c r="T535" s="264"/>
      <c r="AT535" s="265" t="s">
        <v>159</v>
      </c>
      <c r="AU535" s="265" t="s">
        <v>81</v>
      </c>
      <c r="AV535" s="13" t="s">
        <v>158</v>
      </c>
      <c r="AW535" s="13" t="s">
        <v>35</v>
      </c>
      <c r="AX535" s="13" t="s">
        <v>79</v>
      </c>
      <c r="AY535" s="265" t="s">
        <v>152</v>
      </c>
    </row>
    <row r="536" s="1" customFormat="1" ht="16.5" customHeight="1">
      <c r="B536" s="46"/>
      <c r="C536" s="268" t="s">
        <v>584</v>
      </c>
      <c r="D536" s="268" t="s">
        <v>331</v>
      </c>
      <c r="E536" s="269" t="s">
        <v>2624</v>
      </c>
      <c r="F536" s="270" t="s">
        <v>2625</v>
      </c>
      <c r="G536" s="271" t="s">
        <v>1212</v>
      </c>
      <c r="H536" s="272">
        <v>44</v>
      </c>
      <c r="I536" s="273"/>
      <c r="J536" s="274">
        <f>ROUND(I536*H536,2)</f>
        <v>0</v>
      </c>
      <c r="K536" s="270" t="s">
        <v>242</v>
      </c>
      <c r="L536" s="275"/>
      <c r="M536" s="276" t="s">
        <v>21</v>
      </c>
      <c r="N536" s="277" t="s">
        <v>42</v>
      </c>
      <c r="O536" s="47"/>
      <c r="P536" s="230">
        <f>O536*H536</f>
        <v>0</v>
      </c>
      <c r="Q536" s="230">
        <v>0.001</v>
      </c>
      <c r="R536" s="230">
        <f>Q536*H536</f>
        <v>0.043999999999999997</v>
      </c>
      <c r="S536" s="230">
        <v>0</v>
      </c>
      <c r="T536" s="231">
        <f>S536*H536</f>
        <v>0</v>
      </c>
      <c r="AR536" s="24" t="s">
        <v>263</v>
      </c>
      <c r="AT536" s="24" t="s">
        <v>331</v>
      </c>
      <c r="AU536" s="24" t="s">
        <v>81</v>
      </c>
      <c r="AY536" s="24" t="s">
        <v>152</v>
      </c>
      <c r="BE536" s="232">
        <f>IF(N536="základní",J536,0)</f>
        <v>0</v>
      </c>
      <c r="BF536" s="232">
        <f>IF(N536="snížená",J536,0)</f>
        <v>0</v>
      </c>
      <c r="BG536" s="232">
        <f>IF(N536="zákl. přenesená",J536,0)</f>
        <v>0</v>
      </c>
      <c r="BH536" s="232">
        <f>IF(N536="sníž. přenesená",J536,0)</f>
        <v>0</v>
      </c>
      <c r="BI536" s="232">
        <f>IF(N536="nulová",J536,0)</f>
        <v>0</v>
      </c>
      <c r="BJ536" s="24" t="s">
        <v>79</v>
      </c>
      <c r="BK536" s="232">
        <f>ROUND(I536*H536,2)</f>
        <v>0</v>
      </c>
      <c r="BL536" s="24" t="s">
        <v>200</v>
      </c>
      <c r="BM536" s="24" t="s">
        <v>2626</v>
      </c>
    </row>
    <row r="537" s="12" customFormat="1">
      <c r="B537" s="244"/>
      <c r="C537" s="245"/>
      <c r="D537" s="235" t="s">
        <v>159</v>
      </c>
      <c r="E537" s="246" t="s">
        <v>21</v>
      </c>
      <c r="F537" s="247" t="s">
        <v>2622</v>
      </c>
      <c r="G537" s="245"/>
      <c r="H537" s="248">
        <v>5</v>
      </c>
      <c r="I537" s="249"/>
      <c r="J537" s="245"/>
      <c r="K537" s="245"/>
      <c r="L537" s="250"/>
      <c r="M537" s="251"/>
      <c r="N537" s="252"/>
      <c r="O537" s="252"/>
      <c r="P537" s="252"/>
      <c r="Q537" s="252"/>
      <c r="R537" s="252"/>
      <c r="S537" s="252"/>
      <c r="T537" s="253"/>
      <c r="AT537" s="254" t="s">
        <v>159</v>
      </c>
      <c r="AU537" s="254" t="s">
        <v>81</v>
      </c>
      <c r="AV537" s="12" t="s">
        <v>81</v>
      </c>
      <c r="AW537" s="12" t="s">
        <v>35</v>
      </c>
      <c r="AX537" s="12" t="s">
        <v>71</v>
      </c>
      <c r="AY537" s="254" t="s">
        <v>152</v>
      </c>
    </row>
    <row r="538" s="12" customFormat="1">
      <c r="B538" s="244"/>
      <c r="C538" s="245"/>
      <c r="D538" s="235" t="s">
        <v>159</v>
      </c>
      <c r="E538" s="246" t="s">
        <v>21</v>
      </c>
      <c r="F538" s="247" t="s">
        <v>2623</v>
      </c>
      <c r="G538" s="245"/>
      <c r="H538" s="248">
        <v>39</v>
      </c>
      <c r="I538" s="249"/>
      <c r="J538" s="245"/>
      <c r="K538" s="245"/>
      <c r="L538" s="250"/>
      <c r="M538" s="251"/>
      <c r="N538" s="252"/>
      <c r="O538" s="252"/>
      <c r="P538" s="252"/>
      <c r="Q538" s="252"/>
      <c r="R538" s="252"/>
      <c r="S538" s="252"/>
      <c r="T538" s="253"/>
      <c r="AT538" s="254" t="s">
        <v>159</v>
      </c>
      <c r="AU538" s="254" t="s">
        <v>81</v>
      </c>
      <c r="AV538" s="12" t="s">
        <v>81</v>
      </c>
      <c r="AW538" s="12" t="s">
        <v>35</v>
      </c>
      <c r="AX538" s="12" t="s">
        <v>71</v>
      </c>
      <c r="AY538" s="254" t="s">
        <v>152</v>
      </c>
    </row>
    <row r="539" s="13" customFormat="1">
      <c r="B539" s="255"/>
      <c r="C539" s="256"/>
      <c r="D539" s="235" t="s">
        <v>159</v>
      </c>
      <c r="E539" s="257" t="s">
        <v>21</v>
      </c>
      <c r="F539" s="258" t="s">
        <v>164</v>
      </c>
      <c r="G539" s="256"/>
      <c r="H539" s="259">
        <v>44</v>
      </c>
      <c r="I539" s="260"/>
      <c r="J539" s="256"/>
      <c r="K539" s="256"/>
      <c r="L539" s="261"/>
      <c r="M539" s="262"/>
      <c r="N539" s="263"/>
      <c r="O539" s="263"/>
      <c r="P539" s="263"/>
      <c r="Q539" s="263"/>
      <c r="R539" s="263"/>
      <c r="S539" s="263"/>
      <c r="T539" s="264"/>
      <c r="AT539" s="265" t="s">
        <v>159</v>
      </c>
      <c r="AU539" s="265" t="s">
        <v>81</v>
      </c>
      <c r="AV539" s="13" t="s">
        <v>158</v>
      </c>
      <c r="AW539" s="13" t="s">
        <v>35</v>
      </c>
      <c r="AX539" s="13" t="s">
        <v>79</v>
      </c>
      <c r="AY539" s="265" t="s">
        <v>152</v>
      </c>
    </row>
    <row r="540" s="1" customFormat="1" ht="16.5" customHeight="1">
      <c r="B540" s="46"/>
      <c r="C540" s="221" t="s">
        <v>903</v>
      </c>
      <c r="D540" s="221" t="s">
        <v>154</v>
      </c>
      <c r="E540" s="222" t="s">
        <v>2627</v>
      </c>
      <c r="F540" s="223" t="s">
        <v>2628</v>
      </c>
      <c r="G540" s="224" t="s">
        <v>376</v>
      </c>
      <c r="H540" s="225">
        <v>1</v>
      </c>
      <c r="I540" s="226"/>
      <c r="J540" s="227">
        <f>ROUND(I540*H540,2)</f>
        <v>0</v>
      </c>
      <c r="K540" s="223" t="s">
        <v>21</v>
      </c>
      <c r="L540" s="72"/>
      <c r="M540" s="228" t="s">
        <v>21</v>
      </c>
      <c r="N540" s="229" t="s">
        <v>42</v>
      </c>
      <c r="O540" s="47"/>
      <c r="P540" s="230">
        <f>O540*H540</f>
        <v>0</v>
      </c>
      <c r="Q540" s="230">
        <v>0</v>
      </c>
      <c r="R540" s="230">
        <f>Q540*H540</f>
        <v>0</v>
      </c>
      <c r="S540" s="230">
        <v>0</v>
      </c>
      <c r="T540" s="231">
        <f>S540*H540</f>
        <v>0</v>
      </c>
      <c r="AR540" s="24" t="s">
        <v>200</v>
      </c>
      <c r="AT540" s="24" t="s">
        <v>154</v>
      </c>
      <c r="AU540" s="24" t="s">
        <v>81</v>
      </c>
      <c r="AY540" s="24" t="s">
        <v>152</v>
      </c>
      <c r="BE540" s="232">
        <f>IF(N540="základní",J540,0)</f>
        <v>0</v>
      </c>
      <c r="BF540" s="232">
        <f>IF(N540="snížená",J540,0)</f>
        <v>0</v>
      </c>
      <c r="BG540" s="232">
        <f>IF(N540="zákl. přenesená",J540,0)</f>
        <v>0</v>
      </c>
      <c r="BH540" s="232">
        <f>IF(N540="sníž. přenesená",J540,0)</f>
        <v>0</v>
      </c>
      <c r="BI540" s="232">
        <f>IF(N540="nulová",J540,0)</f>
        <v>0</v>
      </c>
      <c r="BJ540" s="24" t="s">
        <v>79</v>
      </c>
      <c r="BK540" s="232">
        <f>ROUND(I540*H540,2)</f>
        <v>0</v>
      </c>
      <c r="BL540" s="24" t="s">
        <v>200</v>
      </c>
      <c r="BM540" s="24" t="s">
        <v>2629</v>
      </c>
    </row>
    <row r="541" s="12" customFormat="1">
      <c r="B541" s="244"/>
      <c r="C541" s="245"/>
      <c r="D541" s="235" t="s">
        <v>159</v>
      </c>
      <c r="E541" s="246" t="s">
        <v>21</v>
      </c>
      <c r="F541" s="247" t="s">
        <v>2630</v>
      </c>
      <c r="G541" s="245"/>
      <c r="H541" s="248">
        <v>1</v>
      </c>
      <c r="I541" s="249"/>
      <c r="J541" s="245"/>
      <c r="K541" s="245"/>
      <c r="L541" s="250"/>
      <c r="M541" s="251"/>
      <c r="N541" s="252"/>
      <c r="O541" s="252"/>
      <c r="P541" s="252"/>
      <c r="Q541" s="252"/>
      <c r="R541" s="252"/>
      <c r="S541" s="252"/>
      <c r="T541" s="253"/>
      <c r="AT541" s="254" t="s">
        <v>159</v>
      </c>
      <c r="AU541" s="254" t="s">
        <v>81</v>
      </c>
      <c r="AV541" s="12" t="s">
        <v>81</v>
      </c>
      <c r="AW541" s="12" t="s">
        <v>35</v>
      </c>
      <c r="AX541" s="12" t="s">
        <v>79</v>
      </c>
      <c r="AY541" s="254" t="s">
        <v>152</v>
      </c>
    </row>
    <row r="542" s="1" customFormat="1" ht="16.5" customHeight="1">
      <c r="B542" s="46"/>
      <c r="C542" s="221" t="s">
        <v>596</v>
      </c>
      <c r="D542" s="221" t="s">
        <v>154</v>
      </c>
      <c r="E542" s="222" t="s">
        <v>2631</v>
      </c>
      <c r="F542" s="223" t="s">
        <v>2632</v>
      </c>
      <c r="G542" s="224" t="s">
        <v>220</v>
      </c>
      <c r="H542" s="225">
        <v>0.40799999999999997</v>
      </c>
      <c r="I542" s="226"/>
      <c r="J542" s="227">
        <f>ROUND(I542*H542,2)</f>
        <v>0</v>
      </c>
      <c r="K542" s="223" t="s">
        <v>21</v>
      </c>
      <c r="L542" s="72"/>
      <c r="M542" s="228" t="s">
        <v>21</v>
      </c>
      <c r="N542" s="229" t="s">
        <v>42</v>
      </c>
      <c r="O542" s="47"/>
      <c r="P542" s="230">
        <f>O542*H542</f>
        <v>0</v>
      </c>
      <c r="Q542" s="230">
        <v>0</v>
      </c>
      <c r="R542" s="230">
        <f>Q542*H542</f>
        <v>0</v>
      </c>
      <c r="S542" s="230">
        <v>0</v>
      </c>
      <c r="T542" s="231">
        <f>S542*H542</f>
        <v>0</v>
      </c>
      <c r="AR542" s="24" t="s">
        <v>200</v>
      </c>
      <c r="AT542" s="24" t="s">
        <v>154</v>
      </c>
      <c r="AU542" s="24" t="s">
        <v>81</v>
      </c>
      <c r="AY542" s="24" t="s">
        <v>152</v>
      </c>
      <c r="BE542" s="232">
        <f>IF(N542="základní",J542,0)</f>
        <v>0</v>
      </c>
      <c r="BF542" s="232">
        <f>IF(N542="snížená",J542,0)</f>
        <v>0</v>
      </c>
      <c r="BG542" s="232">
        <f>IF(N542="zákl. přenesená",J542,0)</f>
        <v>0</v>
      </c>
      <c r="BH542" s="232">
        <f>IF(N542="sníž. přenesená",J542,0)</f>
        <v>0</v>
      </c>
      <c r="BI542" s="232">
        <f>IF(N542="nulová",J542,0)</f>
        <v>0</v>
      </c>
      <c r="BJ542" s="24" t="s">
        <v>79</v>
      </c>
      <c r="BK542" s="232">
        <f>ROUND(I542*H542,2)</f>
        <v>0</v>
      </c>
      <c r="BL542" s="24" t="s">
        <v>200</v>
      </c>
      <c r="BM542" s="24" t="s">
        <v>2633</v>
      </c>
    </row>
    <row r="543" s="10" customFormat="1" ht="37.44" customHeight="1">
      <c r="B543" s="205"/>
      <c r="C543" s="206"/>
      <c r="D543" s="207" t="s">
        <v>70</v>
      </c>
      <c r="E543" s="208" t="s">
        <v>2634</v>
      </c>
      <c r="F543" s="208" t="s">
        <v>2635</v>
      </c>
      <c r="G543" s="206"/>
      <c r="H543" s="206"/>
      <c r="I543" s="209"/>
      <c r="J543" s="210">
        <f>BK543</f>
        <v>0</v>
      </c>
      <c r="K543" s="206"/>
      <c r="L543" s="211"/>
      <c r="M543" s="212"/>
      <c r="N543" s="213"/>
      <c r="O543" s="213"/>
      <c r="P543" s="214">
        <f>SUM(P544:P556)</f>
        <v>0</v>
      </c>
      <c r="Q543" s="213"/>
      <c r="R543" s="214">
        <f>SUM(R544:R556)</f>
        <v>5.0767500000000005</v>
      </c>
      <c r="S543" s="213"/>
      <c r="T543" s="215">
        <f>SUM(T544:T556)</f>
        <v>0</v>
      </c>
      <c r="AR543" s="216" t="s">
        <v>169</v>
      </c>
      <c r="AT543" s="217" t="s">
        <v>70</v>
      </c>
      <c r="AU543" s="217" t="s">
        <v>71</v>
      </c>
      <c r="AY543" s="216" t="s">
        <v>152</v>
      </c>
      <c r="BK543" s="218">
        <f>SUM(BK544:BK556)</f>
        <v>0</v>
      </c>
    </row>
    <row r="544" s="1" customFormat="1" ht="25.5" customHeight="1">
      <c r="B544" s="46"/>
      <c r="C544" s="221" t="s">
        <v>917</v>
      </c>
      <c r="D544" s="221" t="s">
        <v>154</v>
      </c>
      <c r="E544" s="222" t="s">
        <v>2636</v>
      </c>
      <c r="F544" s="223" t="s">
        <v>2637</v>
      </c>
      <c r="G544" s="224" t="s">
        <v>2638</v>
      </c>
      <c r="H544" s="225">
        <v>0.025000000000000001</v>
      </c>
      <c r="I544" s="226"/>
      <c r="J544" s="227">
        <f>ROUND(I544*H544,2)</f>
        <v>0</v>
      </c>
      <c r="K544" s="223" t="s">
        <v>242</v>
      </c>
      <c r="L544" s="72"/>
      <c r="M544" s="228" t="s">
        <v>21</v>
      </c>
      <c r="N544" s="229" t="s">
        <v>42</v>
      </c>
      <c r="O544" s="47"/>
      <c r="P544" s="230">
        <f>O544*H544</f>
        <v>0</v>
      </c>
      <c r="Q544" s="230">
        <v>0</v>
      </c>
      <c r="R544" s="230">
        <f>Q544*H544</f>
        <v>0</v>
      </c>
      <c r="S544" s="230">
        <v>0</v>
      </c>
      <c r="T544" s="231">
        <f>S544*H544</f>
        <v>0</v>
      </c>
      <c r="AR544" s="24" t="s">
        <v>383</v>
      </c>
      <c r="AT544" s="24" t="s">
        <v>154</v>
      </c>
      <c r="AU544" s="24" t="s">
        <v>79</v>
      </c>
      <c r="AY544" s="24" t="s">
        <v>152</v>
      </c>
      <c r="BE544" s="232">
        <f>IF(N544="základní",J544,0)</f>
        <v>0</v>
      </c>
      <c r="BF544" s="232">
        <f>IF(N544="snížená",J544,0)</f>
        <v>0</v>
      </c>
      <c r="BG544" s="232">
        <f>IF(N544="zákl. přenesená",J544,0)</f>
        <v>0</v>
      </c>
      <c r="BH544" s="232">
        <f>IF(N544="sníž. přenesená",J544,0)</f>
        <v>0</v>
      </c>
      <c r="BI544" s="232">
        <f>IF(N544="nulová",J544,0)</f>
        <v>0</v>
      </c>
      <c r="BJ544" s="24" t="s">
        <v>79</v>
      </c>
      <c r="BK544" s="232">
        <f>ROUND(I544*H544,2)</f>
        <v>0</v>
      </c>
      <c r="BL544" s="24" t="s">
        <v>383</v>
      </c>
      <c r="BM544" s="24" t="s">
        <v>2639</v>
      </c>
    </row>
    <row r="545" s="1" customFormat="1">
      <c r="B545" s="46"/>
      <c r="C545" s="74"/>
      <c r="D545" s="235" t="s">
        <v>244</v>
      </c>
      <c r="E545" s="74"/>
      <c r="F545" s="266" t="s">
        <v>2640</v>
      </c>
      <c r="G545" s="74"/>
      <c r="H545" s="74"/>
      <c r="I545" s="191"/>
      <c r="J545" s="74"/>
      <c r="K545" s="74"/>
      <c r="L545" s="72"/>
      <c r="M545" s="267"/>
      <c r="N545" s="47"/>
      <c r="O545" s="47"/>
      <c r="P545" s="47"/>
      <c r="Q545" s="47"/>
      <c r="R545" s="47"/>
      <c r="S545" s="47"/>
      <c r="T545" s="95"/>
      <c r="AT545" s="24" t="s">
        <v>244</v>
      </c>
      <c r="AU545" s="24" t="s">
        <v>79</v>
      </c>
    </row>
    <row r="546" s="12" customFormat="1">
      <c r="B546" s="244"/>
      <c r="C546" s="245"/>
      <c r="D546" s="235" t="s">
        <v>159</v>
      </c>
      <c r="E546" s="246" t="s">
        <v>21</v>
      </c>
      <c r="F546" s="247" t="s">
        <v>2641</v>
      </c>
      <c r="G546" s="245"/>
      <c r="H546" s="248">
        <v>0.025000000000000001</v>
      </c>
      <c r="I546" s="249"/>
      <c r="J546" s="245"/>
      <c r="K546" s="245"/>
      <c r="L546" s="250"/>
      <c r="M546" s="251"/>
      <c r="N546" s="252"/>
      <c r="O546" s="252"/>
      <c r="P546" s="252"/>
      <c r="Q546" s="252"/>
      <c r="R546" s="252"/>
      <c r="S546" s="252"/>
      <c r="T546" s="253"/>
      <c r="AT546" s="254" t="s">
        <v>159</v>
      </c>
      <c r="AU546" s="254" t="s">
        <v>79</v>
      </c>
      <c r="AV546" s="12" t="s">
        <v>81</v>
      </c>
      <c r="AW546" s="12" t="s">
        <v>35</v>
      </c>
      <c r="AX546" s="12" t="s">
        <v>79</v>
      </c>
      <c r="AY546" s="254" t="s">
        <v>152</v>
      </c>
    </row>
    <row r="547" s="1" customFormat="1" ht="51" customHeight="1">
      <c r="B547" s="46"/>
      <c r="C547" s="221" t="s">
        <v>621</v>
      </c>
      <c r="D547" s="221" t="s">
        <v>154</v>
      </c>
      <c r="E547" s="222" t="s">
        <v>2642</v>
      </c>
      <c r="F547" s="223" t="s">
        <v>2643</v>
      </c>
      <c r="G547" s="224" t="s">
        <v>326</v>
      </c>
      <c r="H547" s="225">
        <v>25</v>
      </c>
      <c r="I547" s="226"/>
      <c r="J547" s="227">
        <f>ROUND(I547*H547,2)</f>
        <v>0</v>
      </c>
      <c r="K547" s="223" t="s">
        <v>242</v>
      </c>
      <c r="L547" s="72"/>
      <c r="M547" s="228" t="s">
        <v>21</v>
      </c>
      <c r="N547" s="229" t="s">
        <v>42</v>
      </c>
      <c r="O547" s="47"/>
      <c r="P547" s="230">
        <f>O547*H547</f>
        <v>0</v>
      </c>
      <c r="Q547" s="230">
        <v>0</v>
      </c>
      <c r="R547" s="230">
        <f>Q547*H547</f>
        <v>0</v>
      </c>
      <c r="S547" s="230">
        <v>0</v>
      </c>
      <c r="T547" s="231">
        <f>S547*H547</f>
        <v>0</v>
      </c>
      <c r="AR547" s="24" t="s">
        <v>383</v>
      </c>
      <c r="AT547" s="24" t="s">
        <v>154</v>
      </c>
      <c r="AU547" s="24" t="s">
        <v>79</v>
      </c>
      <c r="AY547" s="24" t="s">
        <v>152</v>
      </c>
      <c r="BE547" s="232">
        <f>IF(N547="základní",J547,0)</f>
        <v>0</v>
      </c>
      <c r="BF547" s="232">
        <f>IF(N547="snížená",J547,0)</f>
        <v>0</v>
      </c>
      <c r="BG547" s="232">
        <f>IF(N547="zákl. přenesená",J547,0)</f>
        <v>0</v>
      </c>
      <c r="BH547" s="232">
        <f>IF(N547="sníž. přenesená",J547,0)</f>
        <v>0</v>
      </c>
      <c r="BI547" s="232">
        <f>IF(N547="nulová",J547,0)</f>
        <v>0</v>
      </c>
      <c r="BJ547" s="24" t="s">
        <v>79</v>
      </c>
      <c r="BK547" s="232">
        <f>ROUND(I547*H547,2)</f>
        <v>0</v>
      </c>
      <c r="BL547" s="24" t="s">
        <v>383</v>
      </c>
      <c r="BM547" s="24" t="s">
        <v>2644</v>
      </c>
    </row>
    <row r="548" s="1" customFormat="1">
      <c r="B548" s="46"/>
      <c r="C548" s="74"/>
      <c r="D548" s="235" t="s">
        <v>244</v>
      </c>
      <c r="E548" s="74"/>
      <c r="F548" s="266" t="s">
        <v>2645</v>
      </c>
      <c r="G548" s="74"/>
      <c r="H548" s="74"/>
      <c r="I548" s="191"/>
      <c r="J548" s="74"/>
      <c r="K548" s="74"/>
      <c r="L548" s="72"/>
      <c r="M548" s="267"/>
      <c r="N548" s="47"/>
      <c r="O548" s="47"/>
      <c r="P548" s="47"/>
      <c r="Q548" s="47"/>
      <c r="R548" s="47"/>
      <c r="S548" s="47"/>
      <c r="T548" s="95"/>
      <c r="AT548" s="24" t="s">
        <v>244</v>
      </c>
      <c r="AU548" s="24" t="s">
        <v>79</v>
      </c>
    </row>
    <row r="549" s="12" customFormat="1">
      <c r="B549" s="244"/>
      <c r="C549" s="245"/>
      <c r="D549" s="235" t="s">
        <v>159</v>
      </c>
      <c r="E549" s="246" t="s">
        <v>21</v>
      </c>
      <c r="F549" s="247" t="s">
        <v>2646</v>
      </c>
      <c r="G549" s="245"/>
      <c r="H549" s="248">
        <v>25</v>
      </c>
      <c r="I549" s="249"/>
      <c r="J549" s="245"/>
      <c r="K549" s="245"/>
      <c r="L549" s="250"/>
      <c r="M549" s="251"/>
      <c r="N549" s="252"/>
      <c r="O549" s="252"/>
      <c r="P549" s="252"/>
      <c r="Q549" s="252"/>
      <c r="R549" s="252"/>
      <c r="S549" s="252"/>
      <c r="T549" s="253"/>
      <c r="AT549" s="254" t="s">
        <v>159</v>
      </c>
      <c r="AU549" s="254" t="s">
        <v>79</v>
      </c>
      <c r="AV549" s="12" t="s">
        <v>81</v>
      </c>
      <c r="AW549" s="12" t="s">
        <v>35</v>
      </c>
      <c r="AX549" s="12" t="s">
        <v>79</v>
      </c>
      <c r="AY549" s="254" t="s">
        <v>152</v>
      </c>
    </row>
    <row r="550" s="1" customFormat="1" ht="25.5" customHeight="1">
      <c r="B550" s="46"/>
      <c r="C550" s="221" t="s">
        <v>927</v>
      </c>
      <c r="D550" s="221" t="s">
        <v>154</v>
      </c>
      <c r="E550" s="222" t="s">
        <v>2647</v>
      </c>
      <c r="F550" s="223" t="s">
        <v>2648</v>
      </c>
      <c r="G550" s="224" t="s">
        <v>326</v>
      </c>
      <c r="H550" s="225">
        <v>25</v>
      </c>
      <c r="I550" s="226"/>
      <c r="J550" s="227">
        <f>ROUND(I550*H550,2)</f>
        <v>0</v>
      </c>
      <c r="K550" s="223" t="s">
        <v>242</v>
      </c>
      <c r="L550" s="72"/>
      <c r="M550" s="228" t="s">
        <v>21</v>
      </c>
      <c r="N550" s="229" t="s">
        <v>42</v>
      </c>
      <c r="O550" s="47"/>
      <c r="P550" s="230">
        <f>O550*H550</f>
        <v>0</v>
      </c>
      <c r="Q550" s="230">
        <v>0.20300000000000001</v>
      </c>
      <c r="R550" s="230">
        <f>Q550*H550</f>
        <v>5.0750000000000002</v>
      </c>
      <c r="S550" s="230">
        <v>0</v>
      </c>
      <c r="T550" s="231">
        <f>S550*H550</f>
        <v>0</v>
      </c>
      <c r="AR550" s="24" t="s">
        <v>383</v>
      </c>
      <c r="AT550" s="24" t="s">
        <v>154</v>
      </c>
      <c r="AU550" s="24" t="s">
        <v>79</v>
      </c>
      <c r="AY550" s="24" t="s">
        <v>152</v>
      </c>
      <c r="BE550" s="232">
        <f>IF(N550="základní",J550,0)</f>
        <v>0</v>
      </c>
      <c r="BF550" s="232">
        <f>IF(N550="snížená",J550,0)</f>
        <v>0</v>
      </c>
      <c r="BG550" s="232">
        <f>IF(N550="zákl. přenesená",J550,0)</f>
        <v>0</v>
      </c>
      <c r="BH550" s="232">
        <f>IF(N550="sníž. přenesená",J550,0)</f>
        <v>0</v>
      </c>
      <c r="BI550" s="232">
        <f>IF(N550="nulová",J550,0)</f>
        <v>0</v>
      </c>
      <c r="BJ550" s="24" t="s">
        <v>79</v>
      </c>
      <c r="BK550" s="232">
        <f>ROUND(I550*H550,2)</f>
        <v>0</v>
      </c>
      <c r="BL550" s="24" t="s">
        <v>383</v>
      </c>
      <c r="BM550" s="24" t="s">
        <v>2649</v>
      </c>
    </row>
    <row r="551" s="1" customFormat="1">
      <c r="B551" s="46"/>
      <c r="C551" s="74"/>
      <c r="D551" s="235" t="s">
        <v>244</v>
      </c>
      <c r="E551" s="74"/>
      <c r="F551" s="266" t="s">
        <v>2650</v>
      </c>
      <c r="G551" s="74"/>
      <c r="H551" s="74"/>
      <c r="I551" s="191"/>
      <c r="J551" s="74"/>
      <c r="K551" s="74"/>
      <c r="L551" s="72"/>
      <c r="M551" s="267"/>
      <c r="N551" s="47"/>
      <c r="O551" s="47"/>
      <c r="P551" s="47"/>
      <c r="Q551" s="47"/>
      <c r="R551" s="47"/>
      <c r="S551" s="47"/>
      <c r="T551" s="95"/>
      <c r="AT551" s="24" t="s">
        <v>244</v>
      </c>
      <c r="AU551" s="24" t="s">
        <v>79</v>
      </c>
    </row>
    <row r="552" s="12" customFormat="1">
      <c r="B552" s="244"/>
      <c r="C552" s="245"/>
      <c r="D552" s="235" t="s">
        <v>159</v>
      </c>
      <c r="E552" s="246" t="s">
        <v>21</v>
      </c>
      <c r="F552" s="247" t="s">
        <v>2646</v>
      </c>
      <c r="G552" s="245"/>
      <c r="H552" s="248">
        <v>25</v>
      </c>
      <c r="I552" s="249"/>
      <c r="J552" s="245"/>
      <c r="K552" s="245"/>
      <c r="L552" s="250"/>
      <c r="M552" s="251"/>
      <c r="N552" s="252"/>
      <c r="O552" s="252"/>
      <c r="P552" s="252"/>
      <c r="Q552" s="252"/>
      <c r="R552" s="252"/>
      <c r="S552" s="252"/>
      <c r="T552" s="253"/>
      <c r="AT552" s="254" t="s">
        <v>159</v>
      </c>
      <c r="AU552" s="254" t="s">
        <v>79</v>
      </c>
      <c r="AV552" s="12" t="s">
        <v>81</v>
      </c>
      <c r="AW552" s="12" t="s">
        <v>35</v>
      </c>
      <c r="AX552" s="12" t="s">
        <v>79</v>
      </c>
      <c r="AY552" s="254" t="s">
        <v>152</v>
      </c>
    </row>
    <row r="553" s="1" customFormat="1" ht="38.25" customHeight="1">
      <c r="B553" s="46"/>
      <c r="C553" s="221" t="s">
        <v>627</v>
      </c>
      <c r="D553" s="221" t="s">
        <v>154</v>
      </c>
      <c r="E553" s="222" t="s">
        <v>2651</v>
      </c>
      <c r="F553" s="223" t="s">
        <v>2652</v>
      </c>
      <c r="G553" s="224" t="s">
        <v>326</v>
      </c>
      <c r="H553" s="225">
        <v>25</v>
      </c>
      <c r="I553" s="226"/>
      <c r="J553" s="227">
        <f>ROUND(I553*H553,2)</f>
        <v>0</v>
      </c>
      <c r="K553" s="223" t="s">
        <v>242</v>
      </c>
      <c r="L553" s="72"/>
      <c r="M553" s="228" t="s">
        <v>21</v>
      </c>
      <c r="N553" s="229" t="s">
        <v>42</v>
      </c>
      <c r="O553" s="47"/>
      <c r="P553" s="230">
        <f>O553*H553</f>
        <v>0</v>
      </c>
      <c r="Q553" s="230">
        <v>6.9999999999999994E-05</v>
      </c>
      <c r="R553" s="230">
        <f>Q553*H553</f>
        <v>0.0017499999999999998</v>
      </c>
      <c r="S553" s="230">
        <v>0</v>
      </c>
      <c r="T553" s="231">
        <f>S553*H553</f>
        <v>0</v>
      </c>
      <c r="AR553" s="24" t="s">
        <v>383</v>
      </c>
      <c r="AT553" s="24" t="s">
        <v>154</v>
      </c>
      <c r="AU553" s="24" t="s">
        <v>79</v>
      </c>
      <c r="AY553" s="24" t="s">
        <v>152</v>
      </c>
      <c r="BE553" s="232">
        <f>IF(N553="základní",J553,0)</f>
        <v>0</v>
      </c>
      <c r="BF553" s="232">
        <f>IF(N553="snížená",J553,0)</f>
        <v>0</v>
      </c>
      <c r="BG553" s="232">
        <f>IF(N553="zákl. přenesená",J553,0)</f>
        <v>0</v>
      </c>
      <c r="BH553" s="232">
        <f>IF(N553="sníž. přenesená",J553,0)</f>
        <v>0</v>
      </c>
      <c r="BI553" s="232">
        <f>IF(N553="nulová",J553,0)</f>
        <v>0</v>
      </c>
      <c r="BJ553" s="24" t="s">
        <v>79</v>
      </c>
      <c r="BK553" s="232">
        <f>ROUND(I553*H553,2)</f>
        <v>0</v>
      </c>
      <c r="BL553" s="24" t="s">
        <v>383</v>
      </c>
      <c r="BM553" s="24" t="s">
        <v>2653</v>
      </c>
    </row>
    <row r="554" s="12" customFormat="1">
      <c r="B554" s="244"/>
      <c r="C554" s="245"/>
      <c r="D554" s="235" t="s">
        <v>159</v>
      </c>
      <c r="E554" s="246" t="s">
        <v>21</v>
      </c>
      <c r="F554" s="247" t="s">
        <v>2646</v>
      </c>
      <c r="G554" s="245"/>
      <c r="H554" s="248">
        <v>25</v>
      </c>
      <c r="I554" s="249"/>
      <c r="J554" s="245"/>
      <c r="K554" s="245"/>
      <c r="L554" s="250"/>
      <c r="M554" s="251"/>
      <c r="N554" s="252"/>
      <c r="O554" s="252"/>
      <c r="P554" s="252"/>
      <c r="Q554" s="252"/>
      <c r="R554" s="252"/>
      <c r="S554" s="252"/>
      <c r="T554" s="253"/>
      <c r="AT554" s="254" t="s">
        <v>159</v>
      </c>
      <c r="AU554" s="254" t="s">
        <v>79</v>
      </c>
      <c r="AV554" s="12" t="s">
        <v>81</v>
      </c>
      <c r="AW554" s="12" t="s">
        <v>35</v>
      </c>
      <c r="AX554" s="12" t="s">
        <v>79</v>
      </c>
      <c r="AY554" s="254" t="s">
        <v>152</v>
      </c>
    </row>
    <row r="555" s="1" customFormat="1" ht="25.5" customHeight="1">
      <c r="B555" s="46"/>
      <c r="C555" s="221" t="s">
        <v>938</v>
      </c>
      <c r="D555" s="221" t="s">
        <v>154</v>
      </c>
      <c r="E555" s="222" t="s">
        <v>2654</v>
      </c>
      <c r="F555" s="223" t="s">
        <v>2655</v>
      </c>
      <c r="G555" s="224" t="s">
        <v>326</v>
      </c>
      <c r="H555" s="225">
        <v>25</v>
      </c>
      <c r="I555" s="226"/>
      <c r="J555" s="227">
        <f>ROUND(I555*H555,2)</f>
        <v>0</v>
      </c>
      <c r="K555" s="223" t="s">
        <v>242</v>
      </c>
      <c r="L555" s="72"/>
      <c r="M555" s="228" t="s">
        <v>21</v>
      </c>
      <c r="N555" s="229" t="s">
        <v>42</v>
      </c>
      <c r="O555" s="47"/>
      <c r="P555" s="230">
        <f>O555*H555</f>
        <v>0</v>
      </c>
      <c r="Q555" s="230">
        <v>0</v>
      </c>
      <c r="R555" s="230">
        <f>Q555*H555</f>
        <v>0</v>
      </c>
      <c r="S555" s="230">
        <v>0</v>
      </c>
      <c r="T555" s="231">
        <f>S555*H555</f>
        <v>0</v>
      </c>
      <c r="AR555" s="24" t="s">
        <v>383</v>
      </c>
      <c r="AT555" s="24" t="s">
        <v>154</v>
      </c>
      <c r="AU555" s="24" t="s">
        <v>79</v>
      </c>
      <c r="AY555" s="24" t="s">
        <v>152</v>
      </c>
      <c r="BE555" s="232">
        <f>IF(N555="základní",J555,0)</f>
        <v>0</v>
      </c>
      <c r="BF555" s="232">
        <f>IF(N555="snížená",J555,0)</f>
        <v>0</v>
      </c>
      <c r="BG555" s="232">
        <f>IF(N555="zákl. přenesená",J555,0)</f>
        <v>0</v>
      </c>
      <c r="BH555" s="232">
        <f>IF(N555="sníž. přenesená",J555,0)</f>
        <v>0</v>
      </c>
      <c r="BI555" s="232">
        <f>IF(N555="nulová",J555,0)</f>
        <v>0</v>
      </c>
      <c r="BJ555" s="24" t="s">
        <v>79</v>
      </c>
      <c r="BK555" s="232">
        <f>ROUND(I555*H555,2)</f>
        <v>0</v>
      </c>
      <c r="BL555" s="24" t="s">
        <v>383</v>
      </c>
      <c r="BM555" s="24" t="s">
        <v>2656</v>
      </c>
    </row>
    <row r="556" s="12" customFormat="1">
      <c r="B556" s="244"/>
      <c r="C556" s="245"/>
      <c r="D556" s="235" t="s">
        <v>159</v>
      </c>
      <c r="E556" s="246" t="s">
        <v>21</v>
      </c>
      <c r="F556" s="247" t="s">
        <v>2646</v>
      </c>
      <c r="G556" s="245"/>
      <c r="H556" s="248">
        <v>25</v>
      </c>
      <c r="I556" s="249"/>
      <c r="J556" s="245"/>
      <c r="K556" s="245"/>
      <c r="L556" s="250"/>
      <c r="M556" s="292"/>
      <c r="N556" s="293"/>
      <c r="O556" s="293"/>
      <c r="P556" s="293"/>
      <c r="Q556" s="293"/>
      <c r="R556" s="293"/>
      <c r="S556" s="293"/>
      <c r="T556" s="294"/>
      <c r="AT556" s="254" t="s">
        <v>159</v>
      </c>
      <c r="AU556" s="254" t="s">
        <v>79</v>
      </c>
      <c r="AV556" s="12" t="s">
        <v>81</v>
      </c>
      <c r="AW556" s="12" t="s">
        <v>35</v>
      </c>
      <c r="AX556" s="12" t="s">
        <v>79</v>
      </c>
      <c r="AY556" s="254" t="s">
        <v>152</v>
      </c>
    </row>
    <row r="557" s="1" customFormat="1" ht="6.96" customHeight="1">
      <c r="B557" s="67"/>
      <c r="C557" s="68"/>
      <c r="D557" s="68"/>
      <c r="E557" s="68"/>
      <c r="F557" s="68"/>
      <c r="G557" s="68"/>
      <c r="H557" s="68"/>
      <c r="I557" s="166"/>
      <c r="J557" s="68"/>
      <c r="K557" s="68"/>
      <c r="L557" s="72"/>
    </row>
  </sheetData>
  <sheetProtection sheet="1" autoFilter="0" formatColumns="0" formatRows="0" objects="1" scenarios="1" spinCount="100000" saltValue="zCUTGbJDUVKOiY2vXC/iJ0duMsdth6vKp7kh8orCWrOMYCHX7FMfaya2sTqo38aWRbk88ispbypbQkM5gppxdQ==" hashValue="srMF8frWNFYOD/2azpnv4+J64lxWixiYnpwP4WOvdY1ZRa3IJtMWDDTxrBBJ0t9HOc26r+R5y0f0TQgy/cVthQ==" algorithmName="SHA-512" password="CC35"/>
  <autoFilter ref="C83:K556"/>
  <mergeCells count="10">
    <mergeCell ref="E7:H7"/>
    <mergeCell ref="E9:H9"/>
    <mergeCell ref="E24:H24"/>
    <mergeCell ref="E45:H45"/>
    <mergeCell ref="E47:H47"/>
    <mergeCell ref="J51:J52"/>
    <mergeCell ref="E74:H74"/>
    <mergeCell ref="E76:H76"/>
    <mergeCell ref="G1:H1"/>
    <mergeCell ref="L2:V2"/>
  </mergeCells>
  <hyperlinks>
    <hyperlink ref="F1:G1" location="C2" display="1) Krycí list soupisu"/>
    <hyperlink ref="G1:H1" location="C54" display="2) Rekapitulace"/>
    <hyperlink ref="J1" location="C83"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6"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21"/>
      <c r="B1" s="137"/>
      <c r="C1" s="137"/>
      <c r="D1" s="138" t="s">
        <v>1</v>
      </c>
      <c r="E1" s="137"/>
      <c r="F1" s="139" t="s">
        <v>97</v>
      </c>
      <c r="G1" s="139" t="s">
        <v>98</v>
      </c>
      <c r="H1" s="139"/>
      <c r="I1" s="140"/>
      <c r="J1" s="139" t="s">
        <v>99</v>
      </c>
      <c r="K1" s="138" t="s">
        <v>100</v>
      </c>
      <c r="L1" s="139" t="s">
        <v>101</v>
      </c>
      <c r="M1" s="139"/>
      <c r="N1" s="139"/>
      <c r="O1" s="139"/>
      <c r="P1" s="139"/>
      <c r="Q1" s="139"/>
      <c r="R1" s="139"/>
      <c r="S1" s="139"/>
      <c r="T1" s="139"/>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ht="36.96" customHeight="1">
      <c r="L2"/>
      <c r="AT2" s="24" t="s">
        <v>93</v>
      </c>
    </row>
    <row r="3" ht="6.96" customHeight="1">
      <c r="B3" s="25"/>
      <c r="C3" s="26"/>
      <c r="D3" s="26"/>
      <c r="E3" s="26"/>
      <c r="F3" s="26"/>
      <c r="G3" s="26"/>
      <c r="H3" s="26"/>
      <c r="I3" s="141"/>
      <c r="J3" s="26"/>
      <c r="K3" s="27"/>
      <c r="AT3" s="24" t="s">
        <v>81</v>
      </c>
    </row>
    <row r="4" ht="36.96" customHeight="1">
      <c r="B4" s="28"/>
      <c r="C4" s="29"/>
      <c r="D4" s="30" t="s">
        <v>102</v>
      </c>
      <c r="E4" s="29"/>
      <c r="F4" s="29"/>
      <c r="G4" s="29"/>
      <c r="H4" s="29"/>
      <c r="I4" s="142"/>
      <c r="J4" s="29"/>
      <c r="K4" s="31"/>
      <c r="M4" s="32" t="s">
        <v>12</v>
      </c>
      <c r="AT4" s="24" t="s">
        <v>6</v>
      </c>
    </row>
    <row r="5" ht="6.96" customHeight="1">
      <c r="B5" s="28"/>
      <c r="C5" s="29"/>
      <c r="D5" s="29"/>
      <c r="E5" s="29"/>
      <c r="F5" s="29"/>
      <c r="G5" s="29"/>
      <c r="H5" s="29"/>
      <c r="I5" s="142"/>
      <c r="J5" s="29"/>
      <c r="K5" s="31"/>
    </row>
    <row r="6">
      <c r="B6" s="28"/>
      <c r="C6" s="29"/>
      <c r="D6" s="40" t="s">
        <v>18</v>
      </c>
      <c r="E6" s="29"/>
      <c r="F6" s="29"/>
      <c r="G6" s="29"/>
      <c r="H6" s="29"/>
      <c r="I6" s="142"/>
      <c r="J6" s="29"/>
      <c r="K6" s="31"/>
    </row>
    <row r="7" ht="16.5" customHeight="1">
      <c r="B7" s="28"/>
      <c r="C7" s="29"/>
      <c r="D7" s="29"/>
      <c r="E7" s="143" t="str">
        <f>'Rekapitulace stavby'!K6</f>
        <v>Hasičská zbrojnice kat.území Nechvalice,p.č.420/14,420/61,523,524,525 st.82</v>
      </c>
      <c r="F7" s="40"/>
      <c r="G7" s="40"/>
      <c r="H7" s="40"/>
      <c r="I7" s="142"/>
      <c r="J7" s="29"/>
      <c r="K7" s="31"/>
    </row>
    <row r="8" s="1" customFormat="1">
      <c r="B8" s="46"/>
      <c r="C8" s="47"/>
      <c r="D8" s="40" t="s">
        <v>103</v>
      </c>
      <c r="E8" s="47"/>
      <c r="F8" s="47"/>
      <c r="G8" s="47"/>
      <c r="H8" s="47"/>
      <c r="I8" s="144"/>
      <c r="J8" s="47"/>
      <c r="K8" s="51"/>
    </row>
    <row r="9" s="1" customFormat="1" ht="36.96" customHeight="1">
      <c r="B9" s="46"/>
      <c r="C9" s="47"/>
      <c r="D9" s="47"/>
      <c r="E9" s="145" t="s">
        <v>2657</v>
      </c>
      <c r="F9" s="47"/>
      <c r="G9" s="47"/>
      <c r="H9" s="47"/>
      <c r="I9" s="144"/>
      <c r="J9" s="47"/>
      <c r="K9" s="51"/>
    </row>
    <row r="10" s="1" customFormat="1">
      <c r="B10" s="46"/>
      <c r="C10" s="47"/>
      <c r="D10" s="47"/>
      <c r="E10" s="47"/>
      <c r="F10" s="47"/>
      <c r="G10" s="47"/>
      <c r="H10" s="47"/>
      <c r="I10" s="144"/>
      <c r="J10" s="47"/>
      <c r="K10" s="51"/>
    </row>
    <row r="11" s="1" customFormat="1" ht="14.4" customHeight="1">
      <c r="B11" s="46"/>
      <c r="C11" s="47"/>
      <c r="D11" s="40" t="s">
        <v>20</v>
      </c>
      <c r="E11" s="47"/>
      <c r="F11" s="35" t="s">
        <v>21</v>
      </c>
      <c r="G11" s="47"/>
      <c r="H11" s="47"/>
      <c r="I11" s="146" t="s">
        <v>22</v>
      </c>
      <c r="J11" s="35" t="s">
        <v>21</v>
      </c>
      <c r="K11" s="51"/>
    </row>
    <row r="12" s="1" customFormat="1" ht="14.4" customHeight="1">
      <c r="B12" s="46"/>
      <c r="C12" s="47"/>
      <c r="D12" s="40" t="s">
        <v>23</v>
      </c>
      <c r="E12" s="47"/>
      <c r="F12" s="35" t="s">
        <v>1725</v>
      </c>
      <c r="G12" s="47"/>
      <c r="H12" s="47"/>
      <c r="I12" s="146" t="s">
        <v>25</v>
      </c>
      <c r="J12" s="147" t="str">
        <f>'Rekapitulace stavby'!AN8</f>
        <v>9. 3. 2018</v>
      </c>
      <c r="K12" s="51"/>
    </row>
    <row r="13" s="1" customFormat="1" ht="10.8" customHeight="1">
      <c r="B13" s="46"/>
      <c r="C13" s="47"/>
      <c r="D13" s="47"/>
      <c r="E13" s="47"/>
      <c r="F13" s="47"/>
      <c r="G13" s="47"/>
      <c r="H13" s="47"/>
      <c r="I13" s="144"/>
      <c r="J13" s="47"/>
      <c r="K13" s="51"/>
    </row>
    <row r="14" s="1" customFormat="1" ht="14.4" customHeight="1">
      <c r="B14" s="46"/>
      <c r="C14" s="47"/>
      <c r="D14" s="40" t="s">
        <v>27</v>
      </c>
      <c r="E14" s="47"/>
      <c r="F14" s="47"/>
      <c r="G14" s="47"/>
      <c r="H14" s="47"/>
      <c r="I14" s="146" t="s">
        <v>28</v>
      </c>
      <c r="J14" s="35" t="s">
        <v>21</v>
      </c>
      <c r="K14" s="51"/>
    </row>
    <row r="15" s="1" customFormat="1" ht="18" customHeight="1">
      <c r="B15" s="46"/>
      <c r="C15" s="47"/>
      <c r="D15" s="47"/>
      <c r="E15" s="35" t="s">
        <v>29</v>
      </c>
      <c r="F15" s="47"/>
      <c r="G15" s="47"/>
      <c r="H15" s="47"/>
      <c r="I15" s="146" t="s">
        <v>30</v>
      </c>
      <c r="J15" s="35" t="s">
        <v>21</v>
      </c>
      <c r="K15" s="51"/>
    </row>
    <row r="16" s="1" customFormat="1" ht="6.96" customHeight="1">
      <c r="B16" s="46"/>
      <c r="C16" s="47"/>
      <c r="D16" s="47"/>
      <c r="E16" s="47"/>
      <c r="F16" s="47"/>
      <c r="G16" s="47"/>
      <c r="H16" s="47"/>
      <c r="I16" s="144"/>
      <c r="J16" s="47"/>
      <c r="K16" s="51"/>
    </row>
    <row r="17" s="1" customFormat="1" ht="14.4" customHeight="1">
      <c r="B17" s="46"/>
      <c r="C17" s="47"/>
      <c r="D17" s="40" t="s">
        <v>31</v>
      </c>
      <c r="E17" s="47"/>
      <c r="F17" s="47"/>
      <c r="G17" s="47"/>
      <c r="H17" s="47"/>
      <c r="I17" s="146" t="s">
        <v>28</v>
      </c>
      <c r="J17" s="35" t="str">
        <f>IF('Rekapitulace stavby'!AN13="Vyplň údaj","",IF('Rekapitulace stavby'!AN13="","",'Rekapitulace stavby'!AN13))</f>
        <v/>
      </c>
      <c r="K17" s="51"/>
    </row>
    <row r="18" s="1" customFormat="1" ht="18" customHeight="1">
      <c r="B18" s="46"/>
      <c r="C18" s="47"/>
      <c r="D18" s="47"/>
      <c r="E18" s="35" t="str">
        <f>IF('Rekapitulace stavby'!E14="Vyplň údaj","",IF('Rekapitulace stavby'!E14="","",'Rekapitulace stavby'!E14))</f>
        <v/>
      </c>
      <c r="F18" s="47"/>
      <c r="G18" s="47"/>
      <c r="H18" s="47"/>
      <c r="I18" s="146" t="s">
        <v>30</v>
      </c>
      <c r="J18" s="35" t="str">
        <f>IF('Rekapitulace stavby'!AN14="Vyplň údaj","",IF('Rekapitulace stavby'!AN14="","",'Rekapitulace stavby'!AN14))</f>
        <v/>
      </c>
      <c r="K18" s="51"/>
    </row>
    <row r="19" s="1" customFormat="1" ht="6.96" customHeight="1">
      <c r="B19" s="46"/>
      <c r="C19" s="47"/>
      <c r="D19" s="47"/>
      <c r="E19" s="47"/>
      <c r="F19" s="47"/>
      <c r="G19" s="47"/>
      <c r="H19" s="47"/>
      <c r="I19" s="144"/>
      <c r="J19" s="47"/>
      <c r="K19" s="51"/>
    </row>
    <row r="20" s="1" customFormat="1" ht="14.4" customHeight="1">
      <c r="B20" s="46"/>
      <c r="C20" s="47"/>
      <c r="D20" s="40" t="s">
        <v>33</v>
      </c>
      <c r="E20" s="47"/>
      <c r="F20" s="47"/>
      <c r="G20" s="47"/>
      <c r="H20" s="47"/>
      <c r="I20" s="146" t="s">
        <v>28</v>
      </c>
      <c r="J20" s="35" t="s">
        <v>21</v>
      </c>
      <c r="K20" s="51"/>
    </row>
    <row r="21" s="1" customFormat="1" ht="18" customHeight="1">
      <c r="B21" s="46"/>
      <c r="C21" s="47"/>
      <c r="D21" s="47"/>
      <c r="E21" s="35" t="s">
        <v>34</v>
      </c>
      <c r="F21" s="47"/>
      <c r="G21" s="47"/>
      <c r="H21" s="47"/>
      <c r="I21" s="146" t="s">
        <v>30</v>
      </c>
      <c r="J21" s="35" t="s">
        <v>21</v>
      </c>
      <c r="K21" s="51"/>
    </row>
    <row r="22" s="1" customFormat="1" ht="6.96" customHeight="1">
      <c r="B22" s="46"/>
      <c r="C22" s="47"/>
      <c r="D22" s="47"/>
      <c r="E22" s="47"/>
      <c r="F22" s="47"/>
      <c r="G22" s="47"/>
      <c r="H22" s="47"/>
      <c r="I22" s="144"/>
      <c r="J22" s="47"/>
      <c r="K22" s="51"/>
    </row>
    <row r="23" s="1" customFormat="1" ht="14.4" customHeight="1">
      <c r="B23" s="46"/>
      <c r="C23" s="47"/>
      <c r="D23" s="40" t="s">
        <v>36</v>
      </c>
      <c r="E23" s="47"/>
      <c r="F23" s="47"/>
      <c r="G23" s="47"/>
      <c r="H23" s="47"/>
      <c r="I23" s="144"/>
      <c r="J23" s="47"/>
      <c r="K23" s="51"/>
    </row>
    <row r="24" s="6" customFormat="1" ht="16.5" customHeight="1">
      <c r="B24" s="148"/>
      <c r="C24" s="149"/>
      <c r="D24" s="149"/>
      <c r="E24" s="44" t="s">
        <v>21</v>
      </c>
      <c r="F24" s="44"/>
      <c r="G24" s="44"/>
      <c r="H24" s="44"/>
      <c r="I24" s="150"/>
      <c r="J24" s="149"/>
      <c r="K24" s="151"/>
    </row>
    <row r="25" s="1" customFormat="1" ht="6.96" customHeight="1">
      <c r="B25" s="46"/>
      <c r="C25" s="47"/>
      <c r="D25" s="47"/>
      <c r="E25" s="47"/>
      <c r="F25" s="47"/>
      <c r="G25" s="47"/>
      <c r="H25" s="47"/>
      <c r="I25" s="144"/>
      <c r="J25" s="47"/>
      <c r="K25" s="51"/>
    </row>
    <row r="26" s="1" customFormat="1" ht="6.96" customHeight="1">
      <c r="B26" s="46"/>
      <c r="C26" s="47"/>
      <c r="D26" s="106"/>
      <c r="E26" s="106"/>
      <c r="F26" s="106"/>
      <c r="G26" s="106"/>
      <c r="H26" s="106"/>
      <c r="I26" s="152"/>
      <c r="J26" s="106"/>
      <c r="K26" s="153"/>
    </row>
    <row r="27" s="1" customFormat="1" ht="25.44" customHeight="1">
      <c r="B27" s="46"/>
      <c r="C27" s="47"/>
      <c r="D27" s="154" t="s">
        <v>37</v>
      </c>
      <c r="E27" s="47"/>
      <c r="F27" s="47"/>
      <c r="G27" s="47"/>
      <c r="H27" s="47"/>
      <c r="I27" s="144"/>
      <c r="J27" s="155">
        <f>ROUND(J78,2)</f>
        <v>0</v>
      </c>
      <c r="K27" s="51"/>
    </row>
    <row r="28" s="1" customFormat="1" ht="6.96" customHeight="1">
      <c r="B28" s="46"/>
      <c r="C28" s="47"/>
      <c r="D28" s="106"/>
      <c r="E28" s="106"/>
      <c r="F28" s="106"/>
      <c r="G28" s="106"/>
      <c r="H28" s="106"/>
      <c r="I28" s="152"/>
      <c r="J28" s="106"/>
      <c r="K28" s="153"/>
    </row>
    <row r="29" s="1" customFormat="1" ht="14.4" customHeight="1">
      <c r="B29" s="46"/>
      <c r="C29" s="47"/>
      <c r="D29" s="47"/>
      <c r="E29" s="47"/>
      <c r="F29" s="52" t="s">
        <v>39</v>
      </c>
      <c r="G29" s="47"/>
      <c r="H29" s="47"/>
      <c r="I29" s="156" t="s">
        <v>38</v>
      </c>
      <c r="J29" s="52" t="s">
        <v>40</v>
      </c>
      <c r="K29" s="51"/>
    </row>
    <row r="30" s="1" customFormat="1" ht="14.4" customHeight="1">
      <c r="B30" s="46"/>
      <c r="C30" s="47"/>
      <c r="D30" s="55" t="s">
        <v>41</v>
      </c>
      <c r="E30" s="55" t="s">
        <v>42</v>
      </c>
      <c r="F30" s="157">
        <f>ROUND(SUM(BE78:BE89), 2)</f>
        <v>0</v>
      </c>
      <c r="G30" s="47"/>
      <c r="H30" s="47"/>
      <c r="I30" s="158">
        <v>0.20999999999999999</v>
      </c>
      <c r="J30" s="157">
        <f>ROUND(ROUND((SUM(BE78:BE89)), 2)*I30, 2)</f>
        <v>0</v>
      </c>
      <c r="K30" s="51"/>
    </row>
    <row r="31" s="1" customFormat="1" ht="14.4" customHeight="1">
      <c r="B31" s="46"/>
      <c r="C31" s="47"/>
      <c r="D31" s="47"/>
      <c r="E31" s="55" t="s">
        <v>43</v>
      </c>
      <c r="F31" s="157">
        <f>ROUND(SUM(BF78:BF89), 2)</f>
        <v>0</v>
      </c>
      <c r="G31" s="47"/>
      <c r="H31" s="47"/>
      <c r="I31" s="158">
        <v>0.14999999999999999</v>
      </c>
      <c r="J31" s="157">
        <f>ROUND(ROUND((SUM(BF78:BF89)), 2)*I31, 2)</f>
        <v>0</v>
      </c>
      <c r="K31" s="51"/>
    </row>
    <row r="32" hidden="1" s="1" customFormat="1" ht="14.4" customHeight="1">
      <c r="B32" s="46"/>
      <c r="C32" s="47"/>
      <c r="D32" s="47"/>
      <c r="E32" s="55" t="s">
        <v>44</v>
      </c>
      <c r="F32" s="157">
        <f>ROUND(SUM(BG78:BG89), 2)</f>
        <v>0</v>
      </c>
      <c r="G32" s="47"/>
      <c r="H32" s="47"/>
      <c r="I32" s="158">
        <v>0.20999999999999999</v>
      </c>
      <c r="J32" s="157">
        <v>0</v>
      </c>
      <c r="K32" s="51"/>
    </row>
    <row r="33" hidden="1" s="1" customFormat="1" ht="14.4" customHeight="1">
      <c r="B33" s="46"/>
      <c r="C33" s="47"/>
      <c r="D33" s="47"/>
      <c r="E33" s="55" t="s">
        <v>45</v>
      </c>
      <c r="F33" s="157">
        <f>ROUND(SUM(BH78:BH89), 2)</f>
        <v>0</v>
      </c>
      <c r="G33" s="47"/>
      <c r="H33" s="47"/>
      <c r="I33" s="158">
        <v>0.14999999999999999</v>
      </c>
      <c r="J33" s="157">
        <v>0</v>
      </c>
      <c r="K33" s="51"/>
    </row>
    <row r="34" hidden="1" s="1" customFormat="1" ht="14.4" customHeight="1">
      <c r="B34" s="46"/>
      <c r="C34" s="47"/>
      <c r="D34" s="47"/>
      <c r="E34" s="55" t="s">
        <v>46</v>
      </c>
      <c r="F34" s="157">
        <f>ROUND(SUM(BI78:BI89), 2)</f>
        <v>0</v>
      </c>
      <c r="G34" s="47"/>
      <c r="H34" s="47"/>
      <c r="I34" s="158">
        <v>0</v>
      </c>
      <c r="J34" s="157">
        <v>0</v>
      </c>
      <c r="K34" s="51"/>
    </row>
    <row r="35" s="1" customFormat="1" ht="6.96" customHeight="1">
      <c r="B35" s="46"/>
      <c r="C35" s="47"/>
      <c r="D35" s="47"/>
      <c r="E35" s="47"/>
      <c r="F35" s="47"/>
      <c r="G35" s="47"/>
      <c r="H35" s="47"/>
      <c r="I35" s="144"/>
      <c r="J35" s="47"/>
      <c r="K35" s="51"/>
    </row>
    <row r="36" s="1" customFormat="1" ht="25.44" customHeight="1">
      <c r="B36" s="46"/>
      <c r="C36" s="159"/>
      <c r="D36" s="160" t="s">
        <v>47</v>
      </c>
      <c r="E36" s="98"/>
      <c r="F36" s="98"/>
      <c r="G36" s="161" t="s">
        <v>48</v>
      </c>
      <c r="H36" s="162" t="s">
        <v>49</v>
      </c>
      <c r="I36" s="163"/>
      <c r="J36" s="164">
        <f>SUM(J27:J34)</f>
        <v>0</v>
      </c>
      <c r="K36" s="165"/>
    </row>
    <row r="37" s="1" customFormat="1" ht="14.4" customHeight="1">
      <c r="B37" s="67"/>
      <c r="C37" s="68"/>
      <c r="D37" s="68"/>
      <c r="E37" s="68"/>
      <c r="F37" s="68"/>
      <c r="G37" s="68"/>
      <c r="H37" s="68"/>
      <c r="I37" s="166"/>
      <c r="J37" s="68"/>
      <c r="K37" s="69"/>
    </row>
    <row r="41" s="1" customFormat="1" ht="6.96" customHeight="1">
      <c r="B41" s="167"/>
      <c r="C41" s="168"/>
      <c r="D41" s="168"/>
      <c r="E41" s="168"/>
      <c r="F41" s="168"/>
      <c r="G41" s="168"/>
      <c r="H41" s="168"/>
      <c r="I41" s="169"/>
      <c r="J41" s="168"/>
      <c r="K41" s="170"/>
    </row>
    <row r="42" s="1" customFormat="1" ht="36.96" customHeight="1">
      <c r="B42" s="46"/>
      <c r="C42" s="30" t="s">
        <v>106</v>
      </c>
      <c r="D42" s="47"/>
      <c r="E42" s="47"/>
      <c r="F42" s="47"/>
      <c r="G42" s="47"/>
      <c r="H42" s="47"/>
      <c r="I42" s="144"/>
      <c r="J42" s="47"/>
      <c r="K42" s="51"/>
    </row>
    <row r="43" s="1" customFormat="1" ht="6.96" customHeight="1">
      <c r="B43" s="46"/>
      <c r="C43" s="47"/>
      <c r="D43" s="47"/>
      <c r="E43" s="47"/>
      <c r="F43" s="47"/>
      <c r="G43" s="47"/>
      <c r="H43" s="47"/>
      <c r="I43" s="144"/>
      <c r="J43" s="47"/>
      <c r="K43" s="51"/>
    </row>
    <row r="44" s="1" customFormat="1" ht="14.4" customHeight="1">
      <c r="B44" s="46"/>
      <c r="C44" s="40" t="s">
        <v>18</v>
      </c>
      <c r="D44" s="47"/>
      <c r="E44" s="47"/>
      <c r="F44" s="47"/>
      <c r="G44" s="47"/>
      <c r="H44" s="47"/>
      <c r="I44" s="144"/>
      <c r="J44" s="47"/>
      <c r="K44" s="51"/>
    </row>
    <row r="45" s="1" customFormat="1" ht="16.5" customHeight="1">
      <c r="B45" s="46"/>
      <c r="C45" s="47"/>
      <c r="D45" s="47"/>
      <c r="E45" s="143" t="str">
        <f>E7</f>
        <v>Hasičská zbrojnice kat.území Nechvalice,p.č.420/14,420/61,523,524,525 st.82</v>
      </c>
      <c r="F45" s="40"/>
      <c r="G45" s="40"/>
      <c r="H45" s="40"/>
      <c r="I45" s="144"/>
      <c r="J45" s="47"/>
      <c r="K45" s="51"/>
    </row>
    <row r="46" s="1" customFormat="1" ht="14.4" customHeight="1">
      <c r="B46" s="46"/>
      <c r="C46" s="40" t="s">
        <v>103</v>
      </c>
      <c r="D46" s="47"/>
      <c r="E46" s="47"/>
      <c r="F46" s="47"/>
      <c r="G46" s="47"/>
      <c r="H46" s="47"/>
      <c r="I46" s="144"/>
      <c r="J46" s="47"/>
      <c r="K46" s="51"/>
    </row>
    <row r="47" s="1" customFormat="1" ht="17.25" customHeight="1">
      <c r="B47" s="46"/>
      <c r="C47" s="47"/>
      <c r="D47" s="47"/>
      <c r="E47" s="145" t="str">
        <f>E9</f>
        <v>SO_05 - Vzduchotechnika</v>
      </c>
      <c r="F47" s="47"/>
      <c r="G47" s="47"/>
      <c r="H47" s="47"/>
      <c r="I47" s="144"/>
      <c r="J47" s="47"/>
      <c r="K47" s="51"/>
    </row>
    <row r="48" s="1" customFormat="1" ht="6.96" customHeight="1">
      <c r="B48" s="46"/>
      <c r="C48" s="47"/>
      <c r="D48" s="47"/>
      <c r="E48" s="47"/>
      <c r="F48" s="47"/>
      <c r="G48" s="47"/>
      <c r="H48" s="47"/>
      <c r="I48" s="144"/>
      <c r="J48" s="47"/>
      <c r="K48" s="51"/>
    </row>
    <row r="49" s="1" customFormat="1" ht="18" customHeight="1">
      <c r="B49" s="46"/>
      <c r="C49" s="40" t="s">
        <v>23</v>
      </c>
      <c r="D49" s="47"/>
      <c r="E49" s="47"/>
      <c r="F49" s="35" t="str">
        <f>F12</f>
        <v xml:space="preserve"> </v>
      </c>
      <c r="G49" s="47"/>
      <c r="H49" s="47"/>
      <c r="I49" s="146" t="s">
        <v>25</v>
      </c>
      <c r="J49" s="147" t="str">
        <f>IF(J12="","",J12)</f>
        <v>9. 3. 2018</v>
      </c>
      <c r="K49" s="51"/>
    </row>
    <row r="50" s="1" customFormat="1" ht="6.96" customHeight="1">
      <c r="B50" s="46"/>
      <c r="C50" s="47"/>
      <c r="D50" s="47"/>
      <c r="E50" s="47"/>
      <c r="F50" s="47"/>
      <c r="G50" s="47"/>
      <c r="H50" s="47"/>
      <c r="I50" s="144"/>
      <c r="J50" s="47"/>
      <c r="K50" s="51"/>
    </row>
    <row r="51" s="1" customFormat="1">
      <c r="B51" s="46"/>
      <c r="C51" s="40" t="s">
        <v>27</v>
      </c>
      <c r="D51" s="47"/>
      <c r="E51" s="47"/>
      <c r="F51" s="35" t="str">
        <f>E15</f>
        <v>Obec Nechvalice, Nechvalice 62, 26401</v>
      </c>
      <c r="G51" s="47"/>
      <c r="H51" s="47"/>
      <c r="I51" s="146" t="s">
        <v>33</v>
      </c>
      <c r="J51" s="44" t="str">
        <f>E21</f>
        <v>Ing. Štefan Stiskala</v>
      </c>
      <c r="K51" s="51"/>
    </row>
    <row r="52" s="1" customFormat="1" ht="14.4" customHeight="1">
      <c r="B52" s="46"/>
      <c r="C52" s="40" t="s">
        <v>31</v>
      </c>
      <c r="D52" s="47"/>
      <c r="E52" s="47"/>
      <c r="F52" s="35" t="str">
        <f>IF(E18="","",E18)</f>
        <v/>
      </c>
      <c r="G52" s="47"/>
      <c r="H52" s="47"/>
      <c r="I52" s="144"/>
      <c r="J52" s="171"/>
      <c r="K52" s="51"/>
    </row>
    <row r="53" s="1" customFormat="1" ht="10.32" customHeight="1">
      <c r="B53" s="46"/>
      <c r="C53" s="47"/>
      <c r="D53" s="47"/>
      <c r="E53" s="47"/>
      <c r="F53" s="47"/>
      <c r="G53" s="47"/>
      <c r="H53" s="47"/>
      <c r="I53" s="144"/>
      <c r="J53" s="47"/>
      <c r="K53" s="51"/>
    </row>
    <row r="54" s="1" customFormat="1" ht="29.28" customHeight="1">
      <c r="B54" s="46"/>
      <c r="C54" s="172" t="s">
        <v>107</v>
      </c>
      <c r="D54" s="159"/>
      <c r="E54" s="159"/>
      <c r="F54" s="159"/>
      <c r="G54" s="159"/>
      <c r="H54" s="159"/>
      <c r="I54" s="173"/>
      <c r="J54" s="174" t="s">
        <v>108</v>
      </c>
      <c r="K54" s="175"/>
    </row>
    <row r="55" s="1" customFormat="1" ht="10.32" customHeight="1">
      <c r="B55" s="46"/>
      <c r="C55" s="47"/>
      <c r="D55" s="47"/>
      <c r="E55" s="47"/>
      <c r="F55" s="47"/>
      <c r="G55" s="47"/>
      <c r="H55" s="47"/>
      <c r="I55" s="144"/>
      <c r="J55" s="47"/>
      <c r="K55" s="51"/>
    </row>
    <row r="56" s="1" customFormat="1" ht="29.28" customHeight="1">
      <c r="B56" s="46"/>
      <c r="C56" s="176" t="s">
        <v>109</v>
      </c>
      <c r="D56" s="47"/>
      <c r="E56" s="47"/>
      <c r="F56" s="47"/>
      <c r="G56" s="47"/>
      <c r="H56" s="47"/>
      <c r="I56" s="144"/>
      <c r="J56" s="155">
        <f>J78</f>
        <v>0</v>
      </c>
      <c r="K56" s="51"/>
      <c r="AU56" s="24" t="s">
        <v>110</v>
      </c>
    </row>
    <row r="57" s="7" customFormat="1" ht="24.96" customHeight="1">
      <c r="B57" s="177"/>
      <c r="C57" s="178"/>
      <c r="D57" s="179" t="s">
        <v>121</v>
      </c>
      <c r="E57" s="180"/>
      <c r="F57" s="180"/>
      <c r="G57" s="180"/>
      <c r="H57" s="180"/>
      <c r="I57" s="181"/>
      <c r="J57" s="182">
        <f>J79</f>
        <v>0</v>
      </c>
      <c r="K57" s="183"/>
    </row>
    <row r="58" s="8" customFormat="1" ht="19.92" customHeight="1">
      <c r="B58" s="184"/>
      <c r="C58" s="185"/>
      <c r="D58" s="186" t="s">
        <v>2658</v>
      </c>
      <c r="E58" s="187"/>
      <c r="F58" s="187"/>
      <c r="G58" s="187"/>
      <c r="H58" s="187"/>
      <c r="I58" s="188"/>
      <c r="J58" s="189">
        <f>J80</f>
        <v>0</v>
      </c>
      <c r="K58" s="190"/>
    </row>
    <row r="59" s="1" customFormat="1" ht="21.84" customHeight="1">
      <c r="B59" s="46"/>
      <c r="C59" s="47"/>
      <c r="D59" s="47"/>
      <c r="E59" s="47"/>
      <c r="F59" s="47"/>
      <c r="G59" s="47"/>
      <c r="H59" s="47"/>
      <c r="I59" s="144"/>
      <c r="J59" s="47"/>
      <c r="K59" s="51"/>
    </row>
    <row r="60" s="1" customFormat="1" ht="6.96" customHeight="1">
      <c r="B60" s="67"/>
      <c r="C60" s="68"/>
      <c r="D60" s="68"/>
      <c r="E60" s="68"/>
      <c r="F60" s="68"/>
      <c r="G60" s="68"/>
      <c r="H60" s="68"/>
      <c r="I60" s="166"/>
      <c r="J60" s="68"/>
      <c r="K60" s="69"/>
    </row>
    <row r="64" s="1" customFormat="1" ht="6.96" customHeight="1">
      <c r="B64" s="70"/>
      <c r="C64" s="71"/>
      <c r="D64" s="71"/>
      <c r="E64" s="71"/>
      <c r="F64" s="71"/>
      <c r="G64" s="71"/>
      <c r="H64" s="71"/>
      <c r="I64" s="169"/>
      <c r="J64" s="71"/>
      <c r="K64" s="71"/>
      <c r="L64" s="72"/>
    </row>
    <row r="65" s="1" customFormat="1" ht="36.96" customHeight="1">
      <c r="B65" s="46"/>
      <c r="C65" s="73" t="s">
        <v>136</v>
      </c>
      <c r="D65" s="74"/>
      <c r="E65" s="74"/>
      <c r="F65" s="74"/>
      <c r="G65" s="74"/>
      <c r="H65" s="74"/>
      <c r="I65" s="191"/>
      <c r="J65" s="74"/>
      <c r="K65" s="74"/>
      <c r="L65" s="72"/>
    </row>
    <row r="66" s="1" customFormat="1" ht="6.96" customHeight="1">
      <c r="B66" s="46"/>
      <c r="C66" s="74"/>
      <c r="D66" s="74"/>
      <c r="E66" s="74"/>
      <c r="F66" s="74"/>
      <c r="G66" s="74"/>
      <c r="H66" s="74"/>
      <c r="I66" s="191"/>
      <c r="J66" s="74"/>
      <c r="K66" s="74"/>
      <c r="L66" s="72"/>
    </row>
    <row r="67" s="1" customFormat="1" ht="14.4" customHeight="1">
      <c r="B67" s="46"/>
      <c r="C67" s="76" t="s">
        <v>18</v>
      </c>
      <c r="D67" s="74"/>
      <c r="E67" s="74"/>
      <c r="F67" s="74"/>
      <c r="G67" s="74"/>
      <c r="H67" s="74"/>
      <c r="I67" s="191"/>
      <c r="J67" s="74"/>
      <c r="K67" s="74"/>
      <c r="L67" s="72"/>
    </row>
    <row r="68" s="1" customFormat="1" ht="16.5" customHeight="1">
      <c r="B68" s="46"/>
      <c r="C68" s="74"/>
      <c r="D68" s="74"/>
      <c r="E68" s="192" t="str">
        <f>E7</f>
        <v>Hasičská zbrojnice kat.území Nechvalice,p.č.420/14,420/61,523,524,525 st.82</v>
      </c>
      <c r="F68" s="76"/>
      <c r="G68" s="76"/>
      <c r="H68" s="76"/>
      <c r="I68" s="191"/>
      <c r="J68" s="74"/>
      <c r="K68" s="74"/>
      <c r="L68" s="72"/>
    </row>
    <row r="69" s="1" customFormat="1" ht="14.4" customHeight="1">
      <c r="B69" s="46"/>
      <c r="C69" s="76" t="s">
        <v>103</v>
      </c>
      <c r="D69" s="74"/>
      <c r="E69" s="74"/>
      <c r="F69" s="74"/>
      <c r="G69" s="74"/>
      <c r="H69" s="74"/>
      <c r="I69" s="191"/>
      <c r="J69" s="74"/>
      <c r="K69" s="74"/>
      <c r="L69" s="72"/>
    </row>
    <row r="70" s="1" customFormat="1" ht="17.25" customHeight="1">
      <c r="B70" s="46"/>
      <c r="C70" s="74"/>
      <c r="D70" s="74"/>
      <c r="E70" s="82" t="str">
        <f>E9</f>
        <v>SO_05 - Vzduchotechnika</v>
      </c>
      <c r="F70" s="74"/>
      <c r="G70" s="74"/>
      <c r="H70" s="74"/>
      <c r="I70" s="191"/>
      <c r="J70" s="74"/>
      <c r="K70" s="74"/>
      <c r="L70" s="72"/>
    </row>
    <row r="71" s="1" customFormat="1" ht="6.96" customHeight="1">
      <c r="B71" s="46"/>
      <c r="C71" s="74"/>
      <c r="D71" s="74"/>
      <c r="E71" s="74"/>
      <c r="F71" s="74"/>
      <c r="G71" s="74"/>
      <c r="H71" s="74"/>
      <c r="I71" s="191"/>
      <c r="J71" s="74"/>
      <c r="K71" s="74"/>
      <c r="L71" s="72"/>
    </row>
    <row r="72" s="1" customFormat="1" ht="18" customHeight="1">
      <c r="B72" s="46"/>
      <c r="C72" s="76" t="s">
        <v>23</v>
      </c>
      <c r="D72" s="74"/>
      <c r="E72" s="74"/>
      <c r="F72" s="193" t="str">
        <f>F12</f>
        <v xml:space="preserve"> </v>
      </c>
      <c r="G72" s="74"/>
      <c r="H72" s="74"/>
      <c r="I72" s="194" t="s">
        <v>25</v>
      </c>
      <c r="J72" s="85" t="str">
        <f>IF(J12="","",J12)</f>
        <v>9. 3. 2018</v>
      </c>
      <c r="K72" s="74"/>
      <c r="L72" s="72"/>
    </row>
    <row r="73" s="1" customFormat="1" ht="6.96" customHeight="1">
      <c r="B73" s="46"/>
      <c r="C73" s="74"/>
      <c r="D73" s="74"/>
      <c r="E73" s="74"/>
      <c r="F73" s="74"/>
      <c r="G73" s="74"/>
      <c r="H73" s="74"/>
      <c r="I73" s="191"/>
      <c r="J73" s="74"/>
      <c r="K73" s="74"/>
      <c r="L73" s="72"/>
    </row>
    <row r="74" s="1" customFormat="1">
      <c r="B74" s="46"/>
      <c r="C74" s="76" t="s">
        <v>27</v>
      </c>
      <c r="D74" s="74"/>
      <c r="E74" s="74"/>
      <c r="F74" s="193" t="str">
        <f>E15</f>
        <v>Obec Nechvalice, Nechvalice 62, 26401</v>
      </c>
      <c r="G74" s="74"/>
      <c r="H74" s="74"/>
      <c r="I74" s="194" t="s">
        <v>33</v>
      </c>
      <c r="J74" s="193" t="str">
        <f>E21</f>
        <v>Ing. Štefan Stiskala</v>
      </c>
      <c r="K74" s="74"/>
      <c r="L74" s="72"/>
    </row>
    <row r="75" s="1" customFormat="1" ht="14.4" customHeight="1">
      <c r="B75" s="46"/>
      <c r="C75" s="76" t="s">
        <v>31</v>
      </c>
      <c r="D75" s="74"/>
      <c r="E75" s="74"/>
      <c r="F75" s="193" t="str">
        <f>IF(E18="","",E18)</f>
        <v/>
      </c>
      <c r="G75" s="74"/>
      <c r="H75" s="74"/>
      <c r="I75" s="191"/>
      <c r="J75" s="74"/>
      <c r="K75" s="74"/>
      <c r="L75" s="72"/>
    </row>
    <row r="76" s="1" customFormat="1" ht="10.32" customHeight="1">
      <c r="B76" s="46"/>
      <c r="C76" s="74"/>
      <c r="D76" s="74"/>
      <c r="E76" s="74"/>
      <c r="F76" s="74"/>
      <c r="G76" s="74"/>
      <c r="H76" s="74"/>
      <c r="I76" s="191"/>
      <c r="J76" s="74"/>
      <c r="K76" s="74"/>
      <c r="L76" s="72"/>
    </row>
    <row r="77" s="9" customFormat="1" ht="29.28" customHeight="1">
      <c r="B77" s="195"/>
      <c r="C77" s="196" t="s">
        <v>137</v>
      </c>
      <c r="D77" s="197" t="s">
        <v>56</v>
      </c>
      <c r="E77" s="197" t="s">
        <v>52</v>
      </c>
      <c r="F77" s="197" t="s">
        <v>138</v>
      </c>
      <c r="G77" s="197" t="s">
        <v>139</v>
      </c>
      <c r="H77" s="197" t="s">
        <v>140</v>
      </c>
      <c r="I77" s="198" t="s">
        <v>141</v>
      </c>
      <c r="J77" s="197" t="s">
        <v>108</v>
      </c>
      <c r="K77" s="199" t="s">
        <v>142</v>
      </c>
      <c r="L77" s="200"/>
      <c r="M77" s="102" t="s">
        <v>143</v>
      </c>
      <c r="N77" s="103" t="s">
        <v>41</v>
      </c>
      <c r="O77" s="103" t="s">
        <v>144</v>
      </c>
      <c r="P77" s="103" t="s">
        <v>145</v>
      </c>
      <c r="Q77" s="103" t="s">
        <v>146</v>
      </c>
      <c r="R77" s="103" t="s">
        <v>147</v>
      </c>
      <c r="S77" s="103" t="s">
        <v>148</v>
      </c>
      <c r="T77" s="104" t="s">
        <v>149</v>
      </c>
    </row>
    <row r="78" s="1" customFormat="1" ht="29.28" customHeight="1">
      <c r="B78" s="46"/>
      <c r="C78" s="108" t="s">
        <v>109</v>
      </c>
      <c r="D78" s="74"/>
      <c r="E78" s="74"/>
      <c r="F78" s="74"/>
      <c r="G78" s="74"/>
      <c r="H78" s="74"/>
      <c r="I78" s="191"/>
      <c r="J78" s="201">
        <f>BK78</f>
        <v>0</v>
      </c>
      <c r="K78" s="74"/>
      <c r="L78" s="72"/>
      <c r="M78" s="105"/>
      <c r="N78" s="106"/>
      <c r="O78" s="106"/>
      <c r="P78" s="202">
        <f>P79</f>
        <v>0</v>
      </c>
      <c r="Q78" s="106"/>
      <c r="R78" s="202">
        <f>R79</f>
        <v>0</v>
      </c>
      <c r="S78" s="106"/>
      <c r="T78" s="203">
        <f>T79</f>
        <v>0</v>
      </c>
      <c r="AT78" s="24" t="s">
        <v>70</v>
      </c>
      <c r="AU78" s="24" t="s">
        <v>110</v>
      </c>
      <c r="BK78" s="204">
        <f>BK79</f>
        <v>0</v>
      </c>
    </row>
    <row r="79" s="10" customFormat="1" ht="37.44" customHeight="1">
      <c r="B79" s="205"/>
      <c r="C79" s="206"/>
      <c r="D79" s="207" t="s">
        <v>70</v>
      </c>
      <c r="E79" s="208" t="s">
        <v>786</v>
      </c>
      <c r="F79" s="208" t="s">
        <v>787</v>
      </c>
      <c r="G79" s="206"/>
      <c r="H79" s="206"/>
      <c r="I79" s="209"/>
      <c r="J79" s="210">
        <f>BK79</f>
        <v>0</v>
      </c>
      <c r="K79" s="206"/>
      <c r="L79" s="211"/>
      <c r="M79" s="212"/>
      <c r="N79" s="213"/>
      <c r="O79" s="213"/>
      <c r="P79" s="214">
        <f>P80</f>
        <v>0</v>
      </c>
      <c r="Q79" s="213"/>
      <c r="R79" s="214">
        <f>R80</f>
        <v>0</v>
      </c>
      <c r="S79" s="213"/>
      <c r="T79" s="215">
        <f>T80</f>
        <v>0</v>
      </c>
      <c r="AR79" s="216" t="s">
        <v>81</v>
      </c>
      <c r="AT79" s="217" t="s">
        <v>70</v>
      </c>
      <c r="AU79" s="217" t="s">
        <v>71</v>
      </c>
      <c r="AY79" s="216" t="s">
        <v>152</v>
      </c>
      <c r="BK79" s="218">
        <f>BK80</f>
        <v>0</v>
      </c>
    </row>
    <row r="80" s="10" customFormat="1" ht="19.92" customHeight="1">
      <c r="B80" s="205"/>
      <c r="C80" s="206"/>
      <c r="D80" s="207" t="s">
        <v>70</v>
      </c>
      <c r="E80" s="219" t="s">
        <v>2659</v>
      </c>
      <c r="F80" s="219" t="s">
        <v>92</v>
      </c>
      <c r="G80" s="206"/>
      <c r="H80" s="206"/>
      <c r="I80" s="209"/>
      <c r="J80" s="220">
        <f>BK80</f>
        <v>0</v>
      </c>
      <c r="K80" s="206"/>
      <c r="L80" s="211"/>
      <c r="M80" s="212"/>
      <c r="N80" s="213"/>
      <c r="O80" s="213"/>
      <c r="P80" s="214">
        <f>SUM(P81:P89)</f>
        <v>0</v>
      </c>
      <c r="Q80" s="213"/>
      <c r="R80" s="214">
        <f>SUM(R81:R89)</f>
        <v>0</v>
      </c>
      <c r="S80" s="213"/>
      <c r="T80" s="215">
        <f>SUM(T81:T89)</f>
        <v>0</v>
      </c>
      <c r="AR80" s="216" t="s">
        <v>81</v>
      </c>
      <c r="AT80" s="217" t="s">
        <v>70</v>
      </c>
      <c r="AU80" s="217" t="s">
        <v>79</v>
      </c>
      <c r="AY80" s="216" t="s">
        <v>152</v>
      </c>
      <c r="BK80" s="218">
        <f>SUM(BK81:BK89)</f>
        <v>0</v>
      </c>
    </row>
    <row r="81" s="1" customFormat="1" ht="16.5" customHeight="1">
      <c r="B81" s="46"/>
      <c r="C81" s="221" t="s">
        <v>79</v>
      </c>
      <c r="D81" s="221" t="s">
        <v>154</v>
      </c>
      <c r="E81" s="222" t="s">
        <v>2660</v>
      </c>
      <c r="F81" s="223" t="s">
        <v>2661</v>
      </c>
      <c r="G81" s="224" t="s">
        <v>376</v>
      </c>
      <c r="H81" s="225">
        <v>1</v>
      </c>
      <c r="I81" s="226"/>
      <c r="J81" s="227">
        <f>ROUND(I81*H81,2)</f>
        <v>0</v>
      </c>
      <c r="K81" s="223" t="s">
        <v>21</v>
      </c>
      <c r="L81" s="72"/>
      <c r="M81" s="228" t="s">
        <v>21</v>
      </c>
      <c r="N81" s="229" t="s">
        <v>42</v>
      </c>
      <c r="O81" s="47"/>
      <c r="P81" s="230">
        <f>O81*H81</f>
        <v>0</v>
      </c>
      <c r="Q81" s="230">
        <v>0</v>
      </c>
      <c r="R81" s="230">
        <f>Q81*H81</f>
        <v>0</v>
      </c>
      <c r="S81" s="230">
        <v>0</v>
      </c>
      <c r="T81" s="231">
        <f>S81*H81</f>
        <v>0</v>
      </c>
      <c r="AR81" s="24" t="s">
        <v>200</v>
      </c>
      <c r="AT81" s="24" t="s">
        <v>154</v>
      </c>
      <c r="AU81" s="24" t="s">
        <v>81</v>
      </c>
      <c r="AY81" s="24" t="s">
        <v>152</v>
      </c>
      <c r="BE81" s="232">
        <f>IF(N81="základní",J81,0)</f>
        <v>0</v>
      </c>
      <c r="BF81" s="232">
        <f>IF(N81="snížená",J81,0)</f>
        <v>0</v>
      </c>
      <c r="BG81" s="232">
        <f>IF(N81="zákl. přenesená",J81,0)</f>
        <v>0</v>
      </c>
      <c r="BH81" s="232">
        <f>IF(N81="sníž. přenesená",J81,0)</f>
        <v>0</v>
      </c>
      <c r="BI81" s="232">
        <f>IF(N81="nulová",J81,0)</f>
        <v>0</v>
      </c>
      <c r="BJ81" s="24" t="s">
        <v>79</v>
      </c>
      <c r="BK81" s="232">
        <f>ROUND(I81*H81,2)</f>
        <v>0</v>
      </c>
      <c r="BL81" s="24" t="s">
        <v>200</v>
      </c>
      <c r="BM81" s="24" t="s">
        <v>81</v>
      </c>
    </row>
    <row r="82" s="12" customFormat="1">
      <c r="B82" s="244"/>
      <c r="C82" s="245"/>
      <c r="D82" s="235" t="s">
        <v>159</v>
      </c>
      <c r="E82" s="246" t="s">
        <v>21</v>
      </c>
      <c r="F82" s="247" t="s">
        <v>2662</v>
      </c>
      <c r="G82" s="245"/>
      <c r="H82" s="248">
        <v>1</v>
      </c>
      <c r="I82" s="249"/>
      <c r="J82" s="245"/>
      <c r="K82" s="245"/>
      <c r="L82" s="250"/>
      <c r="M82" s="251"/>
      <c r="N82" s="252"/>
      <c r="O82" s="252"/>
      <c r="P82" s="252"/>
      <c r="Q82" s="252"/>
      <c r="R82" s="252"/>
      <c r="S82" s="252"/>
      <c r="T82" s="253"/>
      <c r="AT82" s="254" t="s">
        <v>159</v>
      </c>
      <c r="AU82" s="254" t="s">
        <v>81</v>
      </c>
      <c r="AV82" s="12" t="s">
        <v>81</v>
      </c>
      <c r="AW82" s="12" t="s">
        <v>35</v>
      </c>
      <c r="AX82" s="12" t="s">
        <v>79</v>
      </c>
      <c r="AY82" s="254" t="s">
        <v>152</v>
      </c>
    </row>
    <row r="83" s="1" customFormat="1" ht="16.5" customHeight="1">
      <c r="B83" s="46"/>
      <c r="C83" s="268" t="s">
        <v>81</v>
      </c>
      <c r="D83" s="268" t="s">
        <v>331</v>
      </c>
      <c r="E83" s="269" t="s">
        <v>2663</v>
      </c>
      <c r="F83" s="270" t="s">
        <v>2664</v>
      </c>
      <c r="G83" s="271" t="s">
        <v>376</v>
      </c>
      <c r="H83" s="272">
        <v>1</v>
      </c>
      <c r="I83" s="273"/>
      <c r="J83" s="274">
        <f>ROUND(I83*H83,2)</f>
        <v>0</v>
      </c>
      <c r="K83" s="270" t="s">
        <v>21</v>
      </c>
      <c r="L83" s="275"/>
      <c r="M83" s="276" t="s">
        <v>21</v>
      </c>
      <c r="N83" s="277" t="s">
        <v>42</v>
      </c>
      <c r="O83" s="47"/>
      <c r="P83" s="230">
        <f>O83*H83</f>
        <v>0</v>
      </c>
      <c r="Q83" s="230">
        <v>0</v>
      </c>
      <c r="R83" s="230">
        <f>Q83*H83</f>
        <v>0</v>
      </c>
      <c r="S83" s="230">
        <v>0</v>
      </c>
      <c r="T83" s="231">
        <f>S83*H83</f>
        <v>0</v>
      </c>
      <c r="AR83" s="24" t="s">
        <v>263</v>
      </c>
      <c r="AT83" s="24" t="s">
        <v>331</v>
      </c>
      <c r="AU83" s="24" t="s">
        <v>81</v>
      </c>
      <c r="AY83" s="24" t="s">
        <v>152</v>
      </c>
      <c r="BE83" s="232">
        <f>IF(N83="základní",J83,0)</f>
        <v>0</v>
      </c>
      <c r="BF83" s="232">
        <f>IF(N83="snížená",J83,0)</f>
        <v>0</v>
      </c>
      <c r="BG83" s="232">
        <f>IF(N83="zákl. přenesená",J83,0)</f>
        <v>0</v>
      </c>
      <c r="BH83" s="232">
        <f>IF(N83="sníž. přenesená",J83,0)</f>
        <v>0</v>
      </c>
      <c r="BI83" s="232">
        <f>IF(N83="nulová",J83,0)</f>
        <v>0</v>
      </c>
      <c r="BJ83" s="24" t="s">
        <v>79</v>
      </c>
      <c r="BK83" s="232">
        <f>ROUND(I83*H83,2)</f>
        <v>0</v>
      </c>
      <c r="BL83" s="24" t="s">
        <v>200</v>
      </c>
      <c r="BM83" s="24" t="s">
        <v>158</v>
      </c>
    </row>
    <row r="84" s="12" customFormat="1">
      <c r="B84" s="244"/>
      <c r="C84" s="245"/>
      <c r="D84" s="235" t="s">
        <v>159</v>
      </c>
      <c r="E84" s="246" t="s">
        <v>21</v>
      </c>
      <c r="F84" s="247" t="s">
        <v>2662</v>
      </c>
      <c r="G84" s="245"/>
      <c r="H84" s="248">
        <v>1</v>
      </c>
      <c r="I84" s="249"/>
      <c r="J84" s="245"/>
      <c r="K84" s="245"/>
      <c r="L84" s="250"/>
      <c r="M84" s="251"/>
      <c r="N84" s="252"/>
      <c r="O84" s="252"/>
      <c r="P84" s="252"/>
      <c r="Q84" s="252"/>
      <c r="R84" s="252"/>
      <c r="S84" s="252"/>
      <c r="T84" s="253"/>
      <c r="AT84" s="254" t="s">
        <v>159</v>
      </c>
      <c r="AU84" s="254" t="s">
        <v>81</v>
      </c>
      <c r="AV84" s="12" t="s">
        <v>81</v>
      </c>
      <c r="AW84" s="12" t="s">
        <v>35</v>
      </c>
      <c r="AX84" s="12" t="s">
        <v>79</v>
      </c>
      <c r="AY84" s="254" t="s">
        <v>152</v>
      </c>
    </row>
    <row r="85" s="1" customFormat="1" ht="16.5" customHeight="1">
      <c r="B85" s="46"/>
      <c r="C85" s="221" t="s">
        <v>169</v>
      </c>
      <c r="D85" s="221" t="s">
        <v>154</v>
      </c>
      <c r="E85" s="222" t="s">
        <v>2665</v>
      </c>
      <c r="F85" s="223" t="s">
        <v>2666</v>
      </c>
      <c r="G85" s="224" t="s">
        <v>326</v>
      </c>
      <c r="H85" s="225">
        <v>4</v>
      </c>
      <c r="I85" s="226"/>
      <c r="J85" s="227">
        <f>ROUND(I85*H85,2)</f>
        <v>0</v>
      </c>
      <c r="K85" s="223" t="s">
        <v>21</v>
      </c>
      <c r="L85" s="72"/>
      <c r="M85" s="228" t="s">
        <v>21</v>
      </c>
      <c r="N85" s="229" t="s">
        <v>42</v>
      </c>
      <c r="O85" s="47"/>
      <c r="P85" s="230">
        <f>O85*H85</f>
        <v>0</v>
      </c>
      <c r="Q85" s="230">
        <v>0</v>
      </c>
      <c r="R85" s="230">
        <f>Q85*H85</f>
        <v>0</v>
      </c>
      <c r="S85" s="230">
        <v>0</v>
      </c>
      <c r="T85" s="231">
        <f>S85*H85</f>
        <v>0</v>
      </c>
      <c r="AR85" s="24" t="s">
        <v>200</v>
      </c>
      <c r="AT85" s="24" t="s">
        <v>154</v>
      </c>
      <c r="AU85" s="24" t="s">
        <v>81</v>
      </c>
      <c r="AY85" s="24" t="s">
        <v>152</v>
      </c>
      <c r="BE85" s="232">
        <f>IF(N85="základní",J85,0)</f>
        <v>0</v>
      </c>
      <c r="BF85" s="232">
        <f>IF(N85="snížená",J85,0)</f>
        <v>0</v>
      </c>
      <c r="BG85" s="232">
        <f>IF(N85="zákl. přenesená",J85,0)</f>
        <v>0</v>
      </c>
      <c r="BH85" s="232">
        <f>IF(N85="sníž. přenesená",J85,0)</f>
        <v>0</v>
      </c>
      <c r="BI85" s="232">
        <f>IF(N85="nulová",J85,0)</f>
        <v>0</v>
      </c>
      <c r="BJ85" s="24" t="s">
        <v>79</v>
      </c>
      <c r="BK85" s="232">
        <f>ROUND(I85*H85,2)</f>
        <v>0</v>
      </c>
      <c r="BL85" s="24" t="s">
        <v>200</v>
      </c>
      <c r="BM85" s="24" t="s">
        <v>172</v>
      </c>
    </row>
    <row r="86" s="12" customFormat="1">
      <c r="B86" s="244"/>
      <c r="C86" s="245"/>
      <c r="D86" s="235" t="s">
        <v>159</v>
      </c>
      <c r="E86" s="246" t="s">
        <v>21</v>
      </c>
      <c r="F86" s="247" t="s">
        <v>2667</v>
      </c>
      <c r="G86" s="245"/>
      <c r="H86" s="248">
        <v>4</v>
      </c>
      <c r="I86" s="249"/>
      <c r="J86" s="245"/>
      <c r="K86" s="245"/>
      <c r="L86" s="250"/>
      <c r="M86" s="251"/>
      <c r="N86" s="252"/>
      <c r="O86" s="252"/>
      <c r="P86" s="252"/>
      <c r="Q86" s="252"/>
      <c r="R86" s="252"/>
      <c r="S86" s="252"/>
      <c r="T86" s="253"/>
      <c r="AT86" s="254" t="s">
        <v>159</v>
      </c>
      <c r="AU86" s="254" t="s">
        <v>81</v>
      </c>
      <c r="AV86" s="12" t="s">
        <v>81</v>
      </c>
      <c r="AW86" s="12" t="s">
        <v>35</v>
      </c>
      <c r="AX86" s="12" t="s">
        <v>79</v>
      </c>
      <c r="AY86" s="254" t="s">
        <v>152</v>
      </c>
    </row>
    <row r="87" s="1" customFormat="1" ht="16.5" customHeight="1">
      <c r="B87" s="46"/>
      <c r="C87" s="268" t="s">
        <v>158</v>
      </c>
      <c r="D87" s="268" t="s">
        <v>331</v>
      </c>
      <c r="E87" s="269" t="s">
        <v>2668</v>
      </c>
      <c r="F87" s="270" t="s">
        <v>2669</v>
      </c>
      <c r="G87" s="271" t="s">
        <v>326</v>
      </c>
      <c r="H87" s="272">
        <v>4</v>
      </c>
      <c r="I87" s="273"/>
      <c r="J87" s="274">
        <f>ROUND(I87*H87,2)</f>
        <v>0</v>
      </c>
      <c r="K87" s="270" t="s">
        <v>21</v>
      </c>
      <c r="L87" s="275"/>
      <c r="M87" s="276" t="s">
        <v>21</v>
      </c>
      <c r="N87" s="277" t="s">
        <v>42</v>
      </c>
      <c r="O87" s="47"/>
      <c r="P87" s="230">
        <f>O87*H87</f>
        <v>0</v>
      </c>
      <c r="Q87" s="230">
        <v>0</v>
      </c>
      <c r="R87" s="230">
        <f>Q87*H87</f>
        <v>0</v>
      </c>
      <c r="S87" s="230">
        <v>0</v>
      </c>
      <c r="T87" s="231">
        <f>S87*H87</f>
        <v>0</v>
      </c>
      <c r="AR87" s="24" t="s">
        <v>263</v>
      </c>
      <c r="AT87" s="24" t="s">
        <v>331</v>
      </c>
      <c r="AU87" s="24" t="s">
        <v>81</v>
      </c>
      <c r="AY87" s="24" t="s">
        <v>152</v>
      </c>
      <c r="BE87" s="232">
        <f>IF(N87="základní",J87,0)</f>
        <v>0</v>
      </c>
      <c r="BF87" s="232">
        <f>IF(N87="snížená",J87,0)</f>
        <v>0</v>
      </c>
      <c r="BG87" s="232">
        <f>IF(N87="zákl. přenesená",J87,0)</f>
        <v>0</v>
      </c>
      <c r="BH87" s="232">
        <f>IF(N87="sníž. přenesená",J87,0)</f>
        <v>0</v>
      </c>
      <c r="BI87" s="232">
        <f>IF(N87="nulová",J87,0)</f>
        <v>0</v>
      </c>
      <c r="BJ87" s="24" t="s">
        <v>79</v>
      </c>
      <c r="BK87" s="232">
        <f>ROUND(I87*H87,2)</f>
        <v>0</v>
      </c>
      <c r="BL87" s="24" t="s">
        <v>200</v>
      </c>
      <c r="BM87" s="24" t="s">
        <v>177</v>
      </c>
    </row>
    <row r="88" s="12" customFormat="1">
      <c r="B88" s="244"/>
      <c r="C88" s="245"/>
      <c r="D88" s="235" t="s">
        <v>159</v>
      </c>
      <c r="E88" s="246" t="s">
        <v>21</v>
      </c>
      <c r="F88" s="247" t="s">
        <v>2667</v>
      </c>
      <c r="G88" s="245"/>
      <c r="H88" s="248">
        <v>4</v>
      </c>
      <c r="I88" s="249"/>
      <c r="J88" s="245"/>
      <c r="K88" s="245"/>
      <c r="L88" s="250"/>
      <c r="M88" s="251"/>
      <c r="N88" s="252"/>
      <c r="O88" s="252"/>
      <c r="P88" s="252"/>
      <c r="Q88" s="252"/>
      <c r="R88" s="252"/>
      <c r="S88" s="252"/>
      <c r="T88" s="253"/>
      <c r="AT88" s="254" t="s">
        <v>159</v>
      </c>
      <c r="AU88" s="254" t="s">
        <v>81</v>
      </c>
      <c r="AV88" s="12" t="s">
        <v>81</v>
      </c>
      <c r="AW88" s="12" t="s">
        <v>35</v>
      </c>
      <c r="AX88" s="12" t="s">
        <v>79</v>
      </c>
      <c r="AY88" s="254" t="s">
        <v>152</v>
      </c>
    </row>
    <row r="89" s="1" customFormat="1" ht="16.5" customHeight="1">
      <c r="B89" s="46"/>
      <c r="C89" s="221" t="s">
        <v>172</v>
      </c>
      <c r="D89" s="221" t="s">
        <v>154</v>
      </c>
      <c r="E89" s="222" t="s">
        <v>2670</v>
      </c>
      <c r="F89" s="223" t="s">
        <v>2671</v>
      </c>
      <c r="G89" s="224" t="s">
        <v>220</v>
      </c>
      <c r="H89" s="225">
        <v>0.01</v>
      </c>
      <c r="I89" s="226"/>
      <c r="J89" s="227">
        <f>ROUND(I89*H89,2)</f>
        <v>0</v>
      </c>
      <c r="K89" s="223" t="s">
        <v>21</v>
      </c>
      <c r="L89" s="72"/>
      <c r="M89" s="228" t="s">
        <v>21</v>
      </c>
      <c r="N89" s="295" t="s">
        <v>42</v>
      </c>
      <c r="O89" s="296"/>
      <c r="P89" s="297">
        <f>O89*H89</f>
        <v>0</v>
      </c>
      <c r="Q89" s="297">
        <v>0</v>
      </c>
      <c r="R89" s="297">
        <f>Q89*H89</f>
        <v>0</v>
      </c>
      <c r="S89" s="297">
        <v>0</v>
      </c>
      <c r="T89" s="298">
        <f>S89*H89</f>
        <v>0</v>
      </c>
      <c r="AR89" s="24" t="s">
        <v>200</v>
      </c>
      <c r="AT89" s="24" t="s">
        <v>154</v>
      </c>
      <c r="AU89" s="24" t="s">
        <v>81</v>
      </c>
      <c r="AY89" s="24" t="s">
        <v>152</v>
      </c>
      <c r="BE89" s="232">
        <f>IF(N89="základní",J89,0)</f>
        <v>0</v>
      </c>
      <c r="BF89" s="232">
        <f>IF(N89="snížená",J89,0)</f>
        <v>0</v>
      </c>
      <c r="BG89" s="232">
        <f>IF(N89="zákl. přenesená",J89,0)</f>
        <v>0</v>
      </c>
      <c r="BH89" s="232">
        <f>IF(N89="sníž. přenesená",J89,0)</f>
        <v>0</v>
      </c>
      <c r="BI89" s="232">
        <f>IF(N89="nulová",J89,0)</f>
        <v>0</v>
      </c>
      <c r="BJ89" s="24" t="s">
        <v>79</v>
      </c>
      <c r="BK89" s="232">
        <f>ROUND(I89*H89,2)</f>
        <v>0</v>
      </c>
      <c r="BL89" s="24" t="s">
        <v>200</v>
      </c>
      <c r="BM89" s="24" t="s">
        <v>2672</v>
      </c>
    </row>
    <row r="90" s="1" customFormat="1" ht="6.96" customHeight="1">
      <c r="B90" s="67"/>
      <c r="C90" s="68"/>
      <c r="D90" s="68"/>
      <c r="E90" s="68"/>
      <c r="F90" s="68"/>
      <c r="G90" s="68"/>
      <c r="H90" s="68"/>
      <c r="I90" s="166"/>
      <c r="J90" s="68"/>
      <c r="K90" s="68"/>
      <c r="L90" s="72"/>
    </row>
  </sheetData>
  <sheetProtection sheet="1" autoFilter="0" formatColumns="0" formatRows="0" objects="1" scenarios="1" spinCount="100000" saltValue="9Drxcg+cvHfGG4quHHZhTF5jVVvbsk0pTLrMKNKFTjvwzyAahaSD3p1HNXzXs0av5Ajz4VAfTSv0fCg5Ly6peg==" hashValue="BOZiuEffI1JF17JtgKTQqQ7j+g0pvyAH73uFTEatklqs6FZFkcwmAM3bqW2HAsmBpkHi5dzuQ+loqAkWDBj4lA==" algorithmName="SHA-512" password="CC35"/>
  <autoFilter ref="C77:K89"/>
  <mergeCells count="10">
    <mergeCell ref="E7:H7"/>
    <mergeCell ref="E9:H9"/>
    <mergeCell ref="E24:H24"/>
    <mergeCell ref="E45:H45"/>
    <mergeCell ref="E47:H47"/>
    <mergeCell ref="J51:J52"/>
    <mergeCell ref="E68:H68"/>
    <mergeCell ref="E70:H70"/>
    <mergeCell ref="G1:H1"/>
    <mergeCell ref="L2:V2"/>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pane activePane="bottomLeft" state="frozen" topLeftCell="A2" ySplit="1"/>
    </sheetView>
  </sheetViews>
  <cols>
    <col min="1" max="1" width="8.33" customWidth="1"/>
    <col min="2" max="2" width="1.67" customWidth="1"/>
    <col min="3" max="3" width="4.17" customWidth="1"/>
    <col min="4" max="4" width="4.33" customWidth="1"/>
    <col min="5" max="5" width="17.17" customWidth="1"/>
    <col min="6" max="6" width="75" customWidth="1"/>
    <col min="7" max="7" width="8.67" customWidth="1"/>
    <col min="8" max="8" width="11.17" customWidth="1"/>
    <col min="9" max="9" width="12.67" style="136" customWidth="1"/>
    <col min="10" max="10" width="23.5" customWidth="1"/>
    <col min="11" max="11" width="15.5" customWidth="1"/>
    <col min="13" max="13" width="9.33" hidden="1"/>
    <col min="14" max="14" width="9.33" hidden="1"/>
    <col min="15" max="15" width="9.33" hidden="1"/>
    <col min="16" max="16" width="9.33" hidden="1"/>
    <col min="17" max="17" width="9.33" hidden="1"/>
    <col min="18" max="18" width="9.33" hidden="1"/>
    <col min="19" max="19" width="8.17" hidden="1" customWidth="1"/>
    <col min="20" max="20" width="29.67" hidden="1" customWidth="1"/>
    <col min="21" max="21" width="16.33" hidden="1" customWidth="1"/>
    <col min="22" max="22" width="12.33" customWidth="1"/>
    <col min="23" max="23" width="16.33" customWidth="1"/>
    <col min="24" max="24" width="12.33" customWidth="1"/>
    <col min="25" max="25" width="15" customWidth="1"/>
    <col min="26" max="26" width="11" customWidth="1"/>
    <col min="27" max="27" width="15" customWidth="1"/>
    <col min="28" max="28" width="16.33" customWidth="1"/>
    <col min="29" max="29" width="11" customWidth="1"/>
    <col min="30" max="30" width="15" customWidth="1"/>
    <col min="31" max="31" width="16.33" customWidth="1"/>
    <col min="44" max="44" width="9.33" hidden="1"/>
    <col min="45" max="45" width="9.33" hidden="1"/>
    <col min="46" max="46" width="9.33" hidden="1"/>
    <col min="47" max="47" width="9.33" hidden="1"/>
    <col min="48" max="48" width="9.33" hidden="1"/>
    <col min="49" max="49" width="9.33" hidden="1"/>
    <col min="50" max="50" width="9.33" hidden="1"/>
    <col min="51" max="51" width="9.33" hidden="1"/>
    <col min="52" max="52" width="9.33" hidden="1"/>
    <col min="53" max="53" width="9.33" hidden="1"/>
    <col min="54" max="54" width="9.33" hidden="1"/>
    <col min="55" max="55" width="9.33" hidden="1"/>
    <col min="56" max="56" width="9.33" hidden="1"/>
    <col min="57" max="57" width="9.33" hidden="1"/>
    <col min="58" max="58" width="9.33" hidden="1"/>
    <col min="59" max="59" width="9.33" hidden="1"/>
    <col min="60" max="60" width="9.33" hidden="1"/>
    <col min="61" max="61" width="9.33" hidden="1"/>
    <col min="62" max="62" width="9.33" hidden="1"/>
    <col min="63" max="63" width="9.33" hidden="1"/>
    <col min="64" max="64" width="9.33" hidden="1"/>
    <col min="65" max="65" width="9.33" hidden="1"/>
  </cols>
  <sheetData>
    <row r="1" ht="21.84" customHeight="1">
      <c r="A1" s="21"/>
      <c r="B1" s="137"/>
      <c r="C1" s="137"/>
      <c r="D1" s="138" t="s">
        <v>1</v>
      </c>
      <c r="E1" s="137"/>
      <c r="F1" s="139" t="s">
        <v>97</v>
      </c>
      <c r="G1" s="139" t="s">
        <v>98</v>
      </c>
      <c r="H1" s="139"/>
      <c r="I1" s="140"/>
      <c r="J1" s="139" t="s">
        <v>99</v>
      </c>
      <c r="K1" s="138" t="s">
        <v>100</v>
      </c>
      <c r="L1" s="139" t="s">
        <v>101</v>
      </c>
      <c r="M1" s="139"/>
      <c r="N1" s="139"/>
      <c r="O1" s="139"/>
      <c r="P1" s="139"/>
      <c r="Q1" s="139"/>
      <c r="R1" s="139"/>
      <c r="S1" s="139"/>
      <c r="T1" s="139"/>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ht="36.96" customHeight="1">
      <c r="L2"/>
      <c r="AT2" s="24" t="s">
        <v>96</v>
      </c>
    </row>
    <row r="3" ht="6.96" customHeight="1">
      <c r="B3" s="25"/>
      <c r="C3" s="26"/>
      <c r="D3" s="26"/>
      <c r="E3" s="26"/>
      <c r="F3" s="26"/>
      <c r="G3" s="26"/>
      <c r="H3" s="26"/>
      <c r="I3" s="141"/>
      <c r="J3" s="26"/>
      <c r="K3" s="27"/>
      <c r="AT3" s="24" t="s">
        <v>81</v>
      </c>
    </row>
    <row r="4" ht="36.96" customHeight="1">
      <c r="B4" s="28"/>
      <c r="C4" s="29"/>
      <c r="D4" s="30" t="s">
        <v>102</v>
      </c>
      <c r="E4" s="29"/>
      <c r="F4" s="29"/>
      <c r="G4" s="29"/>
      <c r="H4" s="29"/>
      <c r="I4" s="142"/>
      <c r="J4" s="29"/>
      <c r="K4" s="31"/>
      <c r="M4" s="32" t="s">
        <v>12</v>
      </c>
      <c r="AT4" s="24" t="s">
        <v>6</v>
      </c>
    </row>
    <row r="5" ht="6.96" customHeight="1">
      <c r="B5" s="28"/>
      <c r="C5" s="29"/>
      <c r="D5" s="29"/>
      <c r="E5" s="29"/>
      <c r="F5" s="29"/>
      <c r="G5" s="29"/>
      <c r="H5" s="29"/>
      <c r="I5" s="142"/>
      <c r="J5" s="29"/>
      <c r="K5" s="31"/>
    </row>
    <row r="6">
      <c r="B6" s="28"/>
      <c r="C6" s="29"/>
      <c r="D6" s="40" t="s">
        <v>18</v>
      </c>
      <c r="E6" s="29"/>
      <c r="F6" s="29"/>
      <c r="G6" s="29"/>
      <c r="H6" s="29"/>
      <c r="I6" s="142"/>
      <c r="J6" s="29"/>
      <c r="K6" s="31"/>
    </row>
    <row r="7" ht="16.5" customHeight="1">
      <c r="B7" s="28"/>
      <c r="C7" s="29"/>
      <c r="D7" s="29"/>
      <c r="E7" s="143" t="str">
        <f>'Rekapitulace stavby'!K6</f>
        <v>Hasičská zbrojnice kat.území Nechvalice,p.č.420/14,420/61,523,524,525 st.82</v>
      </c>
      <c r="F7" s="40"/>
      <c r="G7" s="40"/>
      <c r="H7" s="40"/>
      <c r="I7" s="142"/>
      <c r="J7" s="29"/>
      <c r="K7" s="31"/>
    </row>
    <row r="8" s="1" customFormat="1">
      <c r="B8" s="46"/>
      <c r="C8" s="47"/>
      <c r="D8" s="40" t="s">
        <v>103</v>
      </c>
      <c r="E8" s="47"/>
      <c r="F8" s="47"/>
      <c r="G8" s="47"/>
      <c r="H8" s="47"/>
      <c r="I8" s="144"/>
      <c r="J8" s="47"/>
      <c r="K8" s="51"/>
    </row>
    <row r="9" s="1" customFormat="1" ht="36.96" customHeight="1">
      <c r="B9" s="46"/>
      <c r="C9" s="47"/>
      <c r="D9" s="47"/>
      <c r="E9" s="145" t="s">
        <v>2673</v>
      </c>
      <c r="F9" s="47"/>
      <c r="G9" s="47"/>
      <c r="H9" s="47"/>
      <c r="I9" s="144"/>
      <c r="J9" s="47"/>
      <c r="K9" s="51"/>
    </row>
    <row r="10" s="1" customFormat="1">
      <c r="B10" s="46"/>
      <c r="C10" s="47"/>
      <c r="D10" s="47"/>
      <c r="E10" s="47"/>
      <c r="F10" s="47"/>
      <c r="G10" s="47"/>
      <c r="H10" s="47"/>
      <c r="I10" s="144"/>
      <c r="J10" s="47"/>
      <c r="K10" s="51"/>
    </row>
    <row r="11" s="1" customFormat="1" ht="14.4" customHeight="1">
      <c r="B11" s="46"/>
      <c r="C11" s="47"/>
      <c r="D11" s="40" t="s">
        <v>20</v>
      </c>
      <c r="E11" s="47"/>
      <c r="F11" s="35" t="s">
        <v>21</v>
      </c>
      <c r="G11" s="47"/>
      <c r="H11" s="47"/>
      <c r="I11" s="146" t="s">
        <v>22</v>
      </c>
      <c r="J11" s="35" t="s">
        <v>21</v>
      </c>
      <c r="K11" s="51"/>
    </row>
    <row r="12" s="1" customFormat="1" ht="14.4" customHeight="1">
      <c r="B12" s="46"/>
      <c r="C12" s="47"/>
      <c r="D12" s="40" t="s">
        <v>23</v>
      </c>
      <c r="E12" s="47"/>
      <c r="F12" s="35" t="s">
        <v>1725</v>
      </c>
      <c r="G12" s="47"/>
      <c r="H12" s="47"/>
      <c r="I12" s="146" t="s">
        <v>25</v>
      </c>
      <c r="J12" s="147" t="str">
        <f>'Rekapitulace stavby'!AN8</f>
        <v>9. 3. 2018</v>
      </c>
      <c r="K12" s="51"/>
    </row>
    <row r="13" s="1" customFormat="1" ht="10.8" customHeight="1">
      <c r="B13" s="46"/>
      <c r="C13" s="47"/>
      <c r="D13" s="47"/>
      <c r="E13" s="47"/>
      <c r="F13" s="47"/>
      <c r="G13" s="47"/>
      <c r="H13" s="47"/>
      <c r="I13" s="144"/>
      <c r="J13" s="47"/>
      <c r="K13" s="51"/>
    </row>
    <row r="14" s="1" customFormat="1" ht="14.4" customHeight="1">
      <c r="B14" s="46"/>
      <c r="C14" s="47"/>
      <c r="D14" s="40" t="s">
        <v>27</v>
      </c>
      <c r="E14" s="47"/>
      <c r="F14" s="47"/>
      <c r="G14" s="47"/>
      <c r="H14" s="47"/>
      <c r="I14" s="146" t="s">
        <v>28</v>
      </c>
      <c r="J14" s="35" t="s">
        <v>21</v>
      </c>
      <c r="K14" s="51"/>
    </row>
    <row r="15" s="1" customFormat="1" ht="18" customHeight="1">
      <c r="B15" s="46"/>
      <c r="C15" s="47"/>
      <c r="D15" s="47"/>
      <c r="E15" s="35" t="s">
        <v>29</v>
      </c>
      <c r="F15" s="47"/>
      <c r="G15" s="47"/>
      <c r="H15" s="47"/>
      <c r="I15" s="146" t="s">
        <v>30</v>
      </c>
      <c r="J15" s="35" t="s">
        <v>21</v>
      </c>
      <c r="K15" s="51"/>
    </row>
    <row r="16" s="1" customFormat="1" ht="6.96" customHeight="1">
      <c r="B16" s="46"/>
      <c r="C16" s="47"/>
      <c r="D16" s="47"/>
      <c r="E16" s="47"/>
      <c r="F16" s="47"/>
      <c r="G16" s="47"/>
      <c r="H16" s="47"/>
      <c r="I16" s="144"/>
      <c r="J16" s="47"/>
      <c r="K16" s="51"/>
    </row>
    <row r="17" s="1" customFormat="1" ht="14.4" customHeight="1">
      <c r="B17" s="46"/>
      <c r="C17" s="47"/>
      <c r="D17" s="40" t="s">
        <v>31</v>
      </c>
      <c r="E17" s="47"/>
      <c r="F17" s="47"/>
      <c r="G17" s="47"/>
      <c r="H17" s="47"/>
      <c r="I17" s="146" t="s">
        <v>28</v>
      </c>
      <c r="J17" s="35" t="str">
        <f>IF('Rekapitulace stavby'!AN13="Vyplň údaj","",IF('Rekapitulace stavby'!AN13="","",'Rekapitulace stavby'!AN13))</f>
        <v/>
      </c>
      <c r="K17" s="51"/>
    </row>
    <row r="18" s="1" customFormat="1" ht="18" customHeight="1">
      <c r="B18" s="46"/>
      <c r="C18" s="47"/>
      <c r="D18" s="47"/>
      <c r="E18" s="35" t="str">
        <f>IF('Rekapitulace stavby'!E14="Vyplň údaj","",IF('Rekapitulace stavby'!E14="","",'Rekapitulace stavby'!E14))</f>
        <v/>
      </c>
      <c r="F18" s="47"/>
      <c r="G18" s="47"/>
      <c r="H18" s="47"/>
      <c r="I18" s="146" t="s">
        <v>30</v>
      </c>
      <c r="J18" s="35" t="str">
        <f>IF('Rekapitulace stavby'!AN14="Vyplň údaj","",IF('Rekapitulace stavby'!AN14="","",'Rekapitulace stavby'!AN14))</f>
        <v/>
      </c>
      <c r="K18" s="51"/>
    </row>
    <row r="19" s="1" customFormat="1" ht="6.96" customHeight="1">
      <c r="B19" s="46"/>
      <c r="C19" s="47"/>
      <c r="D19" s="47"/>
      <c r="E19" s="47"/>
      <c r="F19" s="47"/>
      <c r="G19" s="47"/>
      <c r="H19" s="47"/>
      <c r="I19" s="144"/>
      <c r="J19" s="47"/>
      <c r="K19" s="51"/>
    </row>
    <row r="20" s="1" customFormat="1" ht="14.4" customHeight="1">
      <c r="B20" s="46"/>
      <c r="C20" s="47"/>
      <c r="D20" s="40" t="s">
        <v>33</v>
      </c>
      <c r="E20" s="47"/>
      <c r="F20" s="47"/>
      <c r="G20" s="47"/>
      <c r="H20" s="47"/>
      <c r="I20" s="146" t="s">
        <v>28</v>
      </c>
      <c r="J20" s="35" t="s">
        <v>21</v>
      </c>
      <c r="K20" s="51"/>
    </row>
    <row r="21" s="1" customFormat="1" ht="18" customHeight="1">
      <c r="B21" s="46"/>
      <c r="C21" s="47"/>
      <c r="D21" s="47"/>
      <c r="E21" s="35" t="s">
        <v>34</v>
      </c>
      <c r="F21" s="47"/>
      <c r="G21" s="47"/>
      <c r="H21" s="47"/>
      <c r="I21" s="146" t="s">
        <v>30</v>
      </c>
      <c r="J21" s="35" t="s">
        <v>21</v>
      </c>
      <c r="K21" s="51"/>
    </row>
    <row r="22" s="1" customFormat="1" ht="6.96" customHeight="1">
      <c r="B22" s="46"/>
      <c r="C22" s="47"/>
      <c r="D22" s="47"/>
      <c r="E22" s="47"/>
      <c r="F22" s="47"/>
      <c r="G22" s="47"/>
      <c r="H22" s="47"/>
      <c r="I22" s="144"/>
      <c r="J22" s="47"/>
      <c r="K22" s="51"/>
    </row>
    <row r="23" s="1" customFormat="1" ht="14.4" customHeight="1">
      <c r="B23" s="46"/>
      <c r="C23" s="47"/>
      <c r="D23" s="40" t="s">
        <v>36</v>
      </c>
      <c r="E23" s="47"/>
      <c r="F23" s="47"/>
      <c r="G23" s="47"/>
      <c r="H23" s="47"/>
      <c r="I23" s="144"/>
      <c r="J23" s="47"/>
      <c r="K23" s="51"/>
    </row>
    <row r="24" s="6" customFormat="1" ht="16.5" customHeight="1">
      <c r="B24" s="148"/>
      <c r="C24" s="149"/>
      <c r="D24" s="149"/>
      <c r="E24" s="44" t="s">
        <v>21</v>
      </c>
      <c r="F24" s="44"/>
      <c r="G24" s="44"/>
      <c r="H24" s="44"/>
      <c r="I24" s="150"/>
      <c r="J24" s="149"/>
      <c r="K24" s="151"/>
    </row>
    <row r="25" s="1" customFormat="1" ht="6.96" customHeight="1">
      <c r="B25" s="46"/>
      <c r="C25" s="47"/>
      <c r="D25" s="47"/>
      <c r="E25" s="47"/>
      <c r="F25" s="47"/>
      <c r="G25" s="47"/>
      <c r="H25" s="47"/>
      <c r="I25" s="144"/>
      <c r="J25" s="47"/>
      <c r="K25" s="51"/>
    </row>
    <row r="26" s="1" customFormat="1" ht="6.96" customHeight="1">
      <c r="B26" s="46"/>
      <c r="C26" s="47"/>
      <c r="D26" s="106"/>
      <c r="E26" s="106"/>
      <c r="F26" s="106"/>
      <c r="G26" s="106"/>
      <c r="H26" s="106"/>
      <c r="I26" s="152"/>
      <c r="J26" s="106"/>
      <c r="K26" s="153"/>
    </row>
    <row r="27" s="1" customFormat="1" ht="25.44" customHeight="1">
      <c r="B27" s="46"/>
      <c r="C27" s="47"/>
      <c r="D27" s="154" t="s">
        <v>37</v>
      </c>
      <c r="E27" s="47"/>
      <c r="F27" s="47"/>
      <c r="G27" s="47"/>
      <c r="H27" s="47"/>
      <c r="I27" s="144"/>
      <c r="J27" s="155">
        <f>ROUND(J84,2)</f>
        <v>0</v>
      </c>
      <c r="K27" s="51"/>
    </row>
    <row r="28" s="1" customFormat="1" ht="6.96" customHeight="1">
      <c r="B28" s="46"/>
      <c r="C28" s="47"/>
      <c r="D28" s="106"/>
      <c r="E28" s="106"/>
      <c r="F28" s="106"/>
      <c r="G28" s="106"/>
      <c r="H28" s="106"/>
      <c r="I28" s="152"/>
      <c r="J28" s="106"/>
      <c r="K28" s="153"/>
    </row>
    <row r="29" s="1" customFormat="1" ht="14.4" customHeight="1">
      <c r="B29" s="46"/>
      <c r="C29" s="47"/>
      <c r="D29" s="47"/>
      <c r="E29" s="47"/>
      <c r="F29" s="52" t="s">
        <v>39</v>
      </c>
      <c r="G29" s="47"/>
      <c r="H29" s="47"/>
      <c r="I29" s="156" t="s">
        <v>38</v>
      </c>
      <c r="J29" s="52" t="s">
        <v>40</v>
      </c>
      <c r="K29" s="51"/>
    </row>
    <row r="30" s="1" customFormat="1" ht="14.4" customHeight="1">
      <c r="B30" s="46"/>
      <c r="C30" s="47"/>
      <c r="D30" s="55" t="s">
        <v>41</v>
      </c>
      <c r="E30" s="55" t="s">
        <v>42</v>
      </c>
      <c r="F30" s="157">
        <f>ROUND(SUM(BE84:BE112), 2)</f>
        <v>0</v>
      </c>
      <c r="G30" s="47"/>
      <c r="H30" s="47"/>
      <c r="I30" s="158">
        <v>0.20999999999999999</v>
      </c>
      <c r="J30" s="157">
        <f>ROUND(ROUND((SUM(BE84:BE112)), 2)*I30, 2)</f>
        <v>0</v>
      </c>
      <c r="K30" s="51"/>
    </row>
    <row r="31" s="1" customFormat="1" ht="14.4" customHeight="1">
      <c r="B31" s="46"/>
      <c r="C31" s="47"/>
      <c r="D31" s="47"/>
      <c r="E31" s="55" t="s">
        <v>43</v>
      </c>
      <c r="F31" s="157">
        <f>ROUND(SUM(BF84:BF112), 2)</f>
        <v>0</v>
      </c>
      <c r="G31" s="47"/>
      <c r="H31" s="47"/>
      <c r="I31" s="158">
        <v>0.14999999999999999</v>
      </c>
      <c r="J31" s="157">
        <f>ROUND(ROUND((SUM(BF84:BF112)), 2)*I31, 2)</f>
        <v>0</v>
      </c>
      <c r="K31" s="51"/>
    </row>
    <row r="32" hidden="1" s="1" customFormat="1" ht="14.4" customHeight="1">
      <c r="B32" s="46"/>
      <c r="C32" s="47"/>
      <c r="D32" s="47"/>
      <c r="E32" s="55" t="s">
        <v>44</v>
      </c>
      <c r="F32" s="157">
        <f>ROUND(SUM(BG84:BG112), 2)</f>
        <v>0</v>
      </c>
      <c r="G32" s="47"/>
      <c r="H32" s="47"/>
      <c r="I32" s="158">
        <v>0.20999999999999999</v>
      </c>
      <c r="J32" s="157">
        <v>0</v>
      </c>
      <c r="K32" s="51"/>
    </row>
    <row r="33" hidden="1" s="1" customFormat="1" ht="14.4" customHeight="1">
      <c r="B33" s="46"/>
      <c r="C33" s="47"/>
      <c r="D33" s="47"/>
      <c r="E33" s="55" t="s">
        <v>45</v>
      </c>
      <c r="F33" s="157">
        <f>ROUND(SUM(BH84:BH112), 2)</f>
        <v>0</v>
      </c>
      <c r="G33" s="47"/>
      <c r="H33" s="47"/>
      <c r="I33" s="158">
        <v>0.14999999999999999</v>
      </c>
      <c r="J33" s="157">
        <v>0</v>
      </c>
      <c r="K33" s="51"/>
    </row>
    <row r="34" hidden="1" s="1" customFormat="1" ht="14.4" customHeight="1">
      <c r="B34" s="46"/>
      <c r="C34" s="47"/>
      <c r="D34" s="47"/>
      <c r="E34" s="55" t="s">
        <v>46</v>
      </c>
      <c r="F34" s="157">
        <f>ROUND(SUM(BI84:BI112), 2)</f>
        <v>0</v>
      </c>
      <c r="G34" s="47"/>
      <c r="H34" s="47"/>
      <c r="I34" s="158">
        <v>0</v>
      </c>
      <c r="J34" s="157">
        <v>0</v>
      </c>
      <c r="K34" s="51"/>
    </row>
    <row r="35" s="1" customFormat="1" ht="6.96" customHeight="1">
      <c r="B35" s="46"/>
      <c r="C35" s="47"/>
      <c r="D35" s="47"/>
      <c r="E35" s="47"/>
      <c r="F35" s="47"/>
      <c r="G35" s="47"/>
      <c r="H35" s="47"/>
      <c r="I35" s="144"/>
      <c r="J35" s="47"/>
      <c r="K35" s="51"/>
    </row>
    <row r="36" s="1" customFormat="1" ht="25.44" customHeight="1">
      <c r="B36" s="46"/>
      <c r="C36" s="159"/>
      <c r="D36" s="160" t="s">
        <v>47</v>
      </c>
      <c r="E36" s="98"/>
      <c r="F36" s="98"/>
      <c r="G36" s="161" t="s">
        <v>48</v>
      </c>
      <c r="H36" s="162" t="s">
        <v>49</v>
      </c>
      <c r="I36" s="163"/>
      <c r="J36" s="164">
        <f>SUM(J27:J34)</f>
        <v>0</v>
      </c>
      <c r="K36" s="165"/>
    </row>
    <row r="37" s="1" customFormat="1" ht="14.4" customHeight="1">
      <c r="B37" s="67"/>
      <c r="C37" s="68"/>
      <c r="D37" s="68"/>
      <c r="E37" s="68"/>
      <c r="F37" s="68"/>
      <c r="G37" s="68"/>
      <c r="H37" s="68"/>
      <c r="I37" s="166"/>
      <c r="J37" s="68"/>
      <c r="K37" s="69"/>
    </row>
    <row r="41" s="1" customFormat="1" ht="6.96" customHeight="1">
      <c r="B41" s="167"/>
      <c r="C41" s="168"/>
      <c r="D41" s="168"/>
      <c r="E41" s="168"/>
      <c r="F41" s="168"/>
      <c r="G41" s="168"/>
      <c r="H41" s="168"/>
      <c r="I41" s="169"/>
      <c r="J41" s="168"/>
      <c r="K41" s="170"/>
    </row>
    <row r="42" s="1" customFormat="1" ht="36.96" customHeight="1">
      <c r="B42" s="46"/>
      <c r="C42" s="30" t="s">
        <v>106</v>
      </c>
      <c r="D42" s="47"/>
      <c r="E42" s="47"/>
      <c r="F42" s="47"/>
      <c r="G42" s="47"/>
      <c r="H42" s="47"/>
      <c r="I42" s="144"/>
      <c r="J42" s="47"/>
      <c r="K42" s="51"/>
    </row>
    <row r="43" s="1" customFormat="1" ht="6.96" customHeight="1">
      <c r="B43" s="46"/>
      <c r="C43" s="47"/>
      <c r="D43" s="47"/>
      <c r="E43" s="47"/>
      <c r="F43" s="47"/>
      <c r="G43" s="47"/>
      <c r="H43" s="47"/>
      <c r="I43" s="144"/>
      <c r="J43" s="47"/>
      <c r="K43" s="51"/>
    </row>
    <row r="44" s="1" customFormat="1" ht="14.4" customHeight="1">
      <c r="B44" s="46"/>
      <c r="C44" s="40" t="s">
        <v>18</v>
      </c>
      <c r="D44" s="47"/>
      <c r="E44" s="47"/>
      <c r="F44" s="47"/>
      <c r="G44" s="47"/>
      <c r="H44" s="47"/>
      <c r="I44" s="144"/>
      <c r="J44" s="47"/>
      <c r="K44" s="51"/>
    </row>
    <row r="45" s="1" customFormat="1" ht="16.5" customHeight="1">
      <c r="B45" s="46"/>
      <c r="C45" s="47"/>
      <c r="D45" s="47"/>
      <c r="E45" s="143" t="str">
        <f>E7</f>
        <v>Hasičská zbrojnice kat.území Nechvalice,p.č.420/14,420/61,523,524,525 st.82</v>
      </c>
      <c r="F45" s="40"/>
      <c r="G45" s="40"/>
      <c r="H45" s="40"/>
      <c r="I45" s="144"/>
      <c r="J45" s="47"/>
      <c r="K45" s="51"/>
    </row>
    <row r="46" s="1" customFormat="1" ht="14.4" customHeight="1">
      <c r="B46" s="46"/>
      <c r="C46" s="40" t="s">
        <v>103</v>
      </c>
      <c r="D46" s="47"/>
      <c r="E46" s="47"/>
      <c r="F46" s="47"/>
      <c r="G46" s="47"/>
      <c r="H46" s="47"/>
      <c r="I46" s="144"/>
      <c r="J46" s="47"/>
      <c r="K46" s="51"/>
    </row>
    <row r="47" s="1" customFormat="1" ht="17.25" customHeight="1">
      <c r="B47" s="46"/>
      <c r="C47" s="47"/>
      <c r="D47" s="47"/>
      <c r="E47" s="145" t="str">
        <f>E9</f>
        <v>SO_06 - Vedlejší rozpočtové náklady</v>
      </c>
      <c r="F47" s="47"/>
      <c r="G47" s="47"/>
      <c r="H47" s="47"/>
      <c r="I47" s="144"/>
      <c r="J47" s="47"/>
      <c r="K47" s="51"/>
    </row>
    <row r="48" s="1" customFormat="1" ht="6.96" customHeight="1">
      <c r="B48" s="46"/>
      <c r="C48" s="47"/>
      <c r="D48" s="47"/>
      <c r="E48" s="47"/>
      <c r="F48" s="47"/>
      <c r="G48" s="47"/>
      <c r="H48" s="47"/>
      <c r="I48" s="144"/>
      <c r="J48" s="47"/>
      <c r="K48" s="51"/>
    </row>
    <row r="49" s="1" customFormat="1" ht="18" customHeight="1">
      <c r="B49" s="46"/>
      <c r="C49" s="40" t="s">
        <v>23</v>
      </c>
      <c r="D49" s="47"/>
      <c r="E49" s="47"/>
      <c r="F49" s="35" t="str">
        <f>F12</f>
        <v xml:space="preserve"> </v>
      </c>
      <c r="G49" s="47"/>
      <c r="H49" s="47"/>
      <c r="I49" s="146" t="s">
        <v>25</v>
      </c>
      <c r="J49" s="147" t="str">
        <f>IF(J12="","",J12)</f>
        <v>9. 3. 2018</v>
      </c>
      <c r="K49" s="51"/>
    </row>
    <row r="50" s="1" customFormat="1" ht="6.96" customHeight="1">
      <c r="B50" s="46"/>
      <c r="C50" s="47"/>
      <c r="D50" s="47"/>
      <c r="E50" s="47"/>
      <c r="F50" s="47"/>
      <c r="G50" s="47"/>
      <c r="H50" s="47"/>
      <c r="I50" s="144"/>
      <c r="J50" s="47"/>
      <c r="K50" s="51"/>
    </row>
    <row r="51" s="1" customFormat="1">
      <c r="B51" s="46"/>
      <c r="C51" s="40" t="s">
        <v>27</v>
      </c>
      <c r="D51" s="47"/>
      <c r="E51" s="47"/>
      <c r="F51" s="35" t="str">
        <f>E15</f>
        <v>Obec Nechvalice, Nechvalice 62, 26401</v>
      </c>
      <c r="G51" s="47"/>
      <c r="H51" s="47"/>
      <c r="I51" s="146" t="s">
        <v>33</v>
      </c>
      <c r="J51" s="44" t="str">
        <f>E21</f>
        <v>Ing. Štefan Stiskala</v>
      </c>
      <c r="K51" s="51"/>
    </row>
    <row r="52" s="1" customFormat="1" ht="14.4" customHeight="1">
      <c r="B52" s="46"/>
      <c r="C52" s="40" t="s">
        <v>31</v>
      </c>
      <c r="D52" s="47"/>
      <c r="E52" s="47"/>
      <c r="F52" s="35" t="str">
        <f>IF(E18="","",E18)</f>
        <v/>
      </c>
      <c r="G52" s="47"/>
      <c r="H52" s="47"/>
      <c r="I52" s="144"/>
      <c r="J52" s="171"/>
      <c r="K52" s="51"/>
    </row>
    <row r="53" s="1" customFormat="1" ht="10.32" customHeight="1">
      <c r="B53" s="46"/>
      <c r="C53" s="47"/>
      <c r="D53" s="47"/>
      <c r="E53" s="47"/>
      <c r="F53" s="47"/>
      <c r="G53" s="47"/>
      <c r="H53" s="47"/>
      <c r="I53" s="144"/>
      <c r="J53" s="47"/>
      <c r="K53" s="51"/>
    </row>
    <row r="54" s="1" customFormat="1" ht="29.28" customHeight="1">
      <c r="B54" s="46"/>
      <c r="C54" s="172" t="s">
        <v>107</v>
      </c>
      <c r="D54" s="159"/>
      <c r="E54" s="159"/>
      <c r="F54" s="159"/>
      <c r="G54" s="159"/>
      <c r="H54" s="159"/>
      <c r="I54" s="173"/>
      <c r="J54" s="174" t="s">
        <v>108</v>
      </c>
      <c r="K54" s="175"/>
    </row>
    <row r="55" s="1" customFormat="1" ht="10.32" customHeight="1">
      <c r="B55" s="46"/>
      <c r="C55" s="47"/>
      <c r="D55" s="47"/>
      <c r="E55" s="47"/>
      <c r="F55" s="47"/>
      <c r="G55" s="47"/>
      <c r="H55" s="47"/>
      <c r="I55" s="144"/>
      <c r="J55" s="47"/>
      <c r="K55" s="51"/>
    </row>
    <row r="56" s="1" customFormat="1" ht="29.28" customHeight="1">
      <c r="B56" s="46"/>
      <c r="C56" s="176" t="s">
        <v>109</v>
      </c>
      <c r="D56" s="47"/>
      <c r="E56" s="47"/>
      <c r="F56" s="47"/>
      <c r="G56" s="47"/>
      <c r="H56" s="47"/>
      <c r="I56" s="144"/>
      <c r="J56" s="155">
        <f>J84</f>
        <v>0</v>
      </c>
      <c r="K56" s="51"/>
      <c r="AU56" s="24" t="s">
        <v>110</v>
      </c>
    </row>
    <row r="57" s="7" customFormat="1" ht="24.96" customHeight="1">
      <c r="B57" s="177"/>
      <c r="C57" s="178"/>
      <c r="D57" s="179" t="s">
        <v>2674</v>
      </c>
      <c r="E57" s="180"/>
      <c r="F57" s="180"/>
      <c r="G57" s="180"/>
      <c r="H57" s="180"/>
      <c r="I57" s="181"/>
      <c r="J57" s="182">
        <f>J85</f>
        <v>0</v>
      </c>
      <c r="K57" s="183"/>
    </row>
    <row r="58" s="7" customFormat="1" ht="24.96" customHeight="1">
      <c r="B58" s="177"/>
      <c r="C58" s="178"/>
      <c r="D58" s="179" t="s">
        <v>2675</v>
      </c>
      <c r="E58" s="180"/>
      <c r="F58" s="180"/>
      <c r="G58" s="180"/>
      <c r="H58" s="180"/>
      <c r="I58" s="181"/>
      <c r="J58" s="182">
        <f>J88</f>
        <v>0</v>
      </c>
      <c r="K58" s="183"/>
    </row>
    <row r="59" s="8" customFormat="1" ht="19.92" customHeight="1">
      <c r="B59" s="184"/>
      <c r="C59" s="185"/>
      <c r="D59" s="186" t="s">
        <v>2676</v>
      </c>
      <c r="E59" s="187"/>
      <c r="F59" s="187"/>
      <c r="G59" s="187"/>
      <c r="H59" s="187"/>
      <c r="I59" s="188"/>
      <c r="J59" s="189">
        <f>J89</f>
        <v>0</v>
      </c>
      <c r="K59" s="190"/>
    </row>
    <row r="60" s="8" customFormat="1" ht="19.92" customHeight="1">
      <c r="B60" s="184"/>
      <c r="C60" s="185"/>
      <c r="D60" s="186" t="s">
        <v>2677</v>
      </c>
      <c r="E60" s="187"/>
      <c r="F60" s="187"/>
      <c r="G60" s="187"/>
      <c r="H60" s="187"/>
      <c r="I60" s="188"/>
      <c r="J60" s="189">
        <f>J96</f>
        <v>0</v>
      </c>
      <c r="K60" s="190"/>
    </row>
    <row r="61" s="8" customFormat="1" ht="19.92" customHeight="1">
      <c r="B61" s="184"/>
      <c r="C61" s="185"/>
      <c r="D61" s="186" t="s">
        <v>2678</v>
      </c>
      <c r="E61" s="187"/>
      <c r="F61" s="187"/>
      <c r="G61" s="187"/>
      <c r="H61" s="187"/>
      <c r="I61" s="188"/>
      <c r="J61" s="189">
        <f>J99</f>
        <v>0</v>
      </c>
      <c r="K61" s="190"/>
    </row>
    <row r="62" s="8" customFormat="1" ht="19.92" customHeight="1">
      <c r="B62" s="184"/>
      <c r="C62" s="185"/>
      <c r="D62" s="186" t="s">
        <v>2679</v>
      </c>
      <c r="E62" s="187"/>
      <c r="F62" s="187"/>
      <c r="G62" s="187"/>
      <c r="H62" s="187"/>
      <c r="I62" s="188"/>
      <c r="J62" s="189">
        <f>J102</f>
        <v>0</v>
      </c>
      <c r="K62" s="190"/>
    </row>
    <row r="63" s="8" customFormat="1" ht="19.92" customHeight="1">
      <c r="B63" s="184"/>
      <c r="C63" s="185"/>
      <c r="D63" s="186" t="s">
        <v>2680</v>
      </c>
      <c r="E63" s="187"/>
      <c r="F63" s="187"/>
      <c r="G63" s="187"/>
      <c r="H63" s="187"/>
      <c r="I63" s="188"/>
      <c r="J63" s="189">
        <f>J105</f>
        <v>0</v>
      </c>
      <c r="K63" s="190"/>
    </row>
    <row r="64" s="8" customFormat="1" ht="19.92" customHeight="1">
      <c r="B64" s="184"/>
      <c r="C64" s="185"/>
      <c r="D64" s="186" t="s">
        <v>2681</v>
      </c>
      <c r="E64" s="187"/>
      <c r="F64" s="187"/>
      <c r="G64" s="187"/>
      <c r="H64" s="187"/>
      <c r="I64" s="188"/>
      <c r="J64" s="189">
        <f>J108</f>
        <v>0</v>
      </c>
      <c r="K64" s="190"/>
    </row>
    <row r="65" s="1" customFormat="1" ht="21.84" customHeight="1">
      <c r="B65" s="46"/>
      <c r="C65" s="47"/>
      <c r="D65" s="47"/>
      <c r="E65" s="47"/>
      <c r="F65" s="47"/>
      <c r="G65" s="47"/>
      <c r="H65" s="47"/>
      <c r="I65" s="144"/>
      <c r="J65" s="47"/>
      <c r="K65" s="51"/>
    </row>
    <row r="66" s="1" customFormat="1" ht="6.96" customHeight="1">
      <c r="B66" s="67"/>
      <c r="C66" s="68"/>
      <c r="D66" s="68"/>
      <c r="E66" s="68"/>
      <c r="F66" s="68"/>
      <c r="G66" s="68"/>
      <c r="H66" s="68"/>
      <c r="I66" s="166"/>
      <c r="J66" s="68"/>
      <c r="K66" s="69"/>
    </row>
    <row r="70" s="1" customFormat="1" ht="6.96" customHeight="1">
      <c r="B70" s="70"/>
      <c r="C70" s="71"/>
      <c r="D70" s="71"/>
      <c r="E70" s="71"/>
      <c r="F70" s="71"/>
      <c r="G70" s="71"/>
      <c r="H70" s="71"/>
      <c r="I70" s="169"/>
      <c r="J70" s="71"/>
      <c r="K70" s="71"/>
      <c r="L70" s="72"/>
    </row>
    <row r="71" s="1" customFormat="1" ht="36.96" customHeight="1">
      <c r="B71" s="46"/>
      <c r="C71" s="73" t="s">
        <v>136</v>
      </c>
      <c r="D71" s="74"/>
      <c r="E71" s="74"/>
      <c r="F71" s="74"/>
      <c r="G71" s="74"/>
      <c r="H71" s="74"/>
      <c r="I71" s="191"/>
      <c r="J71" s="74"/>
      <c r="K71" s="74"/>
      <c r="L71" s="72"/>
    </row>
    <row r="72" s="1" customFormat="1" ht="6.96" customHeight="1">
      <c r="B72" s="46"/>
      <c r="C72" s="74"/>
      <c r="D72" s="74"/>
      <c r="E72" s="74"/>
      <c r="F72" s="74"/>
      <c r="G72" s="74"/>
      <c r="H72" s="74"/>
      <c r="I72" s="191"/>
      <c r="J72" s="74"/>
      <c r="K72" s="74"/>
      <c r="L72" s="72"/>
    </row>
    <row r="73" s="1" customFormat="1" ht="14.4" customHeight="1">
      <c r="B73" s="46"/>
      <c r="C73" s="76" t="s">
        <v>18</v>
      </c>
      <c r="D73" s="74"/>
      <c r="E73" s="74"/>
      <c r="F73" s="74"/>
      <c r="G73" s="74"/>
      <c r="H73" s="74"/>
      <c r="I73" s="191"/>
      <c r="J73" s="74"/>
      <c r="K73" s="74"/>
      <c r="L73" s="72"/>
    </row>
    <row r="74" s="1" customFormat="1" ht="16.5" customHeight="1">
      <c r="B74" s="46"/>
      <c r="C74" s="74"/>
      <c r="D74" s="74"/>
      <c r="E74" s="192" t="str">
        <f>E7</f>
        <v>Hasičská zbrojnice kat.území Nechvalice,p.č.420/14,420/61,523,524,525 st.82</v>
      </c>
      <c r="F74" s="76"/>
      <c r="G74" s="76"/>
      <c r="H74" s="76"/>
      <c r="I74" s="191"/>
      <c r="J74" s="74"/>
      <c r="K74" s="74"/>
      <c r="L74" s="72"/>
    </row>
    <row r="75" s="1" customFormat="1" ht="14.4" customHeight="1">
      <c r="B75" s="46"/>
      <c r="C75" s="76" t="s">
        <v>103</v>
      </c>
      <c r="D75" s="74"/>
      <c r="E75" s="74"/>
      <c r="F75" s="74"/>
      <c r="G75" s="74"/>
      <c r="H75" s="74"/>
      <c r="I75" s="191"/>
      <c r="J75" s="74"/>
      <c r="K75" s="74"/>
      <c r="L75" s="72"/>
    </row>
    <row r="76" s="1" customFormat="1" ht="17.25" customHeight="1">
      <c r="B76" s="46"/>
      <c r="C76" s="74"/>
      <c r="D76" s="74"/>
      <c r="E76" s="82" t="str">
        <f>E9</f>
        <v>SO_06 - Vedlejší rozpočtové náklady</v>
      </c>
      <c r="F76" s="74"/>
      <c r="G76" s="74"/>
      <c r="H76" s="74"/>
      <c r="I76" s="191"/>
      <c r="J76" s="74"/>
      <c r="K76" s="74"/>
      <c r="L76" s="72"/>
    </row>
    <row r="77" s="1" customFormat="1" ht="6.96" customHeight="1">
      <c r="B77" s="46"/>
      <c r="C77" s="74"/>
      <c r="D77" s="74"/>
      <c r="E77" s="74"/>
      <c r="F77" s="74"/>
      <c r="G77" s="74"/>
      <c r="H77" s="74"/>
      <c r="I77" s="191"/>
      <c r="J77" s="74"/>
      <c r="K77" s="74"/>
      <c r="L77" s="72"/>
    </row>
    <row r="78" s="1" customFormat="1" ht="18" customHeight="1">
      <c r="B78" s="46"/>
      <c r="C78" s="76" t="s">
        <v>23</v>
      </c>
      <c r="D78" s="74"/>
      <c r="E78" s="74"/>
      <c r="F78" s="193" t="str">
        <f>F12</f>
        <v xml:space="preserve"> </v>
      </c>
      <c r="G78" s="74"/>
      <c r="H78" s="74"/>
      <c r="I78" s="194" t="s">
        <v>25</v>
      </c>
      <c r="J78" s="85" t="str">
        <f>IF(J12="","",J12)</f>
        <v>9. 3. 2018</v>
      </c>
      <c r="K78" s="74"/>
      <c r="L78" s="72"/>
    </row>
    <row r="79" s="1" customFormat="1" ht="6.96" customHeight="1">
      <c r="B79" s="46"/>
      <c r="C79" s="74"/>
      <c r="D79" s="74"/>
      <c r="E79" s="74"/>
      <c r="F79" s="74"/>
      <c r="G79" s="74"/>
      <c r="H79" s="74"/>
      <c r="I79" s="191"/>
      <c r="J79" s="74"/>
      <c r="K79" s="74"/>
      <c r="L79" s="72"/>
    </row>
    <row r="80" s="1" customFormat="1">
      <c r="B80" s="46"/>
      <c r="C80" s="76" t="s">
        <v>27</v>
      </c>
      <c r="D80" s="74"/>
      <c r="E80" s="74"/>
      <c r="F80" s="193" t="str">
        <f>E15</f>
        <v>Obec Nechvalice, Nechvalice 62, 26401</v>
      </c>
      <c r="G80" s="74"/>
      <c r="H80" s="74"/>
      <c r="I80" s="194" t="s">
        <v>33</v>
      </c>
      <c r="J80" s="193" t="str">
        <f>E21</f>
        <v>Ing. Štefan Stiskala</v>
      </c>
      <c r="K80" s="74"/>
      <c r="L80" s="72"/>
    </row>
    <row r="81" s="1" customFormat="1" ht="14.4" customHeight="1">
      <c r="B81" s="46"/>
      <c r="C81" s="76" t="s">
        <v>31</v>
      </c>
      <c r="D81" s="74"/>
      <c r="E81" s="74"/>
      <c r="F81" s="193" t="str">
        <f>IF(E18="","",E18)</f>
        <v/>
      </c>
      <c r="G81" s="74"/>
      <c r="H81" s="74"/>
      <c r="I81" s="191"/>
      <c r="J81" s="74"/>
      <c r="K81" s="74"/>
      <c r="L81" s="72"/>
    </row>
    <row r="82" s="1" customFormat="1" ht="10.32" customHeight="1">
      <c r="B82" s="46"/>
      <c r="C82" s="74"/>
      <c r="D82" s="74"/>
      <c r="E82" s="74"/>
      <c r="F82" s="74"/>
      <c r="G82" s="74"/>
      <c r="H82" s="74"/>
      <c r="I82" s="191"/>
      <c r="J82" s="74"/>
      <c r="K82" s="74"/>
      <c r="L82" s="72"/>
    </row>
    <row r="83" s="9" customFormat="1" ht="29.28" customHeight="1">
      <c r="B83" s="195"/>
      <c r="C83" s="196" t="s">
        <v>137</v>
      </c>
      <c r="D83" s="197" t="s">
        <v>56</v>
      </c>
      <c r="E83" s="197" t="s">
        <v>52</v>
      </c>
      <c r="F83" s="197" t="s">
        <v>138</v>
      </c>
      <c r="G83" s="197" t="s">
        <v>139</v>
      </c>
      <c r="H83" s="197" t="s">
        <v>140</v>
      </c>
      <c r="I83" s="198" t="s">
        <v>141</v>
      </c>
      <c r="J83" s="197" t="s">
        <v>108</v>
      </c>
      <c r="K83" s="199" t="s">
        <v>142</v>
      </c>
      <c r="L83" s="200"/>
      <c r="M83" s="102" t="s">
        <v>143</v>
      </c>
      <c r="N83" s="103" t="s">
        <v>41</v>
      </c>
      <c r="O83" s="103" t="s">
        <v>144</v>
      </c>
      <c r="P83" s="103" t="s">
        <v>145</v>
      </c>
      <c r="Q83" s="103" t="s">
        <v>146</v>
      </c>
      <c r="R83" s="103" t="s">
        <v>147</v>
      </c>
      <c r="S83" s="103" t="s">
        <v>148</v>
      </c>
      <c r="T83" s="104" t="s">
        <v>149</v>
      </c>
    </row>
    <row r="84" s="1" customFormat="1" ht="29.28" customHeight="1">
      <c r="B84" s="46"/>
      <c r="C84" s="108" t="s">
        <v>109</v>
      </c>
      <c r="D84" s="74"/>
      <c r="E84" s="74"/>
      <c r="F84" s="74"/>
      <c r="G84" s="74"/>
      <c r="H84" s="74"/>
      <c r="I84" s="191"/>
      <c r="J84" s="201">
        <f>BK84</f>
        <v>0</v>
      </c>
      <c r="K84" s="74"/>
      <c r="L84" s="72"/>
      <c r="M84" s="105"/>
      <c r="N84" s="106"/>
      <c r="O84" s="106"/>
      <c r="P84" s="202">
        <f>P85+P88</f>
        <v>0</v>
      </c>
      <c r="Q84" s="106"/>
      <c r="R84" s="202">
        <f>R85+R88</f>
        <v>0</v>
      </c>
      <c r="S84" s="106"/>
      <c r="T84" s="203">
        <f>T85+T88</f>
        <v>0</v>
      </c>
      <c r="AT84" s="24" t="s">
        <v>70</v>
      </c>
      <c r="AU84" s="24" t="s">
        <v>110</v>
      </c>
      <c r="BK84" s="204">
        <f>BK85+BK88</f>
        <v>0</v>
      </c>
    </row>
    <row r="85" s="10" customFormat="1" ht="37.44" customHeight="1">
      <c r="B85" s="205"/>
      <c r="C85" s="206"/>
      <c r="D85" s="207" t="s">
        <v>70</v>
      </c>
      <c r="E85" s="208" t="s">
        <v>2682</v>
      </c>
      <c r="F85" s="208" t="s">
        <v>2683</v>
      </c>
      <c r="G85" s="206"/>
      <c r="H85" s="206"/>
      <c r="I85" s="209"/>
      <c r="J85" s="210">
        <f>BK85</f>
        <v>0</v>
      </c>
      <c r="K85" s="206"/>
      <c r="L85" s="211"/>
      <c r="M85" s="212"/>
      <c r="N85" s="213"/>
      <c r="O85" s="213"/>
      <c r="P85" s="214">
        <f>SUM(P86:P87)</f>
        <v>0</v>
      </c>
      <c r="Q85" s="213"/>
      <c r="R85" s="214">
        <f>SUM(R86:R87)</f>
        <v>0</v>
      </c>
      <c r="S85" s="213"/>
      <c r="T85" s="215">
        <f>SUM(T86:T87)</f>
        <v>0</v>
      </c>
      <c r="AR85" s="216" t="s">
        <v>158</v>
      </c>
      <c r="AT85" s="217" t="s">
        <v>70</v>
      </c>
      <c r="AU85" s="217" t="s">
        <v>71</v>
      </c>
      <c r="AY85" s="216" t="s">
        <v>152</v>
      </c>
      <c r="BK85" s="218">
        <f>SUM(BK86:BK87)</f>
        <v>0</v>
      </c>
    </row>
    <row r="86" s="1" customFormat="1" ht="25.5" customHeight="1">
      <c r="B86" s="46"/>
      <c r="C86" s="221" t="s">
        <v>181</v>
      </c>
      <c r="D86" s="221" t="s">
        <v>154</v>
      </c>
      <c r="E86" s="222" t="s">
        <v>2684</v>
      </c>
      <c r="F86" s="223" t="s">
        <v>2685</v>
      </c>
      <c r="G86" s="224" t="s">
        <v>2686</v>
      </c>
      <c r="H86" s="225">
        <v>10</v>
      </c>
      <c r="I86" s="226"/>
      <c r="J86" s="227">
        <f>ROUND(I86*H86,2)</f>
        <v>0</v>
      </c>
      <c r="K86" s="223" t="s">
        <v>21</v>
      </c>
      <c r="L86" s="72"/>
      <c r="M86" s="228" t="s">
        <v>21</v>
      </c>
      <c r="N86" s="229" t="s">
        <v>42</v>
      </c>
      <c r="O86" s="47"/>
      <c r="P86" s="230">
        <f>O86*H86</f>
        <v>0</v>
      </c>
      <c r="Q86" s="230">
        <v>0</v>
      </c>
      <c r="R86" s="230">
        <f>Q86*H86</f>
        <v>0</v>
      </c>
      <c r="S86" s="230">
        <v>0</v>
      </c>
      <c r="T86" s="231">
        <f>S86*H86</f>
        <v>0</v>
      </c>
      <c r="AR86" s="24" t="s">
        <v>2687</v>
      </c>
      <c r="AT86" s="24" t="s">
        <v>154</v>
      </c>
      <c r="AU86" s="24" t="s">
        <v>79</v>
      </c>
      <c r="AY86" s="24" t="s">
        <v>152</v>
      </c>
      <c r="BE86" s="232">
        <f>IF(N86="základní",J86,0)</f>
        <v>0</v>
      </c>
      <c r="BF86" s="232">
        <f>IF(N86="snížená",J86,0)</f>
        <v>0</v>
      </c>
      <c r="BG86" s="232">
        <f>IF(N86="zákl. přenesená",J86,0)</f>
        <v>0</v>
      </c>
      <c r="BH86" s="232">
        <f>IF(N86="sníž. přenesená",J86,0)</f>
        <v>0</v>
      </c>
      <c r="BI86" s="232">
        <f>IF(N86="nulová",J86,0)</f>
        <v>0</v>
      </c>
      <c r="BJ86" s="24" t="s">
        <v>79</v>
      </c>
      <c r="BK86" s="232">
        <f>ROUND(I86*H86,2)</f>
        <v>0</v>
      </c>
      <c r="BL86" s="24" t="s">
        <v>2687</v>
      </c>
      <c r="BM86" s="24" t="s">
        <v>2688</v>
      </c>
    </row>
    <row r="87" s="12" customFormat="1">
      <c r="B87" s="244"/>
      <c r="C87" s="245"/>
      <c r="D87" s="235" t="s">
        <v>159</v>
      </c>
      <c r="E87" s="246" t="s">
        <v>21</v>
      </c>
      <c r="F87" s="247" t="s">
        <v>2689</v>
      </c>
      <c r="G87" s="245"/>
      <c r="H87" s="248">
        <v>10</v>
      </c>
      <c r="I87" s="249"/>
      <c r="J87" s="245"/>
      <c r="K87" s="245"/>
      <c r="L87" s="250"/>
      <c r="M87" s="251"/>
      <c r="N87" s="252"/>
      <c r="O87" s="252"/>
      <c r="P87" s="252"/>
      <c r="Q87" s="252"/>
      <c r="R87" s="252"/>
      <c r="S87" s="252"/>
      <c r="T87" s="253"/>
      <c r="AT87" s="254" t="s">
        <v>159</v>
      </c>
      <c r="AU87" s="254" t="s">
        <v>79</v>
      </c>
      <c r="AV87" s="12" t="s">
        <v>81</v>
      </c>
      <c r="AW87" s="12" t="s">
        <v>35</v>
      </c>
      <c r="AX87" s="12" t="s">
        <v>79</v>
      </c>
      <c r="AY87" s="254" t="s">
        <v>152</v>
      </c>
    </row>
    <row r="88" s="10" customFormat="1" ht="37.44" customHeight="1">
      <c r="B88" s="205"/>
      <c r="C88" s="206"/>
      <c r="D88" s="207" t="s">
        <v>70</v>
      </c>
      <c r="E88" s="208" t="s">
        <v>2690</v>
      </c>
      <c r="F88" s="208" t="s">
        <v>95</v>
      </c>
      <c r="G88" s="206"/>
      <c r="H88" s="206"/>
      <c r="I88" s="209"/>
      <c r="J88" s="210">
        <f>BK88</f>
        <v>0</v>
      </c>
      <c r="K88" s="206"/>
      <c r="L88" s="211"/>
      <c r="M88" s="212"/>
      <c r="N88" s="213"/>
      <c r="O88" s="213"/>
      <c r="P88" s="214">
        <f>P89+P96+P99+P102+P105+P108</f>
        <v>0</v>
      </c>
      <c r="Q88" s="213"/>
      <c r="R88" s="214">
        <f>R89+R96+R99+R102+R105+R108</f>
        <v>0</v>
      </c>
      <c r="S88" s="213"/>
      <c r="T88" s="215">
        <f>T89+T96+T99+T102+T105+T108</f>
        <v>0</v>
      </c>
      <c r="AR88" s="216" t="s">
        <v>178</v>
      </c>
      <c r="AT88" s="217" t="s">
        <v>70</v>
      </c>
      <c r="AU88" s="217" t="s">
        <v>71</v>
      </c>
      <c r="AY88" s="216" t="s">
        <v>152</v>
      </c>
      <c r="BK88" s="218">
        <f>BK89+BK96+BK99+BK102+BK105+BK108</f>
        <v>0</v>
      </c>
    </row>
    <row r="89" s="10" customFormat="1" ht="19.92" customHeight="1">
      <c r="B89" s="205"/>
      <c r="C89" s="206"/>
      <c r="D89" s="207" t="s">
        <v>70</v>
      </c>
      <c r="E89" s="219" t="s">
        <v>2691</v>
      </c>
      <c r="F89" s="219" t="s">
        <v>2692</v>
      </c>
      <c r="G89" s="206"/>
      <c r="H89" s="206"/>
      <c r="I89" s="209"/>
      <c r="J89" s="220">
        <f>BK89</f>
        <v>0</v>
      </c>
      <c r="K89" s="206"/>
      <c r="L89" s="211"/>
      <c r="M89" s="212"/>
      <c r="N89" s="213"/>
      <c r="O89" s="213"/>
      <c r="P89" s="214">
        <f>SUM(P90:P95)</f>
        <v>0</v>
      </c>
      <c r="Q89" s="213"/>
      <c r="R89" s="214">
        <f>SUM(R90:R95)</f>
        <v>0</v>
      </c>
      <c r="S89" s="213"/>
      <c r="T89" s="215">
        <f>SUM(T90:T95)</f>
        <v>0</v>
      </c>
      <c r="AR89" s="216" t="s">
        <v>178</v>
      </c>
      <c r="AT89" s="217" t="s">
        <v>70</v>
      </c>
      <c r="AU89" s="217" t="s">
        <v>79</v>
      </c>
      <c r="AY89" s="216" t="s">
        <v>152</v>
      </c>
      <c r="BK89" s="218">
        <f>SUM(BK90:BK95)</f>
        <v>0</v>
      </c>
    </row>
    <row r="90" s="1" customFormat="1" ht="16.5" customHeight="1">
      <c r="B90" s="46"/>
      <c r="C90" s="221" t="s">
        <v>172</v>
      </c>
      <c r="D90" s="221" t="s">
        <v>154</v>
      </c>
      <c r="E90" s="222" t="s">
        <v>2693</v>
      </c>
      <c r="F90" s="223" t="s">
        <v>2694</v>
      </c>
      <c r="G90" s="224" t="s">
        <v>2695</v>
      </c>
      <c r="H90" s="225">
        <v>1</v>
      </c>
      <c r="I90" s="226"/>
      <c r="J90" s="227">
        <f>ROUND(I90*H90,2)</f>
        <v>0</v>
      </c>
      <c r="K90" s="223" t="s">
        <v>21</v>
      </c>
      <c r="L90" s="72"/>
      <c r="M90" s="228" t="s">
        <v>21</v>
      </c>
      <c r="N90" s="229" t="s">
        <v>42</v>
      </c>
      <c r="O90" s="47"/>
      <c r="P90" s="230">
        <f>O90*H90</f>
        <v>0</v>
      </c>
      <c r="Q90" s="230">
        <v>0</v>
      </c>
      <c r="R90" s="230">
        <f>Q90*H90</f>
        <v>0</v>
      </c>
      <c r="S90" s="230">
        <v>0</v>
      </c>
      <c r="T90" s="231">
        <f>S90*H90</f>
        <v>0</v>
      </c>
      <c r="AR90" s="24" t="s">
        <v>158</v>
      </c>
      <c r="AT90" s="24" t="s">
        <v>154</v>
      </c>
      <c r="AU90" s="24" t="s">
        <v>81</v>
      </c>
      <c r="AY90" s="24" t="s">
        <v>152</v>
      </c>
      <c r="BE90" s="232">
        <f>IF(N90="základní",J90,0)</f>
        <v>0</v>
      </c>
      <c r="BF90" s="232">
        <f>IF(N90="snížená",J90,0)</f>
        <v>0</v>
      </c>
      <c r="BG90" s="232">
        <f>IF(N90="zákl. přenesená",J90,0)</f>
        <v>0</v>
      </c>
      <c r="BH90" s="232">
        <f>IF(N90="sníž. přenesená",J90,0)</f>
        <v>0</v>
      </c>
      <c r="BI90" s="232">
        <f>IF(N90="nulová",J90,0)</f>
        <v>0</v>
      </c>
      <c r="BJ90" s="24" t="s">
        <v>79</v>
      </c>
      <c r="BK90" s="232">
        <f>ROUND(I90*H90,2)</f>
        <v>0</v>
      </c>
      <c r="BL90" s="24" t="s">
        <v>158</v>
      </c>
      <c r="BM90" s="24" t="s">
        <v>158</v>
      </c>
    </row>
    <row r="91" s="11" customFormat="1">
      <c r="B91" s="233"/>
      <c r="C91" s="234"/>
      <c r="D91" s="235" t="s">
        <v>159</v>
      </c>
      <c r="E91" s="236" t="s">
        <v>21</v>
      </c>
      <c r="F91" s="237" t="s">
        <v>2696</v>
      </c>
      <c r="G91" s="234"/>
      <c r="H91" s="236" t="s">
        <v>21</v>
      </c>
      <c r="I91" s="238"/>
      <c r="J91" s="234"/>
      <c r="K91" s="234"/>
      <c r="L91" s="239"/>
      <c r="M91" s="240"/>
      <c r="N91" s="241"/>
      <c r="O91" s="241"/>
      <c r="P91" s="241"/>
      <c r="Q91" s="241"/>
      <c r="R91" s="241"/>
      <c r="S91" s="241"/>
      <c r="T91" s="242"/>
      <c r="AT91" s="243" t="s">
        <v>159</v>
      </c>
      <c r="AU91" s="243" t="s">
        <v>81</v>
      </c>
      <c r="AV91" s="11" t="s">
        <v>79</v>
      </c>
      <c r="AW91" s="11" t="s">
        <v>35</v>
      </c>
      <c r="AX91" s="11" t="s">
        <v>71</v>
      </c>
      <c r="AY91" s="243" t="s">
        <v>152</v>
      </c>
    </row>
    <row r="92" s="12" customFormat="1">
      <c r="B92" s="244"/>
      <c r="C92" s="245"/>
      <c r="D92" s="235" t="s">
        <v>159</v>
      </c>
      <c r="E92" s="246" t="s">
        <v>21</v>
      </c>
      <c r="F92" s="247" t="s">
        <v>79</v>
      </c>
      <c r="G92" s="245"/>
      <c r="H92" s="248">
        <v>1</v>
      </c>
      <c r="I92" s="249"/>
      <c r="J92" s="245"/>
      <c r="K92" s="245"/>
      <c r="L92" s="250"/>
      <c r="M92" s="251"/>
      <c r="N92" s="252"/>
      <c r="O92" s="252"/>
      <c r="P92" s="252"/>
      <c r="Q92" s="252"/>
      <c r="R92" s="252"/>
      <c r="S92" s="252"/>
      <c r="T92" s="253"/>
      <c r="AT92" s="254" t="s">
        <v>159</v>
      </c>
      <c r="AU92" s="254" t="s">
        <v>81</v>
      </c>
      <c r="AV92" s="12" t="s">
        <v>81</v>
      </c>
      <c r="AW92" s="12" t="s">
        <v>35</v>
      </c>
      <c r="AX92" s="12" t="s">
        <v>71</v>
      </c>
      <c r="AY92" s="254" t="s">
        <v>152</v>
      </c>
    </row>
    <row r="93" s="13" customFormat="1">
      <c r="B93" s="255"/>
      <c r="C93" s="256"/>
      <c r="D93" s="235" t="s">
        <v>159</v>
      </c>
      <c r="E93" s="257" t="s">
        <v>21</v>
      </c>
      <c r="F93" s="258" t="s">
        <v>164</v>
      </c>
      <c r="G93" s="256"/>
      <c r="H93" s="259">
        <v>1</v>
      </c>
      <c r="I93" s="260"/>
      <c r="J93" s="256"/>
      <c r="K93" s="256"/>
      <c r="L93" s="261"/>
      <c r="M93" s="262"/>
      <c r="N93" s="263"/>
      <c r="O93" s="263"/>
      <c r="P93" s="263"/>
      <c r="Q93" s="263"/>
      <c r="R93" s="263"/>
      <c r="S93" s="263"/>
      <c r="T93" s="264"/>
      <c r="AT93" s="265" t="s">
        <v>159</v>
      </c>
      <c r="AU93" s="265" t="s">
        <v>81</v>
      </c>
      <c r="AV93" s="13" t="s">
        <v>158</v>
      </c>
      <c r="AW93" s="13" t="s">
        <v>35</v>
      </c>
      <c r="AX93" s="13" t="s">
        <v>79</v>
      </c>
      <c r="AY93" s="265" t="s">
        <v>152</v>
      </c>
    </row>
    <row r="94" s="1" customFormat="1" ht="16.5" customHeight="1">
      <c r="B94" s="46"/>
      <c r="C94" s="221" t="s">
        <v>79</v>
      </c>
      <c r="D94" s="221" t="s">
        <v>154</v>
      </c>
      <c r="E94" s="222" t="s">
        <v>2697</v>
      </c>
      <c r="F94" s="223" t="s">
        <v>2698</v>
      </c>
      <c r="G94" s="224" t="s">
        <v>376</v>
      </c>
      <c r="H94" s="225">
        <v>3</v>
      </c>
      <c r="I94" s="226"/>
      <c r="J94" s="227">
        <f>ROUND(I94*H94,2)</f>
        <v>0</v>
      </c>
      <c r="K94" s="223" t="s">
        <v>21</v>
      </c>
      <c r="L94" s="72"/>
      <c r="M94" s="228" t="s">
        <v>21</v>
      </c>
      <c r="N94" s="229" t="s">
        <v>42</v>
      </c>
      <c r="O94" s="47"/>
      <c r="P94" s="230">
        <f>O94*H94</f>
        <v>0</v>
      </c>
      <c r="Q94" s="230">
        <v>0</v>
      </c>
      <c r="R94" s="230">
        <f>Q94*H94</f>
        <v>0</v>
      </c>
      <c r="S94" s="230">
        <v>0</v>
      </c>
      <c r="T94" s="231">
        <f>S94*H94</f>
        <v>0</v>
      </c>
      <c r="AR94" s="24" t="s">
        <v>158</v>
      </c>
      <c r="AT94" s="24" t="s">
        <v>154</v>
      </c>
      <c r="AU94" s="24" t="s">
        <v>81</v>
      </c>
      <c r="AY94" s="24" t="s">
        <v>152</v>
      </c>
      <c r="BE94" s="232">
        <f>IF(N94="základní",J94,0)</f>
        <v>0</v>
      </c>
      <c r="BF94" s="232">
        <f>IF(N94="snížená",J94,0)</f>
        <v>0</v>
      </c>
      <c r="BG94" s="232">
        <f>IF(N94="zákl. přenesená",J94,0)</f>
        <v>0</v>
      </c>
      <c r="BH94" s="232">
        <f>IF(N94="sníž. přenesená",J94,0)</f>
        <v>0</v>
      </c>
      <c r="BI94" s="232">
        <f>IF(N94="nulová",J94,0)</f>
        <v>0</v>
      </c>
      <c r="BJ94" s="24" t="s">
        <v>79</v>
      </c>
      <c r="BK94" s="232">
        <f>ROUND(I94*H94,2)</f>
        <v>0</v>
      </c>
      <c r="BL94" s="24" t="s">
        <v>158</v>
      </c>
      <c r="BM94" s="24" t="s">
        <v>172</v>
      </c>
    </row>
    <row r="95" s="12" customFormat="1">
      <c r="B95" s="244"/>
      <c r="C95" s="245"/>
      <c r="D95" s="235" t="s">
        <v>159</v>
      </c>
      <c r="E95" s="246" t="s">
        <v>21</v>
      </c>
      <c r="F95" s="247" t="s">
        <v>169</v>
      </c>
      <c r="G95" s="245"/>
      <c r="H95" s="248">
        <v>3</v>
      </c>
      <c r="I95" s="249"/>
      <c r="J95" s="245"/>
      <c r="K95" s="245"/>
      <c r="L95" s="250"/>
      <c r="M95" s="251"/>
      <c r="N95" s="252"/>
      <c r="O95" s="252"/>
      <c r="P95" s="252"/>
      <c r="Q95" s="252"/>
      <c r="R95" s="252"/>
      <c r="S95" s="252"/>
      <c r="T95" s="253"/>
      <c r="AT95" s="254" t="s">
        <v>159</v>
      </c>
      <c r="AU95" s="254" t="s">
        <v>81</v>
      </c>
      <c r="AV95" s="12" t="s">
        <v>81</v>
      </c>
      <c r="AW95" s="12" t="s">
        <v>35</v>
      </c>
      <c r="AX95" s="12" t="s">
        <v>79</v>
      </c>
      <c r="AY95" s="254" t="s">
        <v>152</v>
      </c>
    </row>
    <row r="96" s="10" customFormat="1" ht="29.88" customHeight="1">
      <c r="B96" s="205"/>
      <c r="C96" s="206"/>
      <c r="D96" s="207" t="s">
        <v>70</v>
      </c>
      <c r="E96" s="219" t="s">
        <v>2699</v>
      </c>
      <c r="F96" s="219" t="s">
        <v>2700</v>
      </c>
      <c r="G96" s="206"/>
      <c r="H96" s="206"/>
      <c r="I96" s="209"/>
      <c r="J96" s="220">
        <f>BK96</f>
        <v>0</v>
      </c>
      <c r="K96" s="206"/>
      <c r="L96" s="211"/>
      <c r="M96" s="212"/>
      <c r="N96" s="213"/>
      <c r="O96" s="213"/>
      <c r="P96" s="214">
        <f>SUM(P97:P98)</f>
        <v>0</v>
      </c>
      <c r="Q96" s="213"/>
      <c r="R96" s="214">
        <f>SUM(R97:R98)</f>
        <v>0</v>
      </c>
      <c r="S96" s="213"/>
      <c r="T96" s="215">
        <f>SUM(T97:T98)</f>
        <v>0</v>
      </c>
      <c r="AR96" s="216" t="s">
        <v>178</v>
      </c>
      <c r="AT96" s="217" t="s">
        <v>70</v>
      </c>
      <c r="AU96" s="217" t="s">
        <v>79</v>
      </c>
      <c r="AY96" s="216" t="s">
        <v>152</v>
      </c>
      <c r="BK96" s="218">
        <f>SUM(BK97:BK98)</f>
        <v>0</v>
      </c>
    </row>
    <row r="97" s="1" customFormat="1" ht="16.5" customHeight="1">
      <c r="B97" s="46"/>
      <c r="C97" s="221" t="s">
        <v>81</v>
      </c>
      <c r="D97" s="221" t="s">
        <v>154</v>
      </c>
      <c r="E97" s="222" t="s">
        <v>2701</v>
      </c>
      <c r="F97" s="223" t="s">
        <v>2700</v>
      </c>
      <c r="G97" s="224" t="s">
        <v>2695</v>
      </c>
      <c r="H97" s="225">
        <v>6</v>
      </c>
      <c r="I97" s="226"/>
      <c r="J97" s="227">
        <f>ROUND(I97*H97,2)</f>
        <v>0</v>
      </c>
      <c r="K97" s="223" t="s">
        <v>21</v>
      </c>
      <c r="L97" s="72"/>
      <c r="M97" s="228" t="s">
        <v>21</v>
      </c>
      <c r="N97" s="229" t="s">
        <v>42</v>
      </c>
      <c r="O97" s="47"/>
      <c r="P97" s="230">
        <f>O97*H97</f>
        <v>0</v>
      </c>
      <c r="Q97" s="230">
        <v>0</v>
      </c>
      <c r="R97" s="230">
        <f>Q97*H97</f>
        <v>0</v>
      </c>
      <c r="S97" s="230">
        <v>0</v>
      </c>
      <c r="T97" s="231">
        <f>S97*H97</f>
        <v>0</v>
      </c>
      <c r="AR97" s="24" t="s">
        <v>158</v>
      </c>
      <c r="AT97" s="24" t="s">
        <v>154</v>
      </c>
      <c r="AU97" s="24" t="s">
        <v>81</v>
      </c>
      <c r="AY97" s="24" t="s">
        <v>152</v>
      </c>
      <c r="BE97" s="232">
        <f>IF(N97="základní",J97,0)</f>
        <v>0</v>
      </c>
      <c r="BF97" s="232">
        <f>IF(N97="snížená",J97,0)</f>
        <v>0</v>
      </c>
      <c r="BG97" s="232">
        <f>IF(N97="zákl. přenesená",J97,0)</f>
        <v>0</v>
      </c>
      <c r="BH97" s="232">
        <f>IF(N97="sníž. přenesená",J97,0)</f>
        <v>0</v>
      </c>
      <c r="BI97" s="232">
        <f>IF(N97="nulová",J97,0)</f>
        <v>0</v>
      </c>
      <c r="BJ97" s="24" t="s">
        <v>79</v>
      </c>
      <c r="BK97" s="232">
        <f>ROUND(I97*H97,2)</f>
        <v>0</v>
      </c>
      <c r="BL97" s="24" t="s">
        <v>158</v>
      </c>
      <c r="BM97" s="24" t="s">
        <v>177</v>
      </c>
    </row>
    <row r="98" s="12" customFormat="1">
      <c r="B98" s="244"/>
      <c r="C98" s="245"/>
      <c r="D98" s="235" t="s">
        <v>159</v>
      </c>
      <c r="E98" s="246" t="s">
        <v>21</v>
      </c>
      <c r="F98" s="247" t="s">
        <v>2702</v>
      </c>
      <c r="G98" s="245"/>
      <c r="H98" s="248">
        <v>6</v>
      </c>
      <c r="I98" s="249"/>
      <c r="J98" s="245"/>
      <c r="K98" s="245"/>
      <c r="L98" s="250"/>
      <c r="M98" s="251"/>
      <c r="N98" s="252"/>
      <c r="O98" s="252"/>
      <c r="P98" s="252"/>
      <c r="Q98" s="252"/>
      <c r="R98" s="252"/>
      <c r="S98" s="252"/>
      <c r="T98" s="253"/>
      <c r="AT98" s="254" t="s">
        <v>159</v>
      </c>
      <c r="AU98" s="254" t="s">
        <v>81</v>
      </c>
      <c r="AV98" s="12" t="s">
        <v>81</v>
      </c>
      <c r="AW98" s="12" t="s">
        <v>35</v>
      </c>
      <c r="AX98" s="12" t="s">
        <v>79</v>
      </c>
      <c r="AY98" s="254" t="s">
        <v>152</v>
      </c>
    </row>
    <row r="99" s="10" customFormat="1" ht="29.88" customHeight="1">
      <c r="B99" s="205"/>
      <c r="C99" s="206"/>
      <c r="D99" s="207" t="s">
        <v>70</v>
      </c>
      <c r="E99" s="219" t="s">
        <v>2703</v>
      </c>
      <c r="F99" s="219" t="s">
        <v>2704</v>
      </c>
      <c r="G99" s="206"/>
      <c r="H99" s="206"/>
      <c r="I99" s="209"/>
      <c r="J99" s="220">
        <f>BK99</f>
        <v>0</v>
      </c>
      <c r="K99" s="206"/>
      <c r="L99" s="211"/>
      <c r="M99" s="212"/>
      <c r="N99" s="213"/>
      <c r="O99" s="213"/>
      <c r="P99" s="214">
        <f>SUM(P100:P101)</f>
        <v>0</v>
      </c>
      <c r="Q99" s="213"/>
      <c r="R99" s="214">
        <f>SUM(R100:R101)</f>
        <v>0</v>
      </c>
      <c r="S99" s="213"/>
      <c r="T99" s="215">
        <f>SUM(T100:T101)</f>
        <v>0</v>
      </c>
      <c r="AR99" s="216" t="s">
        <v>178</v>
      </c>
      <c r="AT99" s="217" t="s">
        <v>70</v>
      </c>
      <c r="AU99" s="217" t="s">
        <v>79</v>
      </c>
      <c r="AY99" s="216" t="s">
        <v>152</v>
      </c>
      <c r="BK99" s="218">
        <f>SUM(BK100:BK101)</f>
        <v>0</v>
      </c>
    </row>
    <row r="100" s="1" customFormat="1" ht="16.5" customHeight="1">
      <c r="B100" s="46"/>
      <c r="C100" s="221" t="s">
        <v>189</v>
      </c>
      <c r="D100" s="221" t="s">
        <v>154</v>
      </c>
      <c r="E100" s="222" t="s">
        <v>2705</v>
      </c>
      <c r="F100" s="223" t="s">
        <v>2706</v>
      </c>
      <c r="G100" s="224" t="s">
        <v>2695</v>
      </c>
      <c r="H100" s="225">
        <v>1</v>
      </c>
      <c r="I100" s="226"/>
      <c r="J100" s="227">
        <f>ROUND(I100*H100,2)</f>
        <v>0</v>
      </c>
      <c r="K100" s="223" t="s">
        <v>21</v>
      </c>
      <c r="L100" s="72"/>
      <c r="M100" s="228" t="s">
        <v>21</v>
      </c>
      <c r="N100" s="229" t="s">
        <v>42</v>
      </c>
      <c r="O100" s="47"/>
      <c r="P100" s="230">
        <f>O100*H100</f>
        <v>0</v>
      </c>
      <c r="Q100" s="230">
        <v>0</v>
      </c>
      <c r="R100" s="230">
        <f>Q100*H100</f>
        <v>0</v>
      </c>
      <c r="S100" s="230">
        <v>0</v>
      </c>
      <c r="T100" s="231">
        <f>S100*H100</f>
        <v>0</v>
      </c>
      <c r="AR100" s="24" t="s">
        <v>158</v>
      </c>
      <c r="AT100" s="24" t="s">
        <v>154</v>
      </c>
      <c r="AU100" s="24" t="s">
        <v>81</v>
      </c>
      <c r="AY100" s="24" t="s">
        <v>152</v>
      </c>
      <c r="BE100" s="232">
        <f>IF(N100="základní",J100,0)</f>
        <v>0</v>
      </c>
      <c r="BF100" s="232">
        <f>IF(N100="snížená",J100,0)</f>
        <v>0</v>
      </c>
      <c r="BG100" s="232">
        <f>IF(N100="zákl. přenesená",J100,0)</f>
        <v>0</v>
      </c>
      <c r="BH100" s="232">
        <f>IF(N100="sníž. přenesená",J100,0)</f>
        <v>0</v>
      </c>
      <c r="BI100" s="232">
        <f>IF(N100="nulová",J100,0)</f>
        <v>0</v>
      </c>
      <c r="BJ100" s="24" t="s">
        <v>79</v>
      </c>
      <c r="BK100" s="232">
        <f>ROUND(I100*H100,2)</f>
        <v>0</v>
      </c>
      <c r="BL100" s="24" t="s">
        <v>158</v>
      </c>
      <c r="BM100" s="24" t="s">
        <v>181</v>
      </c>
    </row>
    <row r="101" s="12" customFormat="1">
      <c r="B101" s="244"/>
      <c r="C101" s="245"/>
      <c r="D101" s="235" t="s">
        <v>159</v>
      </c>
      <c r="E101" s="246" t="s">
        <v>21</v>
      </c>
      <c r="F101" s="247" t="s">
        <v>79</v>
      </c>
      <c r="G101" s="245"/>
      <c r="H101" s="248">
        <v>1</v>
      </c>
      <c r="I101" s="249"/>
      <c r="J101" s="245"/>
      <c r="K101" s="245"/>
      <c r="L101" s="250"/>
      <c r="M101" s="251"/>
      <c r="N101" s="252"/>
      <c r="O101" s="252"/>
      <c r="P101" s="252"/>
      <c r="Q101" s="252"/>
      <c r="R101" s="252"/>
      <c r="S101" s="252"/>
      <c r="T101" s="253"/>
      <c r="AT101" s="254" t="s">
        <v>159</v>
      </c>
      <c r="AU101" s="254" t="s">
        <v>81</v>
      </c>
      <c r="AV101" s="12" t="s">
        <v>81</v>
      </c>
      <c r="AW101" s="12" t="s">
        <v>35</v>
      </c>
      <c r="AX101" s="12" t="s">
        <v>79</v>
      </c>
      <c r="AY101" s="254" t="s">
        <v>152</v>
      </c>
    </row>
    <row r="102" s="10" customFormat="1" ht="29.88" customHeight="1">
      <c r="B102" s="205"/>
      <c r="C102" s="206"/>
      <c r="D102" s="207" t="s">
        <v>70</v>
      </c>
      <c r="E102" s="219" t="s">
        <v>2707</v>
      </c>
      <c r="F102" s="219" t="s">
        <v>2708</v>
      </c>
      <c r="G102" s="206"/>
      <c r="H102" s="206"/>
      <c r="I102" s="209"/>
      <c r="J102" s="220">
        <f>BK102</f>
        <v>0</v>
      </c>
      <c r="K102" s="206"/>
      <c r="L102" s="211"/>
      <c r="M102" s="212"/>
      <c r="N102" s="213"/>
      <c r="O102" s="213"/>
      <c r="P102" s="214">
        <f>SUM(P103:P104)</f>
        <v>0</v>
      </c>
      <c r="Q102" s="213"/>
      <c r="R102" s="214">
        <f>SUM(R103:R104)</f>
        <v>0</v>
      </c>
      <c r="S102" s="213"/>
      <c r="T102" s="215">
        <f>SUM(T103:T104)</f>
        <v>0</v>
      </c>
      <c r="AR102" s="216" t="s">
        <v>178</v>
      </c>
      <c r="AT102" s="217" t="s">
        <v>70</v>
      </c>
      <c r="AU102" s="217" t="s">
        <v>79</v>
      </c>
      <c r="AY102" s="216" t="s">
        <v>152</v>
      </c>
      <c r="BK102" s="218">
        <f>SUM(BK103:BK104)</f>
        <v>0</v>
      </c>
    </row>
    <row r="103" s="1" customFormat="1" ht="16.5" customHeight="1">
      <c r="B103" s="46"/>
      <c r="C103" s="221" t="s">
        <v>169</v>
      </c>
      <c r="D103" s="221" t="s">
        <v>154</v>
      </c>
      <c r="E103" s="222" t="s">
        <v>2709</v>
      </c>
      <c r="F103" s="223" t="s">
        <v>2708</v>
      </c>
      <c r="G103" s="224" t="s">
        <v>2695</v>
      </c>
      <c r="H103" s="225">
        <v>1</v>
      </c>
      <c r="I103" s="226"/>
      <c r="J103" s="227">
        <f>ROUND(I103*H103,2)</f>
        <v>0</v>
      </c>
      <c r="K103" s="223" t="s">
        <v>21</v>
      </c>
      <c r="L103" s="72"/>
      <c r="M103" s="228" t="s">
        <v>21</v>
      </c>
      <c r="N103" s="229" t="s">
        <v>42</v>
      </c>
      <c r="O103" s="47"/>
      <c r="P103" s="230">
        <f>O103*H103</f>
        <v>0</v>
      </c>
      <c r="Q103" s="230">
        <v>0</v>
      </c>
      <c r="R103" s="230">
        <f>Q103*H103</f>
        <v>0</v>
      </c>
      <c r="S103" s="230">
        <v>0</v>
      </c>
      <c r="T103" s="231">
        <f>S103*H103</f>
        <v>0</v>
      </c>
      <c r="AR103" s="24" t="s">
        <v>158</v>
      </c>
      <c r="AT103" s="24" t="s">
        <v>154</v>
      </c>
      <c r="AU103" s="24" t="s">
        <v>81</v>
      </c>
      <c r="AY103" s="24" t="s">
        <v>152</v>
      </c>
      <c r="BE103" s="232">
        <f>IF(N103="základní",J103,0)</f>
        <v>0</v>
      </c>
      <c r="BF103" s="232">
        <f>IF(N103="snížená",J103,0)</f>
        <v>0</v>
      </c>
      <c r="BG103" s="232">
        <f>IF(N103="zákl. přenesená",J103,0)</f>
        <v>0</v>
      </c>
      <c r="BH103" s="232">
        <f>IF(N103="sníž. přenesená",J103,0)</f>
        <v>0</v>
      </c>
      <c r="BI103" s="232">
        <f>IF(N103="nulová",J103,0)</f>
        <v>0</v>
      </c>
      <c r="BJ103" s="24" t="s">
        <v>79</v>
      </c>
      <c r="BK103" s="232">
        <f>ROUND(I103*H103,2)</f>
        <v>0</v>
      </c>
      <c r="BL103" s="24" t="s">
        <v>158</v>
      </c>
      <c r="BM103" s="24" t="s">
        <v>188</v>
      </c>
    </row>
    <row r="104" s="12" customFormat="1">
      <c r="B104" s="244"/>
      <c r="C104" s="245"/>
      <c r="D104" s="235" t="s">
        <v>159</v>
      </c>
      <c r="E104" s="246" t="s">
        <v>21</v>
      </c>
      <c r="F104" s="247" t="s">
        <v>79</v>
      </c>
      <c r="G104" s="245"/>
      <c r="H104" s="248">
        <v>1</v>
      </c>
      <c r="I104" s="249"/>
      <c r="J104" s="245"/>
      <c r="K104" s="245"/>
      <c r="L104" s="250"/>
      <c r="M104" s="251"/>
      <c r="N104" s="252"/>
      <c r="O104" s="252"/>
      <c r="P104" s="252"/>
      <c r="Q104" s="252"/>
      <c r="R104" s="252"/>
      <c r="S104" s="252"/>
      <c r="T104" s="253"/>
      <c r="AT104" s="254" t="s">
        <v>159</v>
      </c>
      <c r="AU104" s="254" t="s">
        <v>81</v>
      </c>
      <c r="AV104" s="12" t="s">
        <v>81</v>
      </c>
      <c r="AW104" s="12" t="s">
        <v>35</v>
      </c>
      <c r="AX104" s="12" t="s">
        <v>79</v>
      </c>
      <c r="AY104" s="254" t="s">
        <v>152</v>
      </c>
    </row>
    <row r="105" s="10" customFormat="1" ht="29.88" customHeight="1">
      <c r="B105" s="205"/>
      <c r="C105" s="206"/>
      <c r="D105" s="207" t="s">
        <v>70</v>
      </c>
      <c r="E105" s="219" t="s">
        <v>2710</v>
      </c>
      <c r="F105" s="219" t="s">
        <v>2711</v>
      </c>
      <c r="G105" s="206"/>
      <c r="H105" s="206"/>
      <c r="I105" s="209"/>
      <c r="J105" s="220">
        <f>BK105</f>
        <v>0</v>
      </c>
      <c r="K105" s="206"/>
      <c r="L105" s="211"/>
      <c r="M105" s="212"/>
      <c r="N105" s="213"/>
      <c r="O105" s="213"/>
      <c r="P105" s="214">
        <f>SUM(P106:P107)</f>
        <v>0</v>
      </c>
      <c r="Q105" s="213"/>
      <c r="R105" s="214">
        <f>SUM(R106:R107)</f>
        <v>0</v>
      </c>
      <c r="S105" s="213"/>
      <c r="T105" s="215">
        <f>SUM(T106:T107)</f>
        <v>0</v>
      </c>
      <c r="AR105" s="216" t="s">
        <v>178</v>
      </c>
      <c r="AT105" s="217" t="s">
        <v>70</v>
      </c>
      <c r="AU105" s="217" t="s">
        <v>79</v>
      </c>
      <c r="AY105" s="216" t="s">
        <v>152</v>
      </c>
      <c r="BK105" s="218">
        <f>SUM(BK106:BK107)</f>
        <v>0</v>
      </c>
    </row>
    <row r="106" s="1" customFormat="1" ht="16.5" customHeight="1">
      <c r="B106" s="46"/>
      <c r="C106" s="221" t="s">
        <v>158</v>
      </c>
      <c r="D106" s="221" t="s">
        <v>154</v>
      </c>
      <c r="E106" s="222" t="s">
        <v>2712</v>
      </c>
      <c r="F106" s="223" t="s">
        <v>2711</v>
      </c>
      <c r="G106" s="224" t="s">
        <v>2695</v>
      </c>
      <c r="H106" s="225">
        <v>1</v>
      </c>
      <c r="I106" s="226"/>
      <c r="J106" s="227">
        <f>ROUND(I106*H106,2)</f>
        <v>0</v>
      </c>
      <c r="K106" s="223" t="s">
        <v>21</v>
      </c>
      <c r="L106" s="72"/>
      <c r="M106" s="228" t="s">
        <v>21</v>
      </c>
      <c r="N106" s="229" t="s">
        <v>42</v>
      </c>
      <c r="O106" s="47"/>
      <c r="P106" s="230">
        <f>O106*H106</f>
        <v>0</v>
      </c>
      <c r="Q106" s="230">
        <v>0</v>
      </c>
      <c r="R106" s="230">
        <f>Q106*H106</f>
        <v>0</v>
      </c>
      <c r="S106" s="230">
        <v>0</v>
      </c>
      <c r="T106" s="231">
        <f>S106*H106</f>
        <v>0</v>
      </c>
      <c r="AR106" s="24" t="s">
        <v>158</v>
      </c>
      <c r="AT106" s="24" t="s">
        <v>154</v>
      </c>
      <c r="AU106" s="24" t="s">
        <v>81</v>
      </c>
      <c r="AY106" s="24" t="s">
        <v>152</v>
      </c>
      <c r="BE106" s="232">
        <f>IF(N106="základní",J106,0)</f>
        <v>0</v>
      </c>
      <c r="BF106" s="232">
        <f>IF(N106="snížená",J106,0)</f>
        <v>0</v>
      </c>
      <c r="BG106" s="232">
        <f>IF(N106="zákl. přenesená",J106,0)</f>
        <v>0</v>
      </c>
      <c r="BH106" s="232">
        <f>IF(N106="sníž. přenesená",J106,0)</f>
        <v>0</v>
      </c>
      <c r="BI106" s="232">
        <f>IF(N106="nulová",J106,0)</f>
        <v>0</v>
      </c>
      <c r="BJ106" s="24" t="s">
        <v>79</v>
      </c>
      <c r="BK106" s="232">
        <f>ROUND(I106*H106,2)</f>
        <v>0</v>
      </c>
      <c r="BL106" s="24" t="s">
        <v>158</v>
      </c>
      <c r="BM106" s="24" t="s">
        <v>192</v>
      </c>
    </row>
    <row r="107" s="12" customFormat="1">
      <c r="B107" s="244"/>
      <c r="C107" s="245"/>
      <c r="D107" s="235" t="s">
        <v>159</v>
      </c>
      <c r="E107" s="246" t="s">
        <v>21</v>
      </c>
      <c r="F107" s="247" t="s">
        <v>79</v>
      </c>
      <c r="G107" s="245"/>
      <c r="H107" s="248">
        <v>1</v>
      </c>
      <c r="I107" s="249"/>
      <c r="J107" s="245"/>
      <c r="K107" s="245"/>
      <c r="L107" s="250"/>
      <c r="M107" s="251"/>
      <c r="N107" s="252"/>
      <c r="O107" s="252"/>
      <c r="P107" s="252"/>
      <c r="Q107" s="252"/>
      <c r="R107" s="252"/>
      <c r="S107" s="252"/>
      <c r="T107" s="253"/>
      <c r="AT107" s="254" t="s">
        <v>159</v>
      </c>
      <c r="AU107" s="254" t="s">
        <v>81</v>
      </c>
      <c r="AV107" s="12" t="s">
        <v>81</v>
      </c>
      <c r="AW107" s="12" t="s">
        <v>35</v>
      </c>
      <c r="AX107" s="12" t="s">
        <v>79</v>
      </c>
      <c r="AY107" s="254" t="s">
        <v>152</v>
      </c>
    </row>
    <row r="108" s="10" customFormat="1" ht="29.88" customHeight="1">
      <c r="B108" s="205"/>
      <c r="C108" s="206"/>
      <c r="D108" s="207" t="s">
        <v>70</v>
      </c>
      <c r="E108" s="219" t="s">
        <v>2713</v>
      </c>
      <c r="F108" s="219" t="s">
        <v>2714</v>
      </c>
      <c r="G108" s="206"/>
      <c r="H108" s="206"/>
      <c r="I108" s="209"/>
      <c r="J108" s="220">
        <f>BK108</f>
        <v>0</v>
      </c>
      <c r="K108" s="206"/>
      <c r="L108" s="211"/>
      <c r="M108" s="212"/>
      <c r="N108" s="213"/>
      <c r="O108" s="213"/>
      <c r="P108" s="214">
        <f>SUM(P109:P112)</f>
        <v>0</v>
      </c>
      <c r="Q108" s="213"/>
      <c r="R108" s="214">
        <f>SUM(R109:R112)</f>
        <v>0</v>
      </c>
      <c r="S108" s="213"/>
      <c r="T108" s="215">
        <f>SUM(T109:T112)</f>
        <v>0</v>
      </c>
      <c r="AR108" s="216" t="s">
        <v>178</v>
      </c>
      <c r="AT108" s="217" t="s">
        <v>70</v>
      </c>
      <c r="AU108" s="217" t="s">
        <v>79</v>
      </c>
      <c r="AY108" s="216" t="s">
        <v>152</v>
      </c>
      <c r="BK108" s="218">
        <f>SUM(BK109:BK112)</f>
        <v>0</v>
      </c>
    </row>
    <row r="109" s="1" customFormat="1" ht="16.5" customHeight="1">
      <c r="B109" s="46"/>
      <c r="C109" s="221" t="s">
        <v>178</v>
      </c>
      <c r="D109" s="221" t="s">
        <v>154</v>
      </c>
      <c r="E109" s="222" t="s">
        <v>2715</v>
      </c>
      <c r="F109" s="223" t="s">
        <v>2714</v>
      </c>
      <c r="G109" s="224" t="s">
        <v>2695</v>
      </c>
      <c r="H109" s="225">
        <v>1</v>
      </c>
      <c r="I109" s="226"/>
      <c r="J109" s="227">
        <f>ROUND(I109*H109,2)</f>
        <v>0</v>
      </c>
      <c r="K109" s="223" t="s">
        <v>21</v>
      </c>
      <c r="L109" s="72"/>
      <c r="M109" s="228" t="s">
        <v>21</v>
      </c>
      <c r="N109" s="229" t="s">
        <v>42</v>
      </c>
      <c r="O109" s="47"/>
      <c r="P109" s="230">
        <f>O109*H109</f>
        <v>0</v>
      </c>
      <c r="Q109" s="230">
        <v>0</v>
      </c>
      <c r="R109" s="230">
        <f>Q109*H109</f>
        <v>0</v>
      </c>
      <c r="S109" s="230">
        <v>0</v>
      </c>
      <c r="T109" s="231">
        <f>S109*H109</f>
        <v>0</v>
      </c>
      <c r="AR109" s="24" t="s">
        <v>158</v>
      </c>
      <c r="AT109" s="24" t="s">
        <v>154</v>
      </c>
      <c r="AU109" s="24" t="s">
        <v>81</v>
      </c>
      <c r="AY109" s="24" t="s">
        <v>152</v>
      </c>
      <c r="BE109" s="232">
        <f>IF(N109="základní",J109,0)</f>
        <v>0</v>
      </c>
      <c r="BF109" s="232">
        <f>IF(N109="snížená",J109,0)</f>
        <v>0</v>
      </c>
      <c r="BG109" s="232">
        <f>IF(N109="zákl. přenesená",J109,0)</f>
        <v>0</v>
      </c>
      <c r="BH109" s="232">
        <f>IF(N109="sníž. přenesená",J109,0)</f>
        <v>0</v>
      </c>
      <c r="BI109" s="232">
        <f>IF(N109="nulová",J109,0)</f>
        <v>0</v>
      </c>
      <c r="BJ109" s="24" t="s">
        <v>79</v>
      </c>
      <c r="BK109" s="232">
        <f>ROUND(I109*H109,2)</f>
        <v>0</v>
      </c>
      <c r="BL109" s="24" t="s">
        <v>158</v>
      </c>
      <c r="BM109" s="24" t="s">
        <v>200</v>
      </c>
    </row>
    <row r="110" s="12" customFormat="1">
      <c r="B110" s="244"/>
      <c r="C110" s="245"/>
      <c r="D110" s="235" t="s">
        <v>159</v>
      </c>
      <c r="E110" s="246" t="s">
        <v>21</v>
      </c>
      <c r="F110" s="247" t="s">
        <v>79</v>
      </c>
      <c r="G110" s="245"/>
      <c r="H110" s="248">
        <v>1</v>
      </c>
      <c r="I110" s="249"/>
      <c r="J110" s="245"/>
      <c r="K110" s="245"/>
      <c r="L110" s="250"/>
      <c r="M110" s="251"/>
      <c r="N110" s="252"/>
      <c r="O110" s="252"/>
      <c r="P110" s="252"/>
      <c r="Q110" s="252"/>
      <c r="R110" s="252"/>
      <c r="S110" s="252"/>
      <c r="T110" s="253"/>
      <c r="AT110" s="254" t="s">
        <v>159</v>
      </c>
      <c r="AU110" s="254" t="s">
        <v>81</v>
      </c>
      <c r="AV110" s="12" t="s">
        <v>81</v>
      </c>
      <c r="AW110" s="12" t="s">
        <v>35</v>
      </c>
      <c r="AX110" s="12" t="s">
        <v>79</v>
      </c>
      <c r="AY110" s="254" t="s">
        <v>152</v>
      </c>
    </row>
    <row r="111" s="1" customFormat="1" ht="16.5" customHeight="1">
      <c r="B111" s="46"/>
      <c r="C111" s="221" t="s">
        <v>201</v>
      </c>
      <c r="D111" s="221" t="s">
        <v>154</v>
      </c>
      <c r="E111" s="222" t="s">
        <v>2716</v>
      </c>
      <c r="F111" s="223" t="s">
        <v>2717</v>
      </c>
      <c r="G111" s="224" t="s">
        <v>2695</v>
      </c>
      <c r="H111" s="225">
        <v>1</v>
      </c>
      <c r="I111" s="226"/>
      <c r="J111" s="227">
        <f>ROUND(I111*H111,2)</f>
        <v>0</v>
      </c>
      <c r="K111" s="223" t="s">
        <v>21</v>
      </c>
      <c r="L111" s="72"/>
      <c r="M111" s="228" t="s">
        <v>21</v>
      </c>
      <c r="N111" s="229" t="s">
        <v>42</v>
      </c>
      <c r="O111" s="47"/>
      <c r="P111" s="230">
        <f>O111*H111</f>
        <v>0</v>
      </c>
      <c r="Q111" s="230">
        <v>0</v>
      </c>
      <c r="R111" s="230">
        <f>Q111*H111</f>
        <v>0</v>
      </c>
      <c r="S111" s="230">
        <v>0</v>
      </c>
      <c r="T111" s="231">
        <f>S111*H111</f>
        <v>0</v>
      </c>
      <c r="AR111" s="24" t="s">
        <v>158</v>
      </c>
      <c r="AT111" s="24" t="s">
        <v>154</v>
      </c>
      <c r="AU111" s="24" t="s">
        <v>81</v>
      </c>
      <c r="AY111" s="24" t="s">
        <v>152</v>
      </c>
      <c r="BE111" s="232">
        <f>IF(N111="základní",J111,0)</f>
        <v>0</v>
      </c>
      <c r="BF111" s="232">
        <f>IF(N111="snížená",J111,0)</f>
        <v>0</v>
      </c>
      <c r="BG111" s="232">
        <f>IF(N111="zákl. přenesená",J111,0)</f>
        <v>0</v>
      </c>
      <c r="BH111" s="232">
        <f>IF(N111="sníž. přenesená",J111,0)</f>
        <v>0</v>
      </c>
      <c r="BI111" s="232">
        <f>IF(N111="nulová",J111,0)</f>
        <v>0</v>
      </c>
      <c r="BJ111" s="24" t="s">
        <v>79</v>
      </c>
      <c r="BK111" s="232">
        <f>ROUND(I111*H111,2)</f>
        <v>0</v>
      </c>
      <c r="BL111" s="24" t="s">
        <v>158</v>
      </c>
      <c r="BM111" s="24" t="s">
        <v>204</v>
      </c>
    </row>
    <row r="112" s="12" customFormat="1">
      <c r="B112" s="244"/>
      <c r="C112" s="245"/>
      <c r="D112" s="235" t="s">
        <v>159</v>
      </c>
      <c r="E112" s="246" t="s">
        <v>21</v>
      </c>
      <c r="F112" s="247" t="s">
        <v>79</v>
      </c>
      <c r="G112" s="245"/>
      <c r="H112" s="248">
        <v>1</v>
      </c>
      <c r="I112" s="249"/>
      <c r="J112" s="245"/>
      <c r="K112" s="245"/>
      <c r="L112" s="250"/>
      <c r="M112" s="292"/>
      <c r="N112" s="293"/>
      <c r="O112" s="293"/>
      <c r="P112" s="293"/>
      <c r="Q112" s="293"/>
      <c r="R112" s="293"/>
      <c r="S112" s="293"/>
      <c r="T112" s="294"/>
      <c r="AT112" s="254" t="s">
        <v>159</v>
      </c>
      <c r="AU112" s="254" t="s">
        <v>81</v>
      </c>
      <c r="AV112" s="12" t="s">
        <v>81</v>
      </c>
      <c r="AW112" s="12" t="s">
        <v>35</v>
      </c>
      <c r="AX112" s="12" t="s">
        <v>79</v>
      </c>
      <c r="AY112" s="254" t="s">
        <v>152</v>
      </c>
    </row>
    <row r="113" s="1" customFormat="1" ht="6.96" customHeight="1">
      <c r="B113" s="67"/>
      <c r="C113" s="68"/>
      <c r="D113" s="68"/>
      <c r="E113" s="68"/>
      <c r="F113" s="68"/>
      <c r="G113" s="68"/>
      <c r="H113" s="68"/>
      <c r="I113" s="166"/>
      <c r="J113" s="68"/>
      <c r="K113" s="68"/>
      <c r="L113" s="72"/>
    </row>
  </sheetData>
  <sheetProtection sheet="1" autoFilter="0" formatColumns="0" formatRows="0" objects="1" scenarios="1" spinCount="100000" saltValue="yTbbDKaPHVWurbh7wF7aQgq/jM5x0ce/UfBQ4M/q3/kU5ghdmuqbSm/oJWI0M8j4SRvK/lEQEZO1knjaCqZsHw==" hashValue="uQHJvO9vZQEkkpnew/mxejWMl6OIvJ1to2JfXKNGtVm0raiu7KZL97jPg+U0a6p6Fbz6RwLvPV/0RwgUuJVHzQ==" algorithmName="SHA-512" password="CC35"/>
  <autoFilter ref="C83:K112"/>
  <mergeCells count="10">
    <mergeCell ref="E7:H7"/>
    <mergeCell ref="E9:H9"/>
    <mergeCell ref="E24:H24"/>
    <mergeCell ref="E45:H45"/>
    <mergeCell ref="E47:H47"/>
    <mergeCell ref="J51:J52"/>
    <mergeCell ref="E74:H74"/>
    <mergeCell ref="E76:H76"/>
    <mergeCell ref="G1:H1"/>
    <mergeCell ref="L2:V2"/>
  </mergeCells>
  <hyperlinks>
    <hyperlink ref="F1:G1" location="C2" display="1) Krycí list soupisu"/>
    <hyperlink ref="G1:H1" location="C54" display="2) Rekapitulace"/>
    <hyperlink ref="J1" location="C83" display="3) Soupis prací"/>
    <hyperlink ref="L1:V1" location="'Rekapitulace stavby'!C2" display="Rekapitulace stavby"/>
  </hyperlinks>
  <pageMargins left="0.5833333" right="0.5833333" top="0.5833333" bottom="0.5833333"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zoomScaleNormal="100" zoomScaleSheetLayoutView="60" zoomScalePageLayoutView="100" workbookViewId="0"/>
  </sheetViews>
  <sheetFormatPr defaultRowHeight="13.5"/>
  <cols>
    <col min="1" max="1" width="8.33" style="299" customWidth="1"/>
    <col min="2" max="2" width="1.664063" style="299" customWidth="1"/>
    <col min="3" max="4" width="5" style="299" customWidth="1"/>
    <col min="5" max="5" width="11.67" style="299" customWidth="1"/>
    <col min="6" max="6" width="9.17" style="299" customWidth="1"/>
    <col min="7" max="7" width="5" style="299" customWidth="1"/>
    <col min="8" max="8" width="77.83" style="299" customWidth="1"/>
    <col min="9" max="10" width="20" style="299" customWidth="1"/>
    <col min="11" max="11" width="1.664063" style="299" customWidth="1"/>
  </cols>
  <sheetData>
    <row r="1" ht="37.5" customHeight="1"/>
    <row r="2" ht="7.5" customHeight="1">
      <c r="B2" s="300"/>
      <c r="C2" s="301"/>
      <c r="D2" s="301"/>
      <c r="E2" s="301"/>
      <c r="F2" s="301"/>
      <c r="G2" s="301"/>
      <c r="H2" s="301"/>
      <c r="I2" s="301"/>
      <c r="J2" s="301"/>
      <c r="K2" s="302"/>
    </row>
    <row r="3" s="15" customFormat="1" ht="45" customHeight="1">
      <c r="B3" s="303"/>
      <c r="C3" s="304" t="s">
        <v>2718</v>
      </c>
      <c r="D3" s="304"/>
      <c r="E3" s="304"/>
      <c r="F3" s="304"/>
      <c r="G3" s="304"/>
      <c r="H3" s="304"/>
      <c r="I3" s="304"/>
      <c r="J3" s="304"/>
      <c r="K3" s="305"/>
    </row>
    <row r="4" ht="25.5" customHeight="1">
      <c r="B4" s="306"/>
      <c r="C4" s="307" t="s">
        <v>2719</v>
      </c>
      <c r="D4" s="307"/>
      <c r="E4" s="307"/>
      <c r="F4" s="307"/>
      <c r="G4" s="307"/>
      <c r="H4" s="307"/>
      <c r="I4" s="307"/>
      <c r="J4" s="307"/>
      <c r="K4" s="308"/>
    </row>
    <row r="5" ht="5.25" customHeight="1">
      <c r="B5" s="306"/>
      <c r="C5" s="309"/>
      <c r="D5" s="309"/>
      <c r="E5" s="309"/>
      <c r="F5" s="309"/>
      <c r="G5" s="309"/>
      <c r="H5" s="309"/>
      <c r="I5" s="309"/>
      <c r="J5" s="309"/>
      <c r="K5" s="308"/>
    </row>
    <row r="6" ht="15" customHeight="1">
      <c r="B6" s="306"/>
      <c r="C6" s="310" t="s">
        <v>2720</v>
      </c>
      <c r="D6" s="310"/>
      <c r="E6" s="310"/>
      <c r="F6" s="310"/>
      <c r="G6" s="310"/>
      <c r="H6" s="310"/>
      <c r="I6" s="310"/>
      <c r="J6" s="310"/>
      <c r="K6" s="308"/>
    </row>
    <row r="7" ht="15" customHeight="1">
      <c r="B7" s="311"/>
      <c r="C7" s="310" t="s">
        <v>2721</v>
      </c>
      <c r="D7" s="310"/>
      <c r="E7" s="310"/>
      <c r="F7" s="310"/>
      <c r="G7" s="310"/>
      <c r="H7" s="310"/>
      <c r="I7" s="310"/>
      <c r="J7" s="310"/>
      <c r="K7" s="308"/>
    </row>
    <row r="8" ht="12.75" customHeight="1">
      <c r="B8" s="311"/>
      <c r="C8" s="310"/>
      <c r="D8" s="310"/>
      <c r="E8" s="310"/>
      <c r="F8" s="310"/>
      <c r="G8" s="310"/>
      <c r="H8" s="310"/>
      <c r="I8" s="310"/>
      <c r="J8" s="310"/>
      <c r="K8" s="308"/>
    </row>
    <row r="9" ht="15" customHeight="1">
      <c r="B9" s="311"/>
      <c r="C9" s="310" t="s">
        <v>2722</v>
      </c>
      <c r="D9" s="310"/>
      <c r="E9" s="310"/>
      <c r="F9" s="310"/>
      <c r="G9" s="310"/>
      <c r="H9" s="310"/>
      <c r="I9" s="310"/>
      <c r="J9" s="310"/>
      <c r="K9" s="308"/>
    </row>
    <row r="10" ht="15" customHeight="1">
      <c r="B10" s="311"/>
      <c r="C10" s="310"/>
      <c r="D10" s="310" t="s">
        <v>2723</v>
      </c>
      <c r="E10" s="310"/>
      <c r="F10" s="310"/>
      <c r="G10" s="310"/>
      <c r="H10" s="310"/>
      <c r="I10" s="310"/>
      <c r="J10" s="310"/>
      <c r="K10" s="308"/>
    </row>
    <row r="11" ht="15" customHeight="1">
      <c r="B11" s="311"/>
      <c r="C11" s="312"/>
      <c r="D11" s="310" t="s">
        <v>2724</v>
      </c>
      <c r="E11" s="310"/>
      <c r="F11" s="310"/>
      <c r="G11" s="310"/>
      <c r="H11" s="310"/>
      <c r="I11" s="310"/>
      <c r="J11" s="310"/>
      <c r="K11" s="308"/>
    </row>
    <row r="12" ht="12.75" customHeight="1">
      <c r="B12" s="311"/>
      <c r="C12" s="312"/>
      <c r="D12" s="312"/>
      <c r="E12" s="312"/>
      <c r="F12" s="312"/>
      <c r="G12" s="312"/>
      <c r="H12" s="312"/>
      <c r="I12" s="312"/>
      <c r="J12" s="312"/>
      <c r="K12" s="308"/>
    </row>
    <row r="13" ht="15" customHeight="1">
      <c r="B13" s="311"/>
      <c r="C13" s="312"/>
      <c r="D13" s="310" t="s">
        <v>2725</v>
      </c>
      <c r="E13" s="310"/>
      <c r="F13" s="310"/>
      <c r="G13" s="310"/>
      <c r="H13" s="310"/>
      <c r="I13" s="310"/>
      <c r="J13" s="310"/>
      <c r="K13" s="308"/>
    </row>
    <row r="14" ht="15" customHeight="1">
      <c r="B14" s="311"/>
      <c r="C14" s="312"/>
      <c r="D14" s="310" t="s">
        <v>2726</v>
      </c>
      <c r="E14" s="310"/>
      <c r="F14" s="310"/>
      <c r="G14" s="310"/>
      <c r="H14" s="310"/>
      <c r="I14" s="310"/>
      <c r="J14" s="310"/>
      <c r="K14" s="308"/>
    </row>
    <row r="15" ht="15" customHeight="1">
      <c r="B15" s="311"/>
      <c r="C15" s="312"/>
      <c r="D15" s="310" t="s">
        <v>2727</v>
      </c>
      <c r="E15" s="310"/>
      <c r="F15" s="310"/>
      <c r="G15" s="310"/>
      <c r="H15" s="310"/>
      <c r="I15" s="310"/>
      <c r="J15" s="310"/>
      <c r="K15" s="308"/>
    </row>
    <row r="16" ht="15" customHeight="1">
      <c r="B16" s="311"/>
      <c r="C16" s="312"/>
      <c r="D16" s="312"/>
      <c r="E16" s="313" t="s">
        <v>78</v>
      </c>
      <c r="F16" s="310" t="s">
        <v>2728</v>
      </c>
      <c r="G16" s="310"/>
      <c r="H16" s="310"/>
      <c r="I16" s="310"/>
      <c r="J16" s="310"/>
      <c r="K16" s="308"/>
    </row>
    <row r="17" ht="15" customHeight="1">
      <c r="B17" s="311"/>
      <c r="C17" s="312"/>
      <c r="D17" s="312"/>
      <c r="E17" s="313" t="s">
        <v>2729</v>
      </c>
      <c r="F17" s="310" t="s">
        <v>2730</v>
      </c>
      <c r="G17" s="310"/>
      <c r="H17" s="310"/>
      <c r="I17" s="310"/>
      <c r="J17" s="310"/>
      <c r="K17" s="308"/>
    </row>
    <row r="18" ht="15" customHeight="1">
      <c r="B18" s="311"/>
      <c r="C18" s="312"/>
      <c r="D18" s="312"/>
      <c r="E18" s="313" t="s">
        <v>2731</v>
      </c>
      <c r="F18" s="310" t="s">
        <v>2732</v>
      </c>
      <c r="G18" s="310"/>
      <c r="H18" s="310"/>
      <c r="I18" s="310"/>
      <c r="J18" s="310"/>
      <c r="K18" s="308"/>
    </row>
    <row r="19" ht="15" customHeight="1">
      <c r="B19" s="311"/>
      <c r="C19" s="312"/>
      <c r="D19" s="312"/>
      <c r="E19" s="313" t="s">
        <v>2733</v>
      </c>
      <c r="F19" s="310" t="s">
        <v>2734</v>
      </c>
      <c r="G19" s="310"/>
      <c r="H19" s="310"/>
      <c r="I19" s="310"/>
      <c r="J19" s="310"/>
      <c r="K19" s="308"/>
    </row>
    <row r="20" ht="15" customHeight="1">
      <c r="B20" s="311"/>
      <c r="C20" s="312"/>
      <c r="D20" s="312"/>
      <c r="E20" s="313" t="s">
        <v>2735</v>
      </c>
      <c r="F20" s="310" t="s">
        <v>2736</v>
      </c>
      <c r="G20" s="310"/>
      <c r="H20" s="310"/>
      <c r="I20" s="310"/>
      <c r="J20" s="310"/>
      <c r="K20" s="308"/>
    </row>
    <row r="21" ht="15" customHeight="1">
      <c r="B21" s="311"/>
      <c r="C21" s="312"/>
      <c r="D21" s="312"/>
      <c r="E21" s="313" t="s">
        <v>2737</v>
      </c>
      <c r="F21" s="310" t="s">
        <v>2738</v>
      </c>
      <c r="G21" s="310"/>
      <c r="H21" s="310"/>
      <c r="I21" s="310"/>
      <c r="J21" s="310"/>
      <c r="K21" s="308"/>
    </row>
    <row r="22" ht="12.75" customHeight="1">
      <c r="B22" s="311"/>
      <c r="C22" s="312"/>
      <c r="D22" s="312"/>
      <c r="E22" s="312"/>
      <c r="F22" s="312"/>
      <c r="G22" s="312"/>
      <c r="H22" s="312"/>
      <c r="I22" s="312"/>
      <c r="J22" s="312"/>
      <c r="K22" s="308"/>
    </row>
    <row r="23" ht="15" customHeight="1">
      <c r="B23" s="311"/>
      <c r="C23" s="310" t="s">
        <v>2739</v>
      </c>
      <c r="D23" s="310"/>
      <c r="E23" s="310"/>
      <c r="F23" s="310"/>
      <c r="G23" s="310"/>
      <c r="H23" s="310"/>
      <c r="I23" s="310"/>
      <c r="J23" s="310"/>
      <c r="K23" s="308"/>
    </row>
    <row r="24" ht="15" customHeight="1">
      <c r="B24" s="311"/>
      <c r="C24" s="310" t="s">
        <v>2740</v>
      </c>
      <c r="D24" s="310"/>
      <c r="E24" s="310"/>
      <c r="F24" s="310"/>
      <c r="G24" s="310"/>
      <c r="H24" s="310"/>
      <c r="I24" s="310"/>
      <c r="J24" s="310"/>
      <c r="K24" s="308"/>
    </row>
    <row r="25" ht="15" customHeight="1">
      <c r="B25" s="311"/>
      <c r="C25" s="310"/>
      <c r="D25" s="310" t="s">
        <v>2741</v>
      </c>
      <c r="E25" s="310"/>
      <c r="F25" s="310"/>
      <c r="G25" s="310"/>
      <c r="H25" s="310"/>
      <c r="I25" s="310"/>
      <c r="J25" s="310"/>
      <c r="K25" s="308"/>
    </row>
    <row r="26" ht="15" customHeight="1">
      <c r="B26" s="311"/>
      <c r="C26" s="312"/>
      <c r="D26" s="310" t="s">
        <v>2742</v>
      </c>
      <c r="E26" s="310"/>
      <c r="F26" s="310"/>
      <c r="G26" s="310"/>
      <c r="H26" s="310"/>
      <c r="I26" s="310"/>
      <c r="J26" s="310"/>
      <c r="K26" s="308"/>
    </row>
    <row r="27" ht="12.75" customHeight="1">
      <c r="B27" s="311"/>
      <c r="C27" s="312"/>
      <c r="D27" s="312"/>
      <c r="E27" s="312"/>
      <c r="F27" s="312"/>
      <c r="G27" s="312"/>
      <c r="H27" s="312"/>
      <c r="I27" s="312"/>
      <c r="J27" s="312"/>
      <c r="K27" s="308"/>
    </row>
    <row r="28" ht="15" customHeight="1">
      <c r="B28" s="311"/>
      <c r="C28" s="312"/>
      <c r="D28" s="310" t="s">
        <v>2743</v>
      </c>
      <c r="E28" s="310"/>
      <c r="F28" s="310"/>
      <c r="G28" s="310"/>
      <c r="H28" s="310"/>
      <c r="I28" s="310"/>
      <c r="J28" s="310"/>
      <c r="K28" s="308"/>
    </row>
    <row r="29" ht="15" customHeight="1">
      <c r="B29" s="311"/>
      <c r="C29" s="312"/>
      <c r="D29" s="310" t="s">
        <v>2744</v>
      </c>
      <c r="E29" s="310"/>
      <c r="F29" s="310"/>
      <c r="G29" s="310"/>
      <c r="H29" s="310"/>
      <c r="I29" s="310"/>
      <c r="J29" s="310"/>
      <c r="K29" s="308"/>
    </row>
    <row r="30" ht="12.75" customHeight="1">
      <c r="B30" s="311"/>
      <c r="C30" s="312"/>
      <c r="D30" s="312"/>
      <c r="E30" s="312"/>
      <c r="F30" s="312"/>
      <c r="G30" s="312"/>
      <c r="H30" s="312"/>
      <c r="I30" s="312"/>
      <c r="J30" s="312"/>
      <c r="K30" s="308"/>
    </row>
    <row r="31" ht="15" customHeight="1">
      <c r="B31" s="311"/>
      <c r="C31" s="312"/>
      <c r="D31" s="310" t="s">
        <v>2745</v>
      </c>
      <c r="E31" s="310"/>
      <c r="F31" s="310"/>
      <c r="G31" s="310"/>
      <c r="H31" s="310"/>
      <c r="I31" s="310"/>
      <c r="J31" s="310"/>
      <c r="K31" s="308"/>
    </row>
    <row r="32" ht="15" customHeight="1">
      <c r="B32" s="311"/>
      <c r="C32" s="312"/>
      <c r="D32" s="310" t="s">
        <v>2746</v>
      </c>
      <c r="E32" s="310"/>
      <c r="F32" s="310"/>
      <c r="G32" s="310"/>
      <c r="H32" s="310"/>
      <c r="I32" s="310"/>
      <c r="J32" s="310"/>
      <c r="K32" s="308"/>
    </row>
    <row r="33" ht="15" customHeight="1">
      <c r="B33" s="311"/>
      <c r="C33" s="312"/>
      <c r="D33" s="310" t="s">
        <v>2747</v>
      </c>
      <c r="E33" s="310"/>
      <c r="F33" s="310"/>
      <c r="G33" s="310"/>
      <c r="H33" s="310"/>
      <c r="I33" s="310"/>
      <c r="J33" s="310"/>
      <c r="K33" s="308"/>
    </row>
    <row r="34" ht="15" customHeight="1">
      <c r="B34" s="311"/>
      <c r="C34" s="312"/>
      <c r="D34" s="310"/>
      <c r="E34" s="314" t="s">
        <v>137</v>
      </c>
      <c r="F34" s="310"/>
      <c r="G34" s="310" t="s">
        <v>2748</v>
      </c>
      <c r="H34" s="310"/>
      <c r="I34" s="310"/>
      <c r="J34" s="310"/>
      <c r="K34" s="308"/>
    </row>
    <row r="35" ht="30.75" customHeight="1">
      <c r="B35" s="311"/>
      <c r="C35" s="312"/>
      <c r="D35" s="310"/>
      <c r="E35" s="314" t="s">
        <v>2749</v>
      </c>
      <c r="F35" s="310"/>
      <c r="G35" s="310" t="s">
        <v>2750</v>
      </c>
      <c r="H35" s="310"/>
      <c r="I35" s="310"/>
      <c r="J35" s="310"/>
      <c r="K35" s="308"/>
    </row>
    <row r="36" ht="15" customHeight="1">
      <c r="B36" s="311"/>
      <c r="C36" s="312"/>
      <c r="D36" s="310"/>
      <c r="E36" s="314" t="s">
        <v>52</v>
      </c>
      <c r="F36" s="310"/>
      <c r="G36" s="310" t="s">
        <v>2751</v>
      </c>
      <c r="H36" s="310"/>
      <c r="I36" s="310"/>
      <c r="J36" s="310"/>
      <c r="K36" s="308"/>
    </row>
    <row r="37" ht="15" customHeight="1">
      <c r="B37" s="311"/>
      <c r="C37" s="312"/>
      <c r="D37" s="310"/>
      <c r="E37" s="314" t="s">
        <v>138</v>
      </c>
      <c r="F37" s="310"/>
      <c r="G37" s="310" t="s">
        <v>2752</v>
      </c>
      <c r="H37" s="310"/>
      <c r="I37" s="310"/>
      <c r="J37" s="310"/>
      <c r="K37" s="308"/>
    </row>
    <row r="38" ht="15" customHeight="1">
      <c r="B38" s="311"/>
      <c r="C38" s="312"/>
      <c r="D38" s="310"/>
      <c r="E38" s="314" t="s">
        <v>139</v>
      </c>
      <c r="F38" s="310"/>
      <c r="G38" s="310" t="s">
        <v>2753</v>
      </c>
      <c r="H38" s="310"/>
      <c r="I38" s="310"/>
      <c r="J38" s="310"/>
      <c r="K38" s="308"/>
    </row>
    <row r="39" ht="15" customHeight="1">
      <c r="B39" s="311"/>
      <c r="C39" s="312"/>
      <c r="D39" s="310"/>
      <c r="E39" s="314" t="s">
        <v>140</v>
      </c>
      <c r="F39" s="310"/>
      <c r="G39" s="310" t="s">
        <v>2754</v>
      </c>
      <c r="H39" s="310"/>
      <c r="I39" s="310"/>
      <c r="J39" s="310"/>
      <c r="K39" s="308"/>
    </row>
    <row r="40" ht="15" customHeight="1">
      <c r="B40" s="311"/>
      <c r="C40" s="312"/>
      <c r="D40" s="310"/>
      <c r="E40" s="314" t="s">
        <v>2755</v>
      </c>
      <c r="F40" s="310"/>
      <c r="G40" s="310" t="s">
        <v>2756</v>
      </c>
      <c r="H40" s="310"/>
      <c r="I40" s="310"/>
      <c r="J40" s="310"/>
      <c r="K40" s="308"/>
    </row>
    <row r="41" ht="15" customHeight="1">
      <c r="B41" s="311"/>
      <c r="C41" s="312"/>
      <c r="D41" s="310"/>
      <c r="E41" s="314"/>
      <c r="F41" s="310"/>
      <c r="G41" s="310" t="s">
        <v>2757</v>
      </c>
      <c r="H41" s="310"/>
      <c r="I41" s="310"/>
      <c r="J41" s="310"/>
      <c r="K41" s="308"/>
    </row>
    <row r="42" ht="15" customHeight="1">
      <c r="B42" s="311"/>
      <c r="C42" s="312"/>
      <c r="D42" s="310"/>
      <c r="E42" s="314" t="s">
        <v>2758</v>
      </c>
      <c r="F42" s="310"/>
      <c r="G42" s="310" t="s">
        <v>2759</v>
      </c>
      <c r="H42" s="310"/>
      <c r="I42" s="310"/>
      <c r="J42" s="310"/>
      <c r="K42" s="308"/>
    </row>
    <row r="43" ht="15" customHeight="1">
      <c r="B43" s="311"/>
      <c r="C43" s="312"/>
      <c r="D43" s="310"/>
      <c r="E43" s="314" t="s">
        <v>142</v>
      </c>
      <c r="F43" s="310"/>
      <c r="G43" s="310" t="s">
        <v>2760</v>
      </c>
      <c r="H43" s="310"/>
      <c r="I43" s="310"/>
      <c r="J43" s="310"/>
      <c r="K43" s="308"/>
    </row>
    <row r="44" ht="12.75" customHeight="1">
      <c r="B44" s="311"/>
      <c r="C44" s="312"/>
      <c r="D44" s="310"/>
      <c r="E44" s="310"/>
      <c r="F44" s="310"/>
      <c r="G44" s="310"/>
      <c r="H44" s="310"/>
      <c r="I44" s="310"/>
      <c r="J44" s="310"/>
      <c r="K44" s="308"/>
    </row>
    <row r="45" ht="15" customHeight="1">
      <c r="B45" s="311"/>
      <c r="C45" s="312"/>
      <c r="D45" s="310" t="s">
        <v>2761</v>
      </c>
      <c r="E45" s="310"/>
      <c r="F45" s="310"/>
      <c r="G45" s="310"/>
      <c r="H45" s="310"/>
      <c r="I45" s="310"/>
      <c r="J45" s="310"/>
      <c r="K45" s="308"/>
    </row>
    <row r="46" ht="15" customHeight="1">
      <c r="B46" s="311"/>
      <c r="C46" s="312"/>
      <c r="D46" s="312"/>
      <c r="E46" s="310" t="s">
        <v>2762</v>
      </c>
      <c r="F46" s="310"/>
      <c r="G46" s="310"/>
      <c r="H46" s="310"/>
      <c r="I46" s="310"/>
      <c r="J46" s="310"/>
      <c r="K46" s="308"/>
    </row>
    <row r="47" ht="15" customHeight="1">
      <c r="B47" s="311"/>
      <c r="C47" s="312"/>
      <c r="D47" s="312"/>
      <c r="E47" s="310" t="s">
        <v>2763</v>
      </c>
      <c r="F47" s="310"/>
      <c r="G47" s="310"/>
      <c r="H47" s="310"/>
      <c r="I47" s="310"/>
      <c r="J47" s="310"/>
      <c r="K47" s="308"/>
    </row>
    <row r="48" ht="15" customHeight="1">
      <c r="B48" s="311"/>
      <c r="C48" s="312"/>
      <c r="D48" s="312"/>
      <c r="E48" s="310" t="s">
        <v>2764</v>
      </c>
      <c r="F48" s="310"/>
      <c r="G48" s="310"/>
      <c r="H48" s="310"/>
      <c r="I48" s="310"/>
      <c r="J48" s="310"/>
      <c r="K48" s="308"/>
    </row>
    <row r="49" ht="15" customHeight="1">
      <c r="B49" s="311"/>
      <c r="C49" s="312"/>
      <c r="D49" s="310" t="s">
        <v>2765</v>
      </c>
      <c r="E49" s="310"/>
      <c r="F49" s="310"/>
      <c r="G49" s="310"/>
      <c r="H49" s="310"/>
      <c r="I49" s="310"/>
      <c r="J49" s="310"/>
      <c r="K49" s="308"/>
    </row>
    <row r="50" ht="25.5" customHeight="1">
      <c r="B50" s="306"/>
      <c r="C50" s="307" t="s">
        <v>2766</v>
      </c>
      <c r="D50" s="307"/>
      <c r="E50" s="307"/>
      <c r="F50" s="307"/>
      <c r="G50" s="307"/>
      <c r="H50" s="307"/>
      <c r="I50" s="307"/>
      <c r="J50" s="307"/>
      <c r="K50" s="308"/>
    </row>
    <row r="51" ht="5.25" customHeight="1">
      <c r="B51" s="306"/>
      <c r="C51" s="309"/>
      <c r="D51" s="309"/>
      <c r="E51" s="309"/>
      <c r="F51" s="309"/>
      <c r="G51" s="309"/>
      <c r="H51" s="309"/>
      <c r="I51" s="309"/>
      <c r="J51" s="309"/>
      <c r="K51" s="308"/>
    </row>
    <row r="52" ht="15" customHeight="1">
      <c r="B52" s="306"/>
      <c r="C52" s="310" t="s">
        <v>2767</v>
      </c>
      <c r="D52" s="310"/>
      <c r="E52" s="310"/>
      <c r="F52" s="310"/>
      <c r="G52" s="310"/>
      <c r="H52" s="310"/>
      <c r="I52" s="310"/>
      <c r="J52" s="310"/>
      <c r="K52" s="308"/>
    </row>
    <row r="53" ht="15" customHeight="1">
      <c r="B53" s="306"/>
      <c r="C53" s="310" t="s">
        <v>2768</v>
      </c>
      <c r="D53" s="310"/>
      <c r="E53" s="310"/>
      <c r="F53" s="310"/>
      <c r="G53" s="310"/>
      <c r="H53" s="310"/>
      <c r="I53" s="310"/>
      <c r="J53" s="310"/>
      <c r="K53" s="308"/>
    </row>
    <row r="54" ht="12.75" customHeight="1">
      <c r="B54" s="306"/>
      <c r="C54" s="310"/>
      <c r="D54" s="310"/>
      <c r="E54" s="310"/>
      <c r="F54" s="310"/>
      <c r="G54" s="310"/>
      <c r="H54" s="310"/>
      <c r="I54" s="310"/>
      <c r="J54" s="310"/>
      <c r="K54" s="308"/>
    </row>
    <row r="55" ht="15" customHeight="1">
      <c r="B55" s="306"/>
      <c r="C55" s="310" t="s">
        <v>2769</v>
      </c>
      <c r="D55" s="310"/>
      <c r="E55" s="310"/>
      <c r="F55" s="310"/>
      <c r="G55" s="310"/>
      <c r="H55" s="310"/>
      <c r="I55" s="310"/>
      <c r="J55" s="310"/>
      <c r="K55" s="308"/>
    </row>
    <row r="56" ht="15" customHeight="1">
      <c r="B56" s="306"/>
      <c r="C56" s="312"/>
      <c r="D56" s="310" t="s">
        <v>2770</v>
      </c>
      <c r="E56" s="310"/>
      <c r="F56" s="310"/>
      <c r="G56" s="310"/>
      <c r="H56" s="310"/>
      <c r="I56" s="310"/>
      <c r="J56" s="310"/>
      <c r="K56" s="308"/>
    </row>
    <row r="57" ht="15" customHeight="1">
      <c r="B57" s="306"/>
      <c r="C57" s="312"/>
      <c r="D57" s="310" t="s">
        <v>2771</v>
      </c>
      <c r="E57" s="310"/>
      <c r="F57" s="310"/>
      <c r="G57" s="310"/>
      <c r="H57" s="310"/>
      <c r="I57" s="310"/>
      <c r="J57" s="310"/>
      <c r="K57" s="308"/>
    </row>
    <row r="58" ht="15" customHeight="1">
      <c r="B58" s="306"/>
      <c r="C58" s="312"/>
      <c r="D58" s="310" t="s">
        <v>2772</v>
      </c>
      <c r="E58" s="310"/>
      <c r="F58" s="310"/>
      <c r="G58" s="310"/>
      <c r="H58" s="310"/>
      <c r="I58" s="310"/>
      <c r="J58" s="310"/>
      <c r="K58" s="308"/>
    </row>
    <row r="59" ht="15" customHeight="1">
      <c r="B59" s="306"/>
      <c r="C59" s="312"/>
      <c r="D59" s="310" t="s">
        <v>2773</v>
      </c>
      <c r="E59" s="310"/>
      <c r="F59" s="310"/>
      <c r="G59" s="310"/>
      <c r="H59" s="310"/>
      <c r="I59" s="310"/>
      <c r="J59" s="310"/>
      <c r="K59" s="308"/>
    </row>
    <row r="60" ht="15" customHeight="1">
      <c r="B60" s="306"/>
      <c r="C60" s="312"/>
      <c r="D60" s="315" t="s">
        <v>2774</v>
      </c>
      <c r="E60" s="315"/>
      <c r="F60" s="315"/>
      <c r="G60" s="315"/>
      <c r="H60" s="315"/>
      <c r="I60" s="315"/>
      <c r="J60" s="315"/>
      <c r="K60" s="308"/>
    </row>
    <row r="61" ht="15" customHeight="1">
      <c r="B61" s="306"/>
      <c r="C61" s="312"/>
      <c r="D61" s="310" t="s">
        <v>2775</v>
      </c>
      <c r="E61" s="310"/>
      <c r="F61" s="310"/>
      <c r="G61" s="310"/>
      <c r="H61" s="310"/>
      <c r="I61" s="310"/>
      <c r="J61" s="310"/>
      <c r="K61" s="308"/>
    </row>
    <row r="62" ht="12.75" customHeight="1">
      <c r="B62" s="306"/>
      <c r="C62" s="312"/>
      <c r="D62" s="312"/>
      <c r="E62" s="316"/>
      <c r="F62" s="312"/>
      <c r="G62" s="312"/>
      <c r="H62" s="312"/>
      <c r="I62" s="312"/>
      <c r="J62" s="312"/>
      <c r="K62" s="308"/>
    </row>
    <row r="63" ht="15" customHeight="1">
      <c r="B63" s="306"/>
      <c r="C63" s="312"/>
      <c r="D63" s="310" t="s">
        <v>2776</v>
      </c>
      <c r="E63" s="310"/>
      <c r="F63" s="310"/>
      <c r="G63" s="310"/>
      <c r="H63" s="310"/>
      <c r="I63" s="310"/>
      <c r="J63" s="310"/>
      <c r="K63" s="308"/>
    </row>
    <row r="64" ht="15" customHeight="1">
      <c r="B64" s="306"/>
      <c r="C64" s="312"/>
      <c r="D64" s="315" t="s">
        <v>2777</v>
      </c>
      <c r="E64" s="315"/>
      <c r="F64" s="315"/>
      <c r="G64" s="315"/>
      <c r="H64" s="315"/>
      <c r="I64" s="315"/>
      <c r="J64" s="315"/>
      <c r="K64" s="308"/>
    </row>
    <row r="65" ht="15" customHeight="1">
      <c r="B65" s="306"/>
      <c r="C65" s="312"/>
      <c r="D65" s="310" t="s">
        <v>2778</v>
      </c>
      <c r="E65" s="310"/>
      <c r="F65" s="310"/>
      <c r="G65" s="310"/>
      <c r="H65" s="310"/>
      <c r="I65" s="310"/>
      <c r="J65" s="310"/>
      <c r="K65" s="308"/>
    </row>
    <row r="66" ht="15" customHeight="1">
      <c r="B66" s="306"/>
      <c r="C66" s="312"/>
      <c r="D66" s="310" t="s">
        <v>2779</v>
      </c>
      <c r="E66" s="310"/>
      <c r="F66" s="310"/>
      <c r="G66" s="310"/>
      <c r="H66" s="310"/>
      <c r="I66" s="310"/>
      <c r="J66" s="310"/>
      <c r="K66" s="308"/>
    </row>
    <row r="67" ht="15" customHeight="1">
      <c r="B67" s="306"/>
      <c r="C67" s="312"/>
      <c r="D67" s="310" t="s">
        <v>2780</v>
      </c>
      <c r="E67" s="310"/>
      <c r="F67" s="310"/>
      <c r="G67" s="310"/>
      <c r="H67" s="310"/>
      <c r="I67" s="310"/>
      <c r="J67" s="310"/>
      <c r="K67" s="308"/>
    </row>
    <row r="68" ht="15" customHeight="1">
      <c r="B68" s="306"/>
      <c r="C68" s="312"/>
      <c r="D68" s="310" t="s">
        <v>2781</v>
      </c>
      <c r="E68" s="310"/>
      <c r="F68" s="310"/>
      <c r="G68" s="310"/>
      <c r="H68" s="310"/>
      <c r="I68" s="310"/>
      <c r="J68" s="310"/>
      <c r="K68" s="308"/>
    </row>
    <row r="69" ht="12.75" customHeight="1">
      <c r="B69" s="317"/>
      <c r="C69" s="318"/>
      <c r="D69" s="318"/>
      <c r="E69" s="318"/>
      <c r="F69" s="318"/>
      <c r="G69" s="318"/>
      <c r="H69" s="318"/>
      <c r="I69" s="318"/>
      <c r="J69" s="318"/>
      <c r="K69" s="319"/>
    </row>
    <row r="70" ht="18.75" customHeight="1">
      <c r="B70" s="320"/>
      <c r="C70" s="320"/>
      <c r="D70" s="320"/>
      <c r="E70" s="320"/>
      <c r="F70" s="320"/>
      <c r="G70" s="320"/>
      <c r="H70" s="320"/>
      <c r="I70" s="320"/>
      <c r="J70" s="320"/>
      <c r="K70" s="321"/>
    </row>
    <row r="71" ht="18.75" customHeight="1">
      <c r="B71" s="321"/>
      <c r="C71" s="321"/>
      <c r="D71" s="321"/>
      <c r="E71" s="321"/>
      <c r="F71" s="321"/>
      <c r="G71" s="321"/>
      <c r="H71" s="321"/>
      <c r="I71" s="321"/>
      <c r="J71" s="321"/>
      <c r="K71" s="321"/>
    </row>
    <row r="72" ht="7.5" customHeight="1">
      <c r="B72" s="322"/>
      <c r="C72" s="323"/>
      <c r="D72" s="323"/>
      <c r="E72" s="323"/>
      <c r="F72" s="323"/>
      <c r="G72" s="323"/>
      <c r="H72" s="323"/>
      <c r="I72" s="323"/>
      <c r="J72" s="323"/>
      <c r="K72" s="324"/>
    </row>
    <row r="73" ht="45" customHeight="1">
      <c r="B73" s="325"/>
      <c r="C73" s="326" t="s">
        <v>101</v>
      </c>
      <c r="D73" s="326"/>
      <c r="E73" s="326"/>
      <c r="F73" s="326"/>
      <c r="G73" s="326"/>
      <c r="H73" s="326"/>
      <c r="I73" s="326"/>
      <c r="J73" s="326"/>
      <c r="K73" s="327"/>
    </row>
    <row r="74" ht="17.25" customHeight="1">
      <c r="B74" s="325"/>
      <c r="C74" s="328" t="s">
        <v>2782</v>
      </c>
      <c r="D74" s="328"/>
      <c r="E74" s="328"/>
      <c r="F74" s="328" t="s">
        <v>2783</v>
      </c>
      <c r="G74" s="329"/>
      <c r="H74" s="328" t="s">
        <v>138</v>
      </c>
      <c r="I74" s="328" t="s">
        <v>56</v>
      </c>
      <c r="J74" s="328" t="s">
        <v>2784</v>
      </c>
      <c r="K74" s="327"/>
    </row>
    <row r="75" ht="17.25" customHeight="1">
      <c r="B75" s="325"/>
      <c r="C75" s="330" t="s">
        <v>2785</v>
      </c>
      <c r="D75" s="330"/>
      <c r="E75" s="330"/>
      <c r="F75" s="331" t="s">
        <v>2786</v>
      </c>
      <c r="G75" s="332"/>
      <c r="H75" s="330"/>
      <c r="I75" s="330"/>
      <c r="J75" s="330" t="s">
        <v>2787</v>
      </c>
      <c r="K75" s="327"/>
    </row>
    <row r="76" ht="5.25" customHeight="1">
      <c r="B76" s="325"/>
      <c r="C76" s="333"/>
      <c r="D76" s="333"/>
      <c r="E76" s="333"/>
      <c r="F76" s="333"/>
      <c r="G76" s="334"/>
      <c r="H76" s="333"/>
      <c r="I76" s="333"/>
      <c r="J76" s="333"/>
      <c r="K76" s="327"/>
    </row>
    <row r="77" ht="15" customHeight="1">
      <c r="B77" s="325"/>
      <c r="C77" s="314" t="s">
        <v>52</v>
      </c>
      <c r="D77" s="333"/>
      <c r="E77" s="333"/>
      <c r="F77" s="335" t="s">
        <v>2788</v>
      </c>
      <c r="G77" s="334"/>
      <c r="H77" s="314" t="s">
        <v>2789</v>
      </c>
      <c r="I77" s="314" t="s">
        <v>2790</v>
      </c>
      <c r="J77" s="314">
        <v>20</v>
      </c>
      <c r="K77" s="327"/>
    </row>
    <row r="78" ht="15" customHeight="1">
      <c r="B78" s="325"/>
      <c r="C78" s="314" t="s">
        <v>2791</v>
      </c>
      <c r="D78" s="314"/>
      <c r="E78" s="314"/>
      <c r="F78" s="335" t="s">
        <v>2788</v>
      </c>
      <c r="G78" s="334"/>
      <c r="H78" s="314" t="s">
        <v>2792</v>
      </c>
      <c r="I78" s="314" t="s">
        <v>2790</v>
      </c>
      <c r="J78" s="314">
        <v>120</v>
      </c>
      <c r="K78" s="327"/>
    </row>
    <row r="79" ht="15" customHeight="1">
      <c r="B79" s="336"/>
      <c r="C79" s="314" t="s">
        <v>2793</v>
      </c>
      <c r="D79" s="314"/>
      <c r="E79" s="314"/>
      <c r="F79" s="335" t="s">
        <v>2794</v>
      </c>
      <c r="G79" s="334"/>
      <c r="H79" s="314" t="s">
        <v>2795</v>
      </c>
      <c r="I79" s="314" t="s">
        <v>2790</v>
      </c>
      <c r="J79" s="314">
        <v>50</v>
      </c>
      <c r="K79" s="327"/>
    </row>
    <row r="80" ht="15" customHeight="1">
      <c r="B80" s="336"/>
      <c r="C80" s="314" t="s">
        <v>2796</v>
      </c>
      <c r="D80" s="314"/>
      <c r="E80" s="314"/>
      <c r="F80" s="335" t="s">
        <v>2788</v>
      </c>
      <c r="G80" s="334"/>
      <c r="H80" s="314" t="s">
        <v>2797</v>
      </c>
      <c r="I80" s="314" t="s">
        <v>2798</v>
      </c>
      <c r="J80" s="314"/>
      <c r="K80" s="327"/>
    </row>
    <row r="81" ht="15" customHeight="1">
      <c r="B81" s="336"/>
      <c r="C81" s="337" t="s">
        <v>2799</v>
      </c>
      <c r="D81" s="337"/>
      <c r="E81" s="337"/>
      <c r="F81" s="338" t="s">
        <v>2794</v>
      </c>
      <c r="G81" s="337"/>
      <c r="H81" s="337" t="s">
        <v>2800</v>
      </c>
      <c r="I81" s="337" t="s">
        <v>2790</v>
      </c>
      <c r="J81" s="337">
        <v>15</v>
      </c>
      <c r="K81" s="327"/>
    </row>
    <row r="82" ht="15" customHeight="1">
      <c r="B82" s="336"/>
      <c r="C82" s="337" t="s">
        <v>2801</v>
      </c>
      <c r="D82" s="337"/>
      <c r="E82" s="337"/>
      <c r="F82" s="338" t="s">
        <v>2794</v>
      </c>
      <c r="G82" s="337"/>
      <c r="H82" s="337" t="s">
        <v>2802</v>
      </c>
      <c r="I82" s="337" t="s">
        <v>2790</v>
      </c>
      <c r="J82" s="337">
        <v>15</v>
      </c>
      <c r="K82" s="327"/>
    </row>
    <row r="83" ht="15" customHeight="1">
      <c r="B83" s="336"/>
      <c r="C83" s="337" t="s">
        <v>2803</v>
      </c>
      <c r="D83" s="337"/>
      <c r="E83" s="337"/>
      <c r="F83" s="338" t="s">
        <v>2794</v>
      </c>
      <c r="G83" s="337"/>
      <c r="H83" s="337" t="s">
        <v>2804</v>
      </c>
      <c r="I83" s="337" t="s">
        <v>2790</v>
      </c>
      <c r="J83" s="337">
        <v>20</v>
      </c>
      <c r="K83" s="327"/>
    </row>
    <row r="84" ht="15" customHeight="1">
      <c r="B84" s="336"/>
      <c r="C84" s="337" t="s">
        <v>2805</v>
      </c>
      <c r="D84" s="337"/>
      <c r="E84" s="337"/>
      <c r="F84" s="338" t="s">
        <v>2794</v>
      </c>
      <c r="G84" s="337"/>
      <c r="H84" s="337" t="s">
        <v>2806</v>
      </c>
      <c r="I84" s="337" t="s">
        <v>2790</v>
      </c>
      <c r="J84" s="337">
        <v>20</v>
      </c>
      <c r="K84" s="327"/>
    </row>
    <row r="85" ht="15" customHeight="1">
      <c r="B85" s="336"/>
      <c r="C85" s="314" t="s">
        <v>2807</v>
      </c>
      <c r="D85" s="314"/>
      <c r="E85" s="314"/>
      <c r="F85" s="335" t="s">
        <v>2794</v>
      </c>
      <c r="G85" s="334"/>
      <c r="H85" s="314" t="s">
        <v>2808</v>
      </c>
      <c r="I85" s="314" t="s">
        <v>2790</v>
      </c>
      <c r="J85" s="314">
        <v>50</v>
      </c>
      <c r="K85" s="327"/>
    </row>
    <row r="86" ht="15" customHeight="1">
      <c r="B86" s="336"/>
      <c r="C86" s="314" t="s">
        <v>2809</v>
      </c>
      <c r="D86" s="314"/>
      <c r="E86" s="314"/>
      <c r="F86" s="335" t="s">
        <v>2794</v>
      </c>
      <c r="G86" s="334"/>
      <c r="H86" s="314" t="s">
        <v>2810</v>
      </c>
      <c r="I86" s="314" t="s">
        <v>2790</v>
      </c>
      <c r="J86" s="314">
        <v>20</v>
      </c>
      <c r="K86" s="327"/>
    </row>
    <row r="87" ht="15" customHeight="1">
      <c r="B87" s="336"/>
      <c r="C87" s="314" t="s">
        <v>2811</v>
      </c>
      <c r="D87" s="314"/>
      <c r="E87" s="314"/>
      <c r="F87" s="335" t="s">
        <v>2794</v>
      </c>
      <c r="G87" s="334"/>
      <c r="H87" s="314" t="s">
        <v>2812</v>
      </c>
      <c r="I87" s="314" t="s">
        <v>2790</v>
      </c>
      <c r="J87" s="314">
        <v>20</v>
      </c>
      <c r="K87" s="327"/>
    </row>
    <row r="88" ht="15" customHeight="1">
      <c r="B88" s="336"/>
      <c r="C88" s="314" t="s">
        <v>2813</v>
      </c>
      <c r="D88" s="314"/>
      <c r="E88" s="314"/>
      <c r="F88" s="335" t="s">
        <v>2794</v>
      </c>
      <c r="G88" s="334"/>
      <c r="H88" s="314" t="s">
        <v>2814</v>
      </c>
      <c r="I88" s="314" t="s">
        <v>2790</v>
      </c>
      <c r="J88" s="314">
        <v>50</v>
      </c>
      <c r="K88" s="327"/>
    </row>
    <row r="89" ht="15" customHeight="1">
      <c r="B89" s="336"/>
      <c r="C89" s="314" t="s">
        <v>2815</v>
      </c>
      <c r="D89" s="314"/>
      <c r="E89" s="314"/>
      <c r="F89" s="335" t="s">
        <v>2794</v>
      </c>
      <c r="G89" s="334"/>
      <c r="H89" s="314" t="s">
        <v>2815</v>
      </c>
      <c r="I89" s="314" t="s">
        <v>2790</v>
      </c>
      <c r="J89" s="314">
        <v>50</v>
      </c>
      <c r="K89" s="327"/>
    </row>
    <row r="90" ht="15" customHeight="1">
      <c r="B90" s="336"/>
      <c r="C90" s="314" t="s">
        <v>143</v>
      </c>
      <c r="D90" s="314"/>
      <c r="E90" s="314"/>
      <c r="F90" s="335" t="s">
        <v>2794</v>
      </c>
      <c r="G90" s="334"/>
      <c r="H90" s="314" t="s">
        <v>2816</v>
      </c>
      <c r="I90" s="314" t="s">
        <v>2790</v>
      </c>
      <c r="J90" s="314">
        <v>255</v>
      </c>
      <c r="K90" s="327"/>
    </row>
    <row r="91" ht="15" customHeight="1">
      <c r="B91" s="336"/>
      <c r="C91" s="314" t="s">
        <v>2817</v>
      </c>
      <c r="D91" s="314"/>
      <c r="E91" s="314"/>
      <c r="F91" s="335" t="s">
        <v>2788</v>
      </c>
      <c r="G91" s="334"/>
      <c r="H91" s="314" t="s">
        <v>2818</v>
      </c>
      <c r="I91" s="314" t="s">
        <v>2819</v>
      </c>
      <c r="J91" s="314"/>
      <c r="K91" s="327"/>
    </row>
    <row r="92" ht="15" customHeight="1">
      <c r="B92" s="336"/>
      <c r="C92" s="314" t="s">
        <v>2820</v>
      </c>
      <c r="D92" s="314"/>
      <c r="E92" s="314"/>
      <c r="F92" s="335" t="s">
        <v>2788</v>
      </c>
      <c r="G92" s="334"/>
      <c r="H92" s="314" t="s">
        <v>2821</v>
      </c>
      <c r="I92" s="314" t="s">
        <v>2822</v>
      </c>
      <c r="J92" s="314"/>
      <c r="K92" s="327"/>
    </row>
    <row r="93" ht="15" customHeight="1">
      <c r="B93" s="336"/>
      <c r="C93" s="314" t="s">
        <v>2823</v>
      </c>
      <c r="D93" s="314"/>
      <c r="E93" s="314"/>
      <c r="F93" s="335" t="s">
        <v>2788</v>
      </c>
      <c r="G93" s="334"/>
      <c r="H93" s="314" t="s">
        <v>2823</v>
      </c>
      <c r="I93" s="314" t="s">
        <v>2822</v>
      </c>
      <c r="J93" s="314"/>
      <c r="K93" s="327"/>
    </row>
    <row r="94" ht="15" customHeight="1">
      <c r="B94" s="336"/>
      <c r="C94" s="314" t="s">
        <v>37</v>
      </c>
      <c r="D94" s="314"/>
      <c r="E94" s="314"/>
      <c r="F94" s="335" t="s">
        <v>2788</v>
      </c>
      <c r="G94" s="334"/>
      <c r="H94" s="314" t="s">
        <v>2824</v>
      </c>
      <c r="I94" s="314" t="s">
        <v>2822</v>
      </c>
      <c r="J94" s="314"/>
      <c r="K94" s="327"/>
    </row>
    <row r="95" ht="15" customHeight="1">
      <c r="B95" s="336"/>
      <c r="C95" s="314" t="s">
        <v>47</v>
      </c>
      <c r="D95" s="314"/>
      <c r="E95" s="314"/>
      <c r="F95" s="335" t="s">
        <v>2788</v>
      </c>
      <c r="G95" s="334"/>
      <c r="H95" s="314" t="s">
        <v>2825</v>
      </c>
      <c r="I95" s="314" t="s">
        <v>2822</v>
      </c>
      <c r="J95" s="314"/>
      <c r="K95" s="327"/>
    </row>
    <row r="96" ht="15" customHeight="1">
      <c r="B96" s="339"/>
      <c r="C96" s="340"/>
      <c r="D96" s="340"/>
      <c r="E96" s="340"/>
      <c r="F96" s="340"/>
      <c r="G96" s="340"/>
      <c r="H96" s="340"/>
      <c r="I96" s="340"/>
      <c r="J96" s="340"/>
      <c r="K96" s="341"/>
    </row>
    <row r="97" ht="18.75" customHeight="1">
      <c r="B97" s="342"/>
      <c r="C97" s="343"/>
      <c r="D97" s="343"/>
      <c r="E97" s="343"/>
      <c r="F97" s="343"/>
      <c r="G97" s="343"/>
      <c r="H97" s="343"/>
      <c r="I97" s="343"/>
      <c r="J97" s="343"/>
      <c r="K97" s="342"/>
    </row>
    <row r="98" ht="18.75" customHeight="1">
      <c r="B98" s="321"/>
      <c r="C98" s="321"/>
      <c r="D98" s="321"/>
      <c r="E98" s="321"/>
      <c r="F98" s="321"/>
      <c r="G98" s="321"/>
      <c r="H98" s="321"/>
      <c r="I98" s="321"/>
      <c r="J98" s="321"/>
      <c r="K98" s="321"/>
    </row>
    <row r="99" ht="7.5" customHeight="1">
      <c r="B99" s="322"/>
      <c r="C99" s="323"/>
      <c r="D99" s="323"/>
      <c r="E99" s="323"/>
      <c r="F99" s="323"/>
      <c r="G99" s="323"/>
      <c r="H99" s="323"/>
      <c r="I99" s="323"/>
      <c r="J99" s="323"/>
      <c r="K99" s="324"/>
    </row>
    <row r="100" ht="45" customHeight="1">
      <c r="B100" s="325"/>
      <c r="C100" s="326" t="s">
        <v>2826</v>
      </c>
      <c r="D100" s="326"/>
      <c r="E100" s="326"/>
      <c r="F100" s="326"/>
      <c r="G100" s="326"/>
      <c r="H100" s="326"/>
      <c r="I100" s="326"/>
      <c r="J100" s="326"/>
      <c r="K100" s="327"/>
    </row>
    <row r="101" ht="17.25" customHeight="1">
      <c r="B101" s="325"/>
      <c r="C101" s="328" t="s">
        <v>2782</v>
      </c>
      <c r="D101" s="328"/>
      <c r="E101" s="328"/>
      <c r="F101" s="328" t="s">
        <v>2783</v>
      </c>
      <c r="G101" s="329"/>
      <c r="H101" s="328" t="s">
        <v>138</v>
      </c>
      <c r="I101" s="328" t="s">
        <v>56</v>
      </c>
      <c r="J101" s="328" t="s">
        <v>2784</v>
      </c>
      <c r="K101" s="327"/>
    </row>
    <row r="102" ht="17.25" customHeight="1">
      <c r="B102" s="325"/>
      <c r="C102" s="330" t="s">
        <v>2785</v>
      </c>
      <c r="D102" s="330"/>
      <c r="E102" s="330"/>
      <c r="F102" s="331" t="s">
        <v>2786</v>
      </c>
      <c r="G102" s="332"/>
      <c r="H102" s="330"/>
      <c r="I102" s="330"/>
      <c r="J102" s="330" t="s">
        <v>2787</v>
      </c>
      <c r="K102" s="327"/>
    </row>
    <row r="103" ht="5.25" customHeight="1">
      <c r="B103" s="325"/>
      <c r="C103" s="328"/>
      <c r="D103" s="328"/>
      <c r="E103" s="328"/>
      <c r="F103" s="328"/>
      <c r="G103" s="344"/>
      <c r="H103" s="328"/>
      <c r="I103" s="328"/>
      <c r="J103" s="328"/>
      <c r="K103" s="327"/>
    </row>
    <row r="104" ht="15" customHeight="1">
      <c r="B104" s="325"/>
      <c r="C104" s="314" t="s">
        <v>52</v>
      </c>
      <c r="D104" s="333"/>
      <c r="E104" s="333"/>
      <c r="F104" s="335" t="s">
        <v>2788</v>
      </c>
      <c r="G104" s="344"/>
      <c r="H104" s="314" t="s">
        <v>2827</v>
      </c>
      <c r="I104" s="314" t="s">
        <v>2790</v>
      </c>
      <c r="J104" s="314">
        <v>20</v>
      </c>
      <c r="K104" s="327"/>
    </row>
    <row r="105" ht="15" customHeight="1">
      <c r="B105" s="325"/>
      <c r="C105" s="314" t="s">
        <v>2791</v>
      </c>
      <c r="D105" s="314"/>
      <c r="E105" s="314"/>
      <c r="F105" s="335" t="s">
        <v>2788</v>
      </c>
      <c r="G105" s="314"/>
      <c r="H105" s="314" t="s">
        <v>2827</v>
      </c>
      <c r="I105" s="314" t="s">
        <v>2790</v>
      </c>
      <c r="J105" s="314">
        <v>120</v>
      </c>
      <c r="K105" s="327"/>
    </row>
    <row r="106" ht="15" customHeight="1">
      <c r="B106" s="336"/>
      <c r="C106" s="314" t="s">
        <v>2793</v>
      </c>
      <c r="D106" s="314"/>
      <c r="E106" s="314"/>
      <c r="F106" s="335" t="s">
        <v>2794</v>
      </c>
      <c r="G106" s="314"/>
      <c r="H106" s="314" t="s">
        <v>2827</v>
      </c>
      <c r="I106" s="314" t="s">
        <v>2790</v>
      </c>
      <c r="J106" s="314">
        <v>50</v>
      </c>
      <c r="K106" s="327"/>
    </row>
    <row r="107" ht="15" customHeight="1">
      <c r="B107" s="336"/>
      <c r="C107" s="314" t="s">
        <v>2796</v>
      </c>
      <c r="D107" s="314"/>
      <c r="E107" s="314"/>
      <c r="F107" s="335" t="s">
        <v>2788</v>
      </c>
      <c r="G107" s="314"/>
      <c r="H107" s="314" t="s">
        <v>2827</v>
      </c>
      <c r="I107" s="314" t="s">
        <v>2798</v>
      </c>
      <c r="J107" s="314"/>
      <c r="K107" s="327"/>
    </row>
    <row r="108" ht="15" customHeight="1">
      <c r="B108" s="336"/>
      <c r="C108" s="314" t="s">
        <v>2807</v>
      </c>
      <c r="D108" s="314"/>
      <c r="E108" s="314"/>
      <c r="F108" s="335" t="s">
        <v>2794</v>
      </c>
      <c r="G108" s="314"/>
      <c r="H108" s="314" t="s">
        <v>2827</v>
      </c>
      <c r="I108" s="314" t="s">
        <v>2790</v>
      </c>
      <c r="J108" s="314">
        <v>50</v>
      </c>
      <c r="K108" s="327"/>
    </row>
    <row r="109" ht="15" customHeight="1">
      <c r="B109" s="336"/>
      <c r="C109" s="314" t="s">
        <v>2815</v>
      </c>
      <c r="D109" s="314"/>
      <c r="E109" s="314"/>
      <c r="F109" s="335" t="s">
        <v>2794</v>
      </c>
      <c r="G109" s="314"/>
      <c r="H109" s="314" t="s">
        <v>2827</v>
      </c>
      <c r="I109" s="314" t="s">
        <v>2790</v>
      </c>
      <c r="J109" s="314">
        <v>50</v>
      </c>
      <c r="K109" s="327"/>
    </row>
    <row r="110" ht="15" customHeight="1">
      <c r="B110" s="336"/>
      <c r="C110" s="314" t="s">
        <v>2813</v>
      </c>
      <c r="D110" s="314"/>
      <c r="E110" s="314"/>
      <c r="F110" s="335" t="s">
        <v>2794</v>
      </c>
      <c r="G110" s="314"/>
      <c r="H110" s="314" t="s">
        <v>2827</v>
      </c>
      <c r="I110" s="314" t="s">
        <v>2790</v>
      </c>
      <c r="J110" s="314">
        <v>50</v>
      </c>
      <c r="K110" s="327"/>
    </row>
    <row r="111" ht="15" customHeight="1">
      <c r="B111" s="336"/>
      <c r="C111" s="314" t="s">
        <v>52</v>
      </c>
      <c r="D111" s="314"/>
      <c r="E111" s="314"/>
      <c r="F111" s="335" t="s">
        <v>2788</v>
      </c>
      <c r="G111" s="314"/>
      <c r="H111" s="314" t="s">
        <v>2828</v>
      </c>
      <c r="I111" s="314" t="s">
        <v>2790</v>
      </c>
      <c r="J111" s="314">
        <v>20</v>
      </c>
      <c r="K111" s="327"/>
    </row>
    <row r="112" ht="15" customHeight="1">
      <c r="B112" s="336"/>
      <c r="C112" s="314" t="s">
        <v>2829</v>
      </c>
      <c r="D112" s="314"/>
      <c r="E112" s="314"/>
      <c r="F112" s="335" t="s">
        <v>2788</v>
      </c>
      <c r="G112" s="314"/>
      <c r="H112" s="314" t="s">
        <v>2830</v>
      </c>
      <c r="I112" s="314" t="s">
        <v>2790</v>
      </c>
      <c r="J112" s="314">
        <v>120</v>
      </c>
      <c r="K112" s="327"/>
    </row>
    <row r="113" ht="15" customHeight="1">
      <c r="B113" s="336"/>
      <c r="C113" s="314" t="s">
        <v>37</v>
      </c>
      <c r="D113" s="314"/>
      <c r="E113" s="314"/>
      <c r="F113" s="335" t="s">
        <v>2788</v>
      </c>
      <c r="G113" s="314"/>
      <c r="H113" s="314" t="s">
        <v>2831</v>
      </c>
      <c r="I113" s="314" t="s">
        <v>2822</v>
      </c>
      <c r="J113" s="314"/>
      <c r="K113" s="327"/>
    </row>
    <row r="114" ht="15" customHeight="1">
      <c r="B114" s="336"/>
      <c r="C114" s="314" t="s">
        <v>47</v>
      </c>
      <c r="D114" s="314"/>
      <c r="E114" s="314"/>
      <c r="F114" s="335" t="s">
        <v>2788</v>
      </c>
      <c r="G114" s="314"/>
      <c r="H114" s="314" t="s">
        <v>2832</v>
      </c>
      <c r="I114" s="314" t="s">
        <v>2822</v>
      </c>
      <c r="J114" s="314"/>
      <c r="K114" s="327"/>
    </row>
    <row r="115" ht="15" customHeight="1">
      <c r="B115" s="336"/>
      <c r="C115" s="314" t="s">
        <v>56</v>
      </c>
      <c r="D115" s="314"/>
      <c r="E115" s="314"/>
      <c r="F115" s="335" t="s">
        <v>2788</v>
      </c>
      <c r="G115" s="314"/>
      <c r="H115" s="314" t="s">
        <v>2833</v>
      </c>
      <c r="I115" s="314" t="s">
        <v>2834</v>
      </c>
      <c r="J115" s="314"/>
      <c r="K115" s="327"/>
    </row>
    <row r="116" ht="15" customHeight="1">
      <c r="B116" s="339"/>
      <c r="C116" s="345"/>
      <c r="D116" s="345"/>
      <c r="E116" s="345"/>
      <c r="F116" s="345"/>
      <c r="G116" s="345"/>
      <c r="H116" s="345"/>
      <c r="I116" s="345"/>
      <c r="J116" s="345"/>
      <c r="K116" s="341"/>
    </row>
    <row r="117" ht="18.75" customHeight="1">
      <c r="B117" s="346"/>
      <c r="C117" s="310"/>
      <c r="D117" s="310"/>
      <c r="E117" s="310"/>
      <c r="F117" s="347"/>
      <c r="G117" s="310"/>
      <c r="H117" s="310"/>
      <c r="I117" s="310"/>
      <c r="J117" s="310"/>
      <c r="K117" s="346"/>
    </row>
    <row r="118" ht="18.75" customHeight="1">
      <c r="B118" s="321"/>
      <c r="C118" s="321"/>
      <c r="D118" s="321"/>
      <c r="E118" s="321"/>
      <c r="F118" s="321"/>
      <c r="G118" s="321"/>
      <c r="H118" s="321"/>
      <c r="I118" s="321"/>
      <c r="J118" s="321"/>
      <c r="K118" s="321"/>
    </row>
    <row r="119" ht="7.5" customHeight="1">
      <c r="B119" s="348"/>
      <c r="C119" s="349"/>
      <c r="D119" s="349"/>
      <c r="E119" s="349"/>
      <c r="F119" s="349"/>
      <c r="G119" s="349"/>
      <c r="H119" s="349"/>
      <c r="I119" s="349"/>
      <c r="J119" s="349"/>
      <c r="K119" s="350"/>
    </row>
    <row r="120" ht="45" customHeight="1">
      <c r="B120" s="351"/>
      <c r="C120" s="304" t="s">
        <v>2835</v>
      </c>
      <c r="D120" s="304"/>
      <c r="E120" s="304"/>
      <c r="F120" s="304"/>
      <c r="G120" s="304"/>
      <c r="H120" s="304"/>
      <c r="I120" s="304"/>
      <c r="J120" s="304"/>
      <c r="K120" s="352"/>
    </row>
    <row r="121" ht="17.25" customHeight="1">
      <c r="B121" s="353"/>
      <c r="C121" s="328" t="s">
        <v>2782</v>
      </c>
      <c r="D121" s="328"/>
      <c r="E121" s="328"/>
      <c r="F121" s="328" t="s">
        <v>2783</v>
      </c>
      <c r="G121" s="329"/>
      <c r="H121" s="328" t="s">
        <v>138</v>
      </c>
      <c r="I121" s="328" t="s">
        <v>56</v>
      </c>
      <c r="J121" s="328" t="s">
        <v>2784</v>
      </c>
      <c r="K121" s="354"/>
    </row>
    <row r="122" ht="17.25" customHeight="1">
      <c r="B122" s="353"/>
      <c r="C122" s="330" t="s">
        <v>2785</v>
      </c>
      <c r="D122" s="330"/>
      <c r="E122" s="330"/>
      <c r="F122" s="331" t="s">
        <v>2786</v>
      </c>
      <c r="G122" s="332"/>
      <c r="H122" s="330"/>
      <c r="I122" s="330"/>
      <c r="J122" s="330" t="s">
        <v>2787</v>
      </c>
      <c r="K122" s="354"/>
    </row>
    <row r="123" ht="5.25" customHeight="1">
      <c r="B123" s="355"/>
      <c r="C123" s="333"/>
      <c r="D123" s="333"/>
      <c r="E123" s="333"/>
      <c r="F123" s="333"/>
      <c r="G123" s="314"/>
      <c r="H123" s="333"/>
      <c r="I123" s="333"/>
      <c r="J123" s="333"/>
      <c r="K123" s="356"/>
    </row>
    <row r="124" ht="15" customHeight="1">
      <c r="B124" s="355"/>
      <c r="C124" s="314" t="s">
        <v>2791</v>
      </c>
      <c r="D124" s="333"/>
      <c r="E124" s="333"/>
      <c r="F124" s="335" t="s">
        <v>2788</v>
      </c>
      <c r="G124" s="314"/>
      <c r="H124" s="314" t="s">
        <v>2827</v>
      </c>
      <c r="I124" s="314" t="s">
        <v>2790</v>
      </c>
      <c r="J124" s="314">
        <v>120</v>
      </c>
      <c r="K124" s="357"/>
    </row>
    <row r="125" ht="15" customHeight="1">
      <c r="B125" s="355"/>
      <c r="C125" s="314" t="s">
        <v>2836</v>
      </c>
      <c r="D125" s="314"/>
      <c r="E125" s="314"/>
      <c r="F125" s="335" t="s">
        <v>2788</v>
      </c>
      <c r="G125" s="314"/>
      <c r="H125" s="314" t="s">
        <v>2837</v>
      </c>
      <c r="I125" s="314" t="s">
        <v>2790</v>
      </c>
      <c r="J125" s="314" t="s">
        <v>2838</v>
      </c>
      <c r="K125" s="357"/>
    </row>
    <row r="126" ht="15" customHeight="1">
      <c r="B126" s="355"/>
      <c r="C126" s="314" t="s">
        <v>2737</v>
      </c>
      <c r="D126" s="314"/>
      <c r="E126" s="314"/>
      <c r="F126" s="335" t="s">
        <v>2788</v>
      </c>
      <c r="G126" s="314"/>
      <c r="H126" s="314" t="s">
        <v>2839</v>
      </c>
      <c r="I126" s="314" t="s">
        <v>2790</v>
      </c>
      <c r="J126" s="314" t="s">
        <v>2838</v>
      </c>
      <c r="K126" s="357"/>
    </row>
    <row r="127" ht="15" customHeight="1">
      <c r="B127" s="355"/>
      <c r="C127" s="314" t="s">
        <v>2799</v>
      </c>
      <c r="D127" s="314"/>
      <c r="E127" s="314"/>
      <c r="F127" s="335" t="s">
        <v>2794</v>
      </c>
      <c r="G127" s="314"/>
      <c r="H127" s="314" t="s">
        <v>2800</v>
      </c>
      <c r="I127" s="314" t="s">
        <v>2790</v>
      </c>
      <c r="J127" s="314">
        <v>15</v>
      </c>
      <c r="K127" s="357"/>
    </row>
    <row r="128" ht="15" customHeight="1">
      <c r="B128" s="355"/>
      <c r="C128" s="337" t="s">
        <v>2801</v>
      </c>
      <c r="D128" s="337"/>
      <c r="E128" s="337"/>
      <c r="F128" s="338" t="s">
        <v>2794</v>
      </c>
      <c r="G128" s="337"/>
      <c r="H128" s="337" t="s">
        <v>2802</v>
      </c>
      <c r="I128" s="337" t="s">
        <v>2790</v>
      </c>
      <c r="J128" s="337">
        <v>15</v>
      </c>
      <c r="K128" s="357"/>
    </row>
    <row r="129" ht="15" customHeight="1">
      <c r="B129" s="355"/>
      <c r="C129" s="337" t="s">
        <v>2803</v>
      </c>
      <c r="D129" s="337"/>
      <c r="E129" s="337"/>
      <c r="F129" s="338" t="s">
        <v>2794</v>
      </c>
      <c r="G129" s="337"/>
      <c r="H129" s="337" t="s">
        <v>2804</v>
      </c>
      <c r="I129" s="337" t="s">
        <v>2790</v>
      </c>
      <c r="J129" s="337">
        <v>20</v>
      </c>
      <c r="K129" s="357"/>
    </row>
    <row r="130" ht="15" customHeight="1">
      <c r="B130" s="355"/>
      <c r="C130" s="337" t="s">
        <v>2805</v>
      </c>
      <c r="D130" s="337"/>
      <c r="E130" s="337"/>
      <c r="F130" s="338" t="s">
        <v>2794</v>
      </c>
      <c r="G130" s="337"/>
      <c r="H130" s="337" t="s">
        <v>2806</v>
      </c>
      <c r="I130" s="337" t="s">
        <v>2790</v>
      </c>
      <c r="J130" s="337">
        <v>20</v>
      </c>
      <c r="K130" s="357"/>
    </row>
    <row r="131" ht="15" customHeight="1">
      <c r="B131" s="355"/>
      <c r="C131" s="314" t="s">
        <v>2793</v>
      </c>
      <c r="D131" s="314"/>
      <c r="E131" s="314"/>
      <c r="F131" s="335" t="s">
        <v>2794</v>
      </c>
      <c r="G131" s="314"/>
      <c r="H131" s="314" t="s">
        <v>2827</v>
      </c>
      <c r="I131" s="314" t="s">
        <v>2790</v>
      </c>
      <c r="J131" s="314">
        <v>50</v>
      </c>
      <c r="K131" s="357"/>
    </row>
    <row r="132" ht="15" customHeight="1">
      <c r="B132" s="355"/>
      <c r="C132" s="314" t="s">
        <v>2807</v>
      </c>
      <c r="D132" s="314"/>
      <c r="E132" s="314"/>
      <c r="F132" s="335" t="s">
        <v>2794</v>
      </c>
      <c r="G132" s="314"/>
      <c r="H132" s="314" t="s">
        <v>2827</v>
      </c>
      <c r="I132" s="314" t="s">
        <v>2790</v>
      </c>
      <c r="J132" s="314">
        <v>50</v>
      </c>
      <c r="K132" s="357"/>
    </row>
    <row r="133" ht="15" customHeight="1">
      <c r="B133" s="355"/>
      <c r="C133" s="314" t="s">
        <v>2813</v>
      </c>
      <c r="D133" s="314"/>
      <c r="E133" s="314"/>
      <c r="F133" s="335" t="s">
        <v>2794</v>
      </c>
      <c r="G133" s="314"/>
      <c r="H133" s="314" t="s">
        <v>2827</v>
      </c>
      <c r="I133" s="314" t="s">
        <v>2790</v>
      </c>
      <c r="J133" s="314">
        <v>50</v>
      </c>
      <c r="K133" s="357"/>
    </row>
    <row r="134" ht="15" customHeight="1">
      <c r="B134" s="355"/>
      <c r="C134" s="314" t="s">
        <v>2815</v>
      </c>
      <c r="D134" s="314"/>
      <c r="E134" s="314"/>
      <c r="F134" s="335" t="s">
        <v>2794</v>
      </c>
      <c r="G134" s="314"/>
      <c r="H134" s="314" t="s">
        <v>2827</v>
      </c>
      <c r="I134" s="314" t="s">
        <v>2790</v>
      </c>
      <c r="J134" s="314">
        <v>50</v>
      </c>
      <c r="K134" s="357"/>
    </row>
    <row r="135" ht="15" customHeight="1">
      <c r="B135" s="355"/>
      <c r="C135" s="314" t="s">
        <v>143</v>
      </c>
      <c r="D135" s="314"/>
      <c r="E135" s="314"/>
      <c r="F135" s="335" t="s">
        <v>2794</v>
      </c>
      <c r="G135" s="314"/>
      <c r="H135" s="314" t="s">
        <v>2840</v>
      </c>
      <c r="I135" s="314" t="s">
        <v>2790</v>
      </c>
      <c r="J135" s="314">
        <v>255</v>
      </c>
      <c r="K135" s="357"/>
    </row>
    <row r="136" ht="15" customHeight="1">
      <c r="B136" s="355"/>
      <c r="C136" s="314" t="s">
        <v>2817</v>
      </c>
      <c r="D136" s="314"/>
      <c r="E136" s="314"/>
      <c r="F136" s="335" t="s">
        <v>2788</v>
      </c>
      <c r="G136" s="314"/>
      <c r="H136" s="314" t="s">
        <v>2841</v>
      </c>
      <c r="I136" s="314" t="s">
        <v>2819</v>
      </c>
      <c r="J136" s="314"/>
      <c r="K136" s="357"/>
    </row>
    <row r="137" ht="15" customHeight="1">
      <c r="B137" s="355"/>
      <c r="C137" s="314" t="s">
        <v>2820</v>
      </c>
      <c r="D137" s="314"/>
      <c r="E137" s="314"/>
      <c r="F137" s="335" t="s">
        <v>2788</v>
      </c>
      <c r="G137" s="314"/>
      <c r="H137" s="314" t="s">
        <v>2842</v>
      </c>
      <c r="I137" s="314" t="s">
        <v>2822</v>
      </c>
      <c r="J137" s="314"/>
      <c r="K137" s="357"/>
    </row>
    <row r="138" ht="15" customHeight="1">
      <c r="B138" s="355"/>
      <c r="C138" s="314" t="s">
        <v>2823</v>
      </c>
      <c r="D138" s="314"/>
      <c r="E138" s="314"/>
      <c r="F138" s="335" t="s">
        <v>2788</v>
      </c>
      <c r="G138" s="314"/>
      <c r="H138" s="314" t="s">
        <v>2823</v>
      </c>
      <c r="I138" s="314" t="s">
        <v>2822</v>
      </c>
      <c r="J138" s="314"/>
      <c r="K138" s="357"/>
    </row>
    <row r="139" ht="15" customHeight="1">
      <c r="B139" s="355"/>
      <c r="C139" s="314" t="s">
        <v>37</v>
      </c>
      <c r="D139" s="314"/>
      <c r="E139" s="314"/>
      <c r="F139" s="335" t="s">
        <v>2788</v>
      </c>
      <c r="G139" s="314"/>
      <c r="H139" s="314" t="s">
        <v>2843</v>
      </c>
      <c r="I139" s="314" t="s">
        <v>2822</v>
      </c>
      <c r="J139" s="314"/>
      <c r="K139" s="357"/>
    </row>
    <row r="140" ht="15" customHeight="1">
      <c r="B140" s="355"/>
      <c r="C140" s="314" t="s">
        <v>2844</v>
      </c>
      <c r="D140" s="314"/>
      <c r="E140" s="314"/>
      <c r="F140" s="335" t="s">
        <v>2788</v>
      </c>
      <c r="G140" s="314"/>
      <c r="H140" s="314" t="s">
        <v>2845</v>
      </c>
      <c r="I140" s="314" t="s">
        <v>2822</v>
      </c>
      <c r="J140" s="314"/>
      <c r="K140" s="357"/>
    </row>
    <row r="141" ht="15" customHeight="1">
      <c r="B141" s="358"/>
      <c r="C141" s="359"/>
      <c r="D141" s="359"/>
      <c r="E141" s="359"/>
      <c r="F141" s="359"/>
      <c r="G141" s="359"/>
      <c r="H141" s="359"/>
      <c r="I141" s="359"/>
      <c r="J141" s="359"/>
      <c r="K141" s="360"/>
    </row>
    <row r="142" ht="18.75" customHeight="1">
      <c r="B142" s="310"/>
      <c r="C142" s="310"/>
      <c r="D142" s="310"/>
      <c r="E142" s="310"/>
      <c r="F142" s="347"/>
      <c r="G142" s="310"/>
      <c r="H142" s="310"/>
      <c r="I142" s="310"/>
      <c r="J142" s="310"/>
      <c r="K142" s="310"/>
    </row>
    <row r="143" ht="18.75" customHeight="1">
      <c r="B143" s="321"/>
      <c r="C143" s="321"/>
      <c r="D143" s="321"/>
      <c r="E143" s="321"/>
      <c r="F143" s="321"/>
      <c r="G143" s="321"/>
      <c r="H143" s="321"/>
      <c r="I143" s="321"/>
      <c r="J143" s="321"/>
      <c r="K143" s="321"/>
    </row>
    <row r="144" ht="7.5" customHeight="1">
      <c r="B144" s="322"/>
      <c r="C144" s="323"/>
      <c r="D144" s="323"/>
      <c r="E144" s="323"/>
      <c r="F144" s="323"/>
      <c r="G144" s="323"/>
      <c r="H144" s="323"/>
      <c r="I144" s="323"/>
      <c r="J144" s="323"/>
      <c r="K144" s="324"/>
    </row>
    <row r="145" ht="45" customHeight="1">
      <c r="B145" s="325"/>
      <c r="C145" s="326" t="s">
        <v>2846</v>
      </c>
      <c r="D145" s="326"/>
      <c r="E145" s="326"/>
      <c r="F145" s="326"/>
      <c r="G145" s="326"/>
      <c r="H145" s="326"/>
      <c r="I145" s="326"/>
      <c r="J145" s="326"/>
      <c r="K145" s="327"/>
    </row>
    <row r="146" ht="17.25" customHeight="1">
      <c r="B146" s="325"/>
      <c r="C146" s="328" t="s">
        <v>2782</v>
      </c>
      <c r="D146" s="328"/>
      <c r="E146" s="328"/>
      <c r="F146" s="328" t="s">
        <v>2783</v>
      </c>
      <c r="G146" s="329"/>
      <c r="H146" s="328" t="s">
        <v>138</v>
      </c>
      <c r="I146" s="328" t="s">
        <v>56</v>
      </c>
      <c r="J146" s="328" t="s">
        <v>2784</v>
      </c>
      <c r="K146" s="327"/>
    </row>
    <row r="147" ht="17.25" customHeight="1">
      <c r="B147" s="325"/>
      <c r="C147" s="330" t="s">
        <v>2785</v>
      </c>
      <c r="D147" s="330"/>
      <c r="E147" s="330"/>
      <c r="F147" s="331" t="s">
        <v>2786</v>
      </c>
      <c r="G147" s="332"/>
      <c r="H147" s="330"/>
      <c r="I147" s="330"/>
      <c r="J147" s="330" t="s">
        <v>2787</v>
      </c>
      <c r="K147" s="327"/>
    </row>
    <row r="148" ht="5.25" customHeight="1">
      <c r="B148" s="336"/>
      <c r="C148" s="333"/>
      <c r="D148" s="333"/>
      <c r="E148" s="333"/>
      <c r="F148" s="333"/>
      <c r="G148" s="334"/>
      <c r="H148" s="333"/>
      <c r="I148" s="333"/>
      <c r="J148" s="333"/>
      <c r="K148" s="357"/>
    </row>
    <row r="149" ht="15" customHeight="1">
      <c r="B149" s="336"/>
      <c r="C149" s="361" t="s">
        <v>2791</v>
      </c>
      <c r="D149" s="314"/>
      <c r="E149" s="314"/>
      <c r="F149" s="362" t="s">
        <v>2788</v>
      </c>
      <c r="G149" s="314"/>
      <c r="H149" s="361" t="s">
        <v>2827</v>
      </c>
      <c r="I149" s="361" t="s">
        <v>2790</v>
      </c>
      <c r="J149" s="361">
        <v>120</v>
      </c>
      <c r="K149" s="357"/>
    </row>
    <row r="150" ht="15" customHeight="1">
      <c r="B150" s="336"/>
      <c r="C150" s="361" t="s">
        <v>2836</v>
      </c>
      <c r="D150" s="314"/>
      <c r="E150" s="314"/>
      <c r="F150" s="362" t="s">
        <v>2788</v>
      </c>
      <c r="G150" s="314"/>
      <c r="H150" s="361" t="s">
        <v>2847</v>
      </c>
      <c r="I150" s="361" t="s">
        <v>2790</v>
      </c>
      <c r="J150" s="361" t="s">
        <v>2838</v>
      </c>
      <c r="K150" s="357"/>
    </row>
    <row r="151" ht="15" customHeight="1">
      <c r="B151" s="336"/>
      <c r="C151" s="361" t="s">
        <v>2737</v>
      </c>
      <c r="D151" s="314"/>
      <c r="E151" s="314"/>
      <c r="F151" s="362" t="s">
        <v>2788</v>
      </c>
      <c r="G151" s="314"/>
      <c r="H151" s="361" t="s">
        <v>2848</v>
      </c>
      <c r="I151" s="361" t="s">
        <v>2790</v>
      </c>
      <c r="J151" s="361" t="s">
        <v>2838</v>
      </c>
      <c r="K151" s="357"/>
    </row>
    <row r="152" ht="15" customHeight="1">
      <c r="B152" s="336"/>
      <c r="C152" s="361" t="s">
        <v>2793</v>
      </c>
      <c r="D152" s="314"/>
      <c r="E152" s="314"/>
      <c r="F152" s="362" t="s">
        <v>2794</v>
      </c>
      <c r="G152" s="314"/>
      <c r="H152" s="361" t="s">
        <v>2827</v>
      </c>
      <c r="I152" s="361" t="s">
        <v>2790</v>
      </c>
      <c r="J152" s="361">
        <v>50</v>
      </c>
      <c r="K152" s="357"/>
    </row>
    <row r="153" ht="15" customHeight="1">
      <c r="B153" s="336"/>
      <c r="C153" s="361" t="s">
        <v>2796</v>
      </c>
      <c r="D153" s="314"/>
      <c r="E153" s="314"/>
      <c r="F153" s="362" t="s">
        <v>2788</v>
      </c>
      <c r="G153" s="314"/>
      <c r="H153" s="361" t="s">
        <v>2827</v>
      </c>
      <c r="I153" s="361" t="s">
        <v>2798</v>
      </c>
      <c r="J153" s="361"/>
      <c r="K153" s="357"/>
    </row>
    <row r="154" ht="15" customHeight="1">
      <c r="B154" s="336"/>
      <c r="C154" s="361" t="s">
        <v>2807</v>
      </c>
      <c r="D154" s="314"/>
      <c r="E154" s="314"/>
      <c r="F154" s="362" t="s">
        <v>2794</v>
      </c>
      <c r="G154" s="314"/>
      <c r="H154" s="361" t="s">
        <v>2827</v>
      </c>
      <c r="I154" s="361" t="s">
        <v>2790</v>
      </c>
      <c r="J154" s="361">
        <v>50</v>
      </c>
      <c r="K154" s="357"/>
    </row>
    <row r="155" ht="15" customHeight="1">
      <c r="B155" s="336"/>
      <c r="C155" s="361" t="s">
        <v>2815</v>
      </c>
      <c r="D155" s="314"/>
      <c r="E155" s="314"/>
      <c r="F155" s="362" t="s">
        <v>2794</v>
      </c>
      <c r="G155" s="314"/>
      <c r="H155" s="361" t="s">
        <v>2827</v>
      </c>
      <c r="I155" s="361" t="s">
        <v>2790</v>
      </c>
      <c r="J155" s="361">
        <v>50</v>
      </c>
      <c r="K155" s="357"/>
    </row>
    <row r="156" ht="15" customHeight="1">
      <c r="B156" s="336"/>
      <c r="C156" s="361" t="s">
        <v>2813</v>
      </c>
      <c r="D156" s="314"/>
      <c r="E156" s="314"/>
      <c r="F156" s="362" t="s">
        <v>2794</v>
      </c>
      <c r="G156" s="314"/>
      <c r="H156" s="361" t="s">
        <v>2827</v>
      </c>
      <c r="I156" s="361" t="s">
        <v>2790</v>
      </c>
      <c r="J156" s="361">
        <v>50</v>
      </c>
      <c r="K156" s="357"/>
    </row>
    <row r="157" ht="15" customHeight="1">
      <c r="B157" s="336"/>
      <c r="C157" s="361" t="s">
        <v>107</v>
      </c>
      <c r="D157" s="314"/>
      <c r="E157" s="314"/>
      <c r="F157" s="362" t="s">
        <v>2788</v>
      </c>
      <c r="G157" s="314"/>
      <c r="H157" s="361" t="s">
        <v>2849</v>
      </c>
      <c r="I157" s="361" t="s">
        <v>2790</v>
      </c>
      <c r="J157" s="361" t="s">
        <v>2850</v>
      </c>
      <c r="K157" s="357"/>
    </row>
    <row r="158" ht="15" customHeight="1">
      <c r="B158" s="336"/>
      <c r="C158" s="361" t="s">
        <v>2851</v>
      </c>
      <c r="D158" s="314"/>
      <c r="E158" s="314"/>
      <c r="F158" s="362" t="s">
        <v>2788</v>
      </c>
      <c r="G158" s="314"/>
      <c r="H158" s="361" t="s">
        <v>2852</v>
      </c>
      <c r="I158" s="361" t="s">
        <v>2822</v>
      </c>
      <c r="J158" s="361"/>
      <c r="K158" s="357"/>
    </row>
    <row r="159" ht="15" customHeight="1">
      <c r="B159" s="363"/>
      <c r="C159" s="345"/>
      <c r="D159" s="345"/>
      <c r="E159" s="345"/>
      <c r="F159" s="345"/>
      <c r="G159" s="345"/>
      <c r="H159" s="345"/>
      <c r="I159" s="345"/>
      <c r="J159" s="345"/>
      <c r="K159" s="364"/>
    </row>
    <row r="160" ht="18.75" customHeight="1">
      <c r="B160" s="310"/>
      <c r="C160" s="314"/>
      <c r="D160" s="314"/>
      <c r="E160" s="314"/>
      <c r="F160" s="335"/>
      <c r="G160" s="314"/>
      <c r="H160" s="314"/>
      <c r="I160" s="314"/>
      <c r="J160" s="314"/>
      <c r="K160" s="310"/>
    </row>
    <row r="161" ht="18.75" customHeight="1">
      <c r="B161" s="321"/>
      <c r="C161" s="321"/>
      <c r="D161" s="321"/>
      <c r="E161" s="321"/>
      <c r="F161" s="321"/>
      <c r="G161" s="321"/>
      <c r="H161" s="321"/>
      <c r="I161" s="321"/>
      <c r="J161" s="321"/>
      <c r="K161" s="321"/>
    </row>
    <row r="162" ht="7.5" customHeight="1">
      <c r="B162" s="300"/>
      <c r="C162" s="301"/>
      <c r="D162" s="301"/>
      <c r="E162" s="301"/>
      <c r="F162" s="301"/>
      <c r="G162" s="301"/>
      <c r="H162" s="301"/>
      <c r="I162" s="301"/>
      <c r="J162" s="301"/>
      <c r="K162" s="302"/>
    </row>
    <row r="163" ht="45" customHeight="1">
      <c r="B163" s="303"/>
      <c r="C163" s="304" t="s">
        <v>2853</v>
      </c>
      <c r="D163" s="304"/>
      <c r="E163" s="304"/>
      <c r="F163" s="304"/>
      <c r="G163" s="304"/>
      <c r="H163" s="304"/>
      <c r="I163" s="304"/>
      <c r="J163" s="304"/>
      <c r="K163" s="305"/>
    </row>
    <row r="164" ht="17.25" customHeight="1">
      <c r="B164" s="303"/>
      <c r="C164" s="328" t="s">
        <v>2782</v>
      </c>
      <c r="D164" s="328"/>
      <c r="E164" s="328"/>
      <c r="F164" s="328" t="s">
        <v>2783</v>
      </c>
      <c r="G164" s="365"/>
      <c r="H164" s="366" t="s">
        <v>138</v>
      </c>
      <c r="I164" s="366" t="s">
        <v>56</v>
      </c>
      <c r="J164" s="328" t="s">
        <v>2784</v>
      </c>
      <c r="K164" s="305"/>
    </row>
    <row r="165" ht="17.25" customHeight="1">
      <c r="B165" s="306"/>
      <c r="C165" s="330" t="s">
        <v>2785</v>
      </c>
      <c r="D165" s="330"/>
      <c r="E165" s="330"/>
      <c r="F165" s="331" t="s">
        <v>2786</v>
      </c>
      <c r="G165" s="367"/>
      <c r="H165" s="368"/>
      <c r="I165" s="368"/>
      <c r="J165" s="330" t="s">
        <v>2787</v>
      </c>
      <c r="K165" s="308"/>
    </row>
    <row r="166" ht="5.25" customHeight="1">
      <c r="B166" s="336"/>
      <c r="C166" s="333"/>
      <c r="D166" s="333"/>
      <c r="E166" s="333"/>
      <c r="F166" s="333"/>
      <c r="G166" s="334"/>
      <c r="H166" s="333"/>
      <c r="I166" s="333"/>
      <c r="J166" s="333"/>
      <c r="K166" s="357"/>
    </row>
    <row r="167" ht="15" customHeight="1">
      <c r="B167" s="336"/>
      <c r="C167" s="314" t="s">
        <v>2791</v>
      </c>
      <c r="D167" s="314"/>
      <c r="E167" s="314"/>
      <c r="F167" s="335" t="s">
        <v>2788</v>
      </c>
      <c r="G167" s="314"/>
      <c r="H167" s="314" t="s">
        <v>2827</v>
      </c>
      <c r="I167" s="314" t="s">
        <v>2790</v>
      </c>
      <c r="J167" s="314">
        <v>120</v>
      </c>
      <c r="K167" s="357"/>
    </row>
    <row r="168" ht="15" customHeight="1">
      <c r="B168" s="336"/>
      <c r="C168" s="314" t="s">
        <v>2836</v>
      </c>
      <c r="D168" s="314"/>
      <c r="E168" s="314"/>
      <c r="F168" s="335" t="s">
        <v>2788</v>
      </c>
      <c r="G168" s="314"/>
      <c r="H168" s="314" t="s">
        <v>2837</v>
      </c>
      <c r="I168" s="314" t="s">
        <v>2790</v>
      </c>
      <c r="J168" s="314" t="s">
        <v>2838</v>
      </c>
      <c r="K168" s="357"/>
    </row>
    <row r="169" ht="15" customHeight="1">
      <c r="B169" s="336"/>
      <c r="C169" s="314" t="s">
        <v>2737</v>
      </c>
      <c r="D169" s="314"/>
      <c r="E169" s="314"/>
      <c r="F169" s="335" t="s">
        <v>2788</v>
      </c>
      <c r="G169" s="314"/>
      <c r="H169" s="314" t="s">
        <v>2854</v>
      </c>
      <c r="I169" s="314" t="s">
        <v>2790</v>
      </c>
      <c r="J169" s="314" t="s">
        <v>2838</v>
      </c>
      <c r="K169" s="357"/>
    </row>
    <row r="170" ht="15" customHeight="1">
      <c r="B170" s="336"/>
      <c r="C170" s="314" t="s">
        <v>2793</v>
      </c>
      <c r="D170" s="314"/>
      <c r="E170" s="314"/>
      <c r="F170" s="335" t="s">
        <v>2794</v>
      </c>
      <c r="G170" s="314"/>
      <c r="H170" s="314" t="s">
        <v>2854</v>
      </c>
      <c r="I170" s="314" t="s">
        <v>2790</v>
      </c>
      <c r="J170" s="314">
        <v>50</v>
      </c>
      <c r="K170" s="357"/>
    </row>
    <row r="171" ht="15" customHeight="1">
      <c r="B171" s="336"/>
      <c r="C171" s="314" t="s">
        <v>2796</v>
      </c>
      <c r="D171" s="314"/>
      <c r="E171" s="314"/>
      <c r="F171" s="335" t="s">
        <v>2788</v>
      </c>
      <c r="G171" s="314"/>
      <c r="H171" s="314" t="s">
        <v>2854</v>
      </c>
      <c r="I171" s="314" t="s">
        <v>2798</v>
      </c>
      <c r="J171" s="314"/>
      <c r="K171" s="357"/>
    </row>
    <row r="172" ht="15" customHeight="1">
      <c r="B172" s="336"/>
      <c r="C172" s="314" t="s">
        <v>2807</v>
      </c>
      <c r="D172" s="314"/>
      <c r="E172" s="314"/>
      <c r="F172" s="335" t="s">
        <v>2794</v>
      </c>
      <c r="G172" s="314"/>
      <c r="H172" s="314" t="s">
        <v>2854</v>
      </c>
      <c r="I172" s="314" t="s">
        <v>2790</v>
      </c>
      <c r="J172" s="314">
        <v>50</v>
      </c>
      <c r="K172" s="357"/>
    </row>
    <row r="173" ht="15" customHeight="1">
      <c r="B173" s="336"/>
      <c r="C173" s="314" t="s">
        <v>2815</v>
      </c>
      <c r="D173" s="314"/>
      <c r="E173" s="314"/>
      <c r="F173" s="335" t="s">
        <v>2794</v>
      </c>
      <c r="G173" s="314"/>
      <c r="H173" s="314" t="s">
        <v>2854</v>
      </c>
      <c r="I173" s="314" t="s">
        <v>2790</v>
      </c>
      <c r="J173" s="314">
        <v>50</v>
      </c>
      <c r="K173" s="357"/>
    </row>
    <row r="174" ht="15" customHeight="1">
      <c r="B174" s="336"/>
      <c r="C174" s="314" t="s">
        <v>2813</v>
      </c>
      <c r="D174" s="314"/>
      <c r="E174" s="314"/>
      <c r="F174" s="335" t="s">
        <v>2794</v>
      </c>
      <c r="G174" s="314"/>
      <c r="H174" s="314" t="s">
        <v>2854</v>
      </c>
      <c r="I174" s="314" t="s">
        <v>2790</v>
      </c>
      <c r="J174" s="314">
        <v>50</v>
      </c>
      <c r="K174" s="357"/>
    </row>
    <row r="175" ht="15" customHeight="1">
      <c r="B175" s="336"/>
      <c r="C175" s="314" t="s">
        <v>137</v>
      </c>
      <c r="D175" s="314"/>
      <c r="E175" s="314"/>
      <c r="F175" s="335" t="s">
        <v>2788</v>
      </c>
      <c r="G175" s="314"/>
      <c r="H175" s="314" t="s">
        <v>2855</v>
      </c>
      <c r="I175" s="314" t="s">
        <v>2856</v>
      </c>
      <c r="J175" s="314"/>
      <c r="K175" s="357"/>
    </row>
    <row r="176" ht="15" customHeight="1">
      <c r="B176" s="336"/>
      <c r="C176" s="314" t="s">
        <v>56</v>
      </c>
      <c r="D176" s="314"/>
      <c r="E176" s="314"/>
      <c r="F176" s="335" t="s">
        <v>2788</v>
      </c>
      <c r="G176" s="314"/>
      <c r="H176" s="314" t="s">
        <v>2857</v>
      </c>
      <c r="I176" s="314" t="s">
        <v>2858</v>
      </c>
      <c r="J176" s="314">
        <v>1</v>
      </c>
      <c r="K176" s="357"/>
    </row>
    <row r="177" ht="15" customHeight="1">
      <c r="B177" s="336"/>
      <c r="C177" s="314" t="s">
        <v>52</v>
      </c>
      <c r="D177" s="314"/>
      <c r="E177" s="314"/>
      <c r="F177" s="335" t="s">
        <v>2788</v>
      </c>
      <c r="G177" s="314"/>
      <c r="H177" s="314" t="s">
        <v>2859</v>
      </c>
      <c r="I177" s="314" t="s">
        <v>2790</v>
      </c>
      <c r="J177" s="314">
        <v>20</v>
      </c>
      <c r="K177" s="357"/>
    </row>
    <row r="178" ht="15" customHeight="1">
      <c r="B178" s="336"/>
      <c r="C178" s="314" t="s">
        <v>138</v>
      </c>
      <c r="D178" s="314"/>
      <c r="E178" s="314"/>
      <c r="F178" s="335" t="s">
        <v>2788</v>
      </c>
      <c r="G178" s="314"/>
      <c r="H178" s="314" t="s">
        <v>2860</v>
      </c>
      <c r="I178" s="314" t="s">
        <v>2790</v>
      </c>
      <c r="J178" s="314">
        <v>255</v>
      </c>
      <c r="K178" s="357"/>
    </row>
    <row r="179" ht="15" customHeight="1">
      <c r="B179" s="336"/>
      <c r="C179" s="314" t="s">
        <v>139</v>
      </c>
      <c r="D179" s="314"/>
      <c r="E179" s="314"/>
      <c r="F179" s="335" t="s">
        <v>2788</v>
      </c>
      <c r="G179" s="314"/>
      <c r="H179" s="314" t="s">
        <v>2753</v>
      </c>
      <c r="I179" s="314" t="s">
        <v>2790</v>
      </c>
      <c r="J179" s="314">
        <v>10</v>
      </c>
      <c r="K179" s="357"/>
    </row>
    <row r="180" ht="15" customHeight="1">
      <c r="B180" s="336"/>
      <c r="C180" s="314" t="s">
        <v>140</v>
      </c>
      <c r="D180" s="314"/>
      <c r="E180" s="314"/>
      <c r="F180" s="335" t="s">
        <v>2788</v>
      </c>
      <c r="G180" s="314"/>
      <c r="H180" s="314" t="s">
        <v>2861</v>
      </c>
      <c r="I180" s="314" t="s">
        <v>2822</v>
      </c>
      <c r="J180" s="314"/>
      <c r="K180" s="357"/>
    </row>
    <row r="181" ht="15" customHeight="1">
      <c r="B181" s="336"/>
      <c r="C181" s="314" t="s">
        <v>2862</v>
      </c>
      <c r="D181" s="314"/>
      <c r="E181" s="314"/>
      <c r="F181" s="335" t="s">
        <v>2788</v>
      </c>
      <c r="G181" s="314"/>
      <c r="H181" s="314" t="s">
        <v>2863</v>
      </c>
      <c r="I181" s="314" t="s">
        <v>2822</v>
      </c>
      <c r="J181" s="314"/>
      <c r="K181" s="357"/>
    </row>
    <row r="182" ht="15" customHeight="1">
      <c r="B182" s="336"/>
      <c r="C182" s="314" t="s">
        <v>2851</v>
      </c>
      <c r="D182" s="314"/>
      <c r="E182" s="314"/>
      <c r="F182" s="335" t="s">
        <v>2788</v>
      </c>
      <c r="G182" s="314"/>
      <c r="H182" s="314" t="s">
        <v>2864</v>
      </c>
      <c r="I182" s="314" t="s">
        <v>2822</v>
      </c>
      <c r="J182" s="314"/>
      <c r="K182" s="357"/>
    </row>
    <row r="183" ht="15" customHeight="1">
      <c r="B183" s="336"/>
      <c r="C183" s="314" t="s">
        <v>142</v>
      </c>
      <c r="D183" s="314"/>
      <c r="E183" s="314"/>
      <c r="F183" s="335" t="s">
        <v>2794</v>
      </c>
      <c r="G183" s="314"/>
      <c r="H183" s="314" t="s">
        <v>2865</v>
      </c>
      <c r="I183" s="314" t="s">
        <v>2790</v>
      </c>
      <c r="J183" s="314">
        <v>50</v>
      </c>
      <c r="K183" s="357"/>
    </row>
    <row r="184" ht="15" customHeight="1">
      <c r="B184" s="336"/>
      <c r="C184" s="314" t="s">
        <v>2866</v>
      </c>
      <c r="D184" s="314"/>
      <c r="E184" s="314"/>
      <c r="F184" s="335" t="s">
        <v>2794</v>
      </c>
      <c r="G184" s="314"/>
      <c r="H184" s="314" t="s">
        <v>2867</v>
      </c>
      <c r="I184" s="314" t="s">
        <v>2868</v>
      </c>
      <c r="J184" s="314"/>
      <c r="K184" s="357"/>
    </row>
    <row r="185" ht="15" customHeight="1">
      <c r="B185" s="336"/>
      <c r="C185" s="314" t="s">
        <v>2869</v>
      </c>
      <c r="D185" s="314"/>
      <c r="E185" s="314"/>
      <c r="F185" s="335" t="s">
        <v>2794</v>
      </c>
      <c r="G185" s="314"/>
      <c r="H185" s="314" t="s">
        <v>2870</v>
      </c>
      <c r="I185" s="314" t="s">
        <v>2868</v>
      </c>
      <c r="J185" s="314"/>
      <c r="K185" s="357"/>
    </row>
    <row r="186" ht="15" customHeight="1">
      <c r="B186" s="336"/>
      <c r="C186" s="314" t="s">
        <v>2871</v>
      </c>
      <c r="D186" s="314"/>
      <c r="E186" s="314"/>
      <c r="F186" s="335" t="s">
        <v>2794</v>
      </c>
      <c r="G186" s="314"/>
      <c r="H186" s="314" t="s">
        <v>2872</v>
      </c>
      <c r="I186" s="314" t="s">
        <v>2868</v>
      </c>
      <c r="J186" s="314"/>
      <c r="K186" s="357"/>
    </row>
    <row r="187" ht="15" customHeight="1">
      <c r="B187" s="336"/>
      <c r="C187" s="369" t="s">
        <v>2873</v>
      </c>
      <c r="D187" s="314"/>
      <c r="E187" s="314"/>
      <c r="F187" s="335" t="s">
        <v>2794</v>
      </c>
      <c r="G187" s="314"/>
      <c r="H187" s="314" t="s">
        <v>2874</v>
      </c>
      <c r="I187" s="314" t="s">
        <v>2875</v>
      </c>
      <c r="J187" s="370" t="s">
        <v>2876</v>
      </c>
      <c r="K187" s="357"/>
    </row>
    <row r="188" ht="15" customHeight="1">
      <c r="B188" s="336"/>
      <c r="C188" s="320" t="s">
        <v>41</v>
      </c>
      <c r="D188" s="314"/>
      <c r="E188" s="314"/>
      <c r="F188" s="335" t="s">
        <v>2788</v>
      </c>
      <c r="G188" s="314"/>
      <c r="H188" s="310" t="s">
        <v>2877</v>
      </c>
      <c r="I188" s="314" t="s">
        <v>2878</v>
      </c>
      <c r="J188" s="314"/>
      <c r="K188" s="357"/>
    </row>
    <row r="189" ht="15" customHeight="1">
      <c r="B189" s="336"/>
      <c r="C189" s="320" t="s">
        <v>2879</v>
      </c>
      <c r="D189" s="314"/>
      <c r="E189" s="314"/>
      <c r="F189" s="335" t="s">
        <v>2788</v>
      </c>
      <c r="G189" s="314"/>
      <c r="H189" s="314" t="s">
        <v>2880</v>
      </c>
      <c r="I189" s="314" t="s">
        <v>2822</v>
      </c>
      <c r="J189" s="314"/>
      <c r="K189" s="357"/>
    </row>
    <row r="190" ht="15" customHeight="1">
      <c r="B190" s="336"/>
      <c r="C190" s="320" t="s">
        <v>2881</v>
      </c>
      <c r="D190" s="314"/>
      <c r="E190" s="314"/>
      <c r="F190" s="335" t="s">
        <v>2788</v>
      </c>
      <c r="G190" s="314"/>
      <c r="H190" s="314" t="s">
        <v>2882</v>
      </c>
      <c r="I190" s="314" t="s">
        <v>2822</v>
      </c>
      <c r="J190" s="314"/>
      <c r="K190" s="357"/>
    </row>
    <row r="191" ht="15" customHeight="1">
      <c r="B191" s="336"/>
      <c r="C191" s="320" t="s">
        <v>2883</v>
      </c>
      <c r="D191" s="314"/>
      <c r="E191" s="314"/>
      <c r="F191" s="335" t="s">
        <v>2794</v>
      </c>
      <c r="G191" s="314"/>
      <c r="H191" s="314" t="s">
        <v>2884</v>
      </c>
      <c r="I191" s="314" t="s">
        <v>2822</v>
      </c>
      <c r="J191" s="314"/>
      <c r="K191" s="357"/>
    </row>
    <row r="192" ht="15" customHeight="1">
      <c r="B192" s="363"/>
      <c r="C192" s="371"/>
      <c r="D192" s="345"/>
      <c r="E192" s="345"/>
      <c r="F192" s="345"/>
      <c r="G192" s="345"/>
      <c r="H192" s="345"/>
      <c r="I192" s="345"/>
      <c r="J192" s="345"/>
      <c r="K192" s="364"/>
    </row>
    <row r="193" ht="18.75" customHeight="1">
      <c r="B193" s="310"/>
      <c r="C193" s="314"/>
      <c r="D193" s="314"/>
      <c r="E193" s="314"/>
      <c r="F193" s="335"/>
      <c r="G193" s="314"/>
      <c r="H193" s="314"/>
      <c r="I193" s="314"/>
      <c r="J193" s="314"/>
      <c r="K193" s="310"/>
    </row>
    <row r="194" ht="18.75" customHeight="1">
      <c r="B194" s="310"/>
      <c r="C194" s="314"/>
      <c r="D194" s="314"/>
      <c r="E194" s="314"/>
      <c r="F194" s="335"/>
      <c r="G194" s="314"/>
      <c r="H194" s="314"/>
      <c r="I194" s="314"/>
      <c r="J194" s="314"/>
      <c r="K194" s="310"/>
    </row>
    <row r="195" ht="18.75" customHeight="1">
      <c r="B195" s="321"/>
      <c r="C195" s="321"/>
      <c r="D195" s="321"/>
      <c r="E195" s="321"/>
      <c r="F195" s="321"/>
      <c r="G195" s="321"/>
      <c r="H195" s="321"/>
      <c r="I195" s="321"/>
      <c r="J195" s="321"/>
      <c r="K195" s="321"/>
    </row>
    <row r="196" ht="13.5">
      <c r="B196" s="300"/>
      <c r="C196" s="301"/>
      <c r="D196" s="301"/>
      <c r="E196" s="301"/>
      <c r="F196" s="301"/>
      <c r="G196" s="301"/>
      <c r="H196" s="301"/>
      <c r="I196" s="301"/>
      <c r="J196" s="301"/>
      <c r="K196" s="302"/>
    </row>
    <row r="197" ht="21">
      <c r="B197" s="303"/>
      <c r="C197" s="304" t="s">
        <v>2885</v>
      </c>
      <c r="D197" s="304"/>
      <c r="E197" s="304"/>
      <c r="F197" s="304"/>
      <c r="G197" s="304"/>
      <c r="H197" s="304"/>
      <c r="I197" s="304"/>
      <c r="J197" s="304"/>
      <c r="K197" s="305"/>
    </row>
    <row r="198" ht="25.5" customHeight="1">
      <c r="B198" s="303"/>
      <c r="C198" s="372" t="s">
        <v>2886</v>
      </c>
      <c r="D198" s="372"/>
      <c r="E198" s="372"/>
      <c r="F198" s="372" t="s">
        <v>2887</v>
      </c>
      <c r="G198" s="373"/>
      <c r="H198" s="372" t="s">
        <v>2888</v>
      </c>
      <c r="I198" s="372"/>
      <c r="J198" s="372"/>
      <c r="K198" s="305"/>
    </row>
    <row r="199" ht="5.25" customHeight="1">
      <c r="B199" s="336"/>
      <c r="C199" s="333"/>
      <c r="D199" s="333"/>
      <c r="E199" s="333"/>
      <c r="F199" s="333"/>
      <c r="G199" s="314"/>
      <c r="H199" s="333"/>
      <c r="I199" s="333"/>
      <c r="J199" s="333"/>
      <c r="K199" s="357"/>
    </row>
    <row r="200" ht="15" customHeight="1">
      <c r="B200" s="336"/>
      <c r="C200" s="314" t="s">
        <v>2878</v>
      </c>
      <c r="D200" s="314"/>
      <c r="E200" s="314"/>
      <c r="F200" s="335" t="s">
        <v>42</v>
      </c>
      <c r="G200" s="314"/>
      <c r="H200" s="314" t="s">
        <v>2889</v>
      </c>
      <c r="I200" s="314"/>
      <c r="J200" s="314"/>
      <c r="K200" s="357"/>
    </row>
    <row r="201" ht="15" customHeight="1">
      <c r="B201" s="336"/>
      <c r="C201" s="342"/>
      <c r="D201" s="314"/>
      <c r="E201" s="314"/>
      <c r="F201" s="335" t="s">
        <v>43</v>
      </c>
      <c r="G201" s="314"/>
      <c r="H201" s="314" t="s">
        <v>2890</v>
      </c>
      <c r="I201" s="314"/>
      <c r="J201" s="314"/>
      <c r="K201" s="357"/>
    </row>
    <row r="202" ht="15" customHeight="1">
      <c r="B202" s="336"/>
      <c r="C202" s="342"/>
      <c r="D202" s="314"/>
      <c r="E202" s="314"/>
      <c r="F202" s="335" t="s">
        <v>46</v>
      </c>
      <c r="G202" s="314"/>
      <c r="H202" s="314" t="s">
        <v>2891</v>
      </c>
      <c r="I202" s="314"/>
      <c r="J202" s="314"/>
      <c r="K202" s="357"/>
    </row>
    <row r="203" ht="15" customHeight="1">
      <c r="B203" s="336"/>
      <c r="C203" s="314"/>
      <c r="D203" s="314"/>
      <c r="E203" s="314"/>
      <c r="F203" s="335" t="s">
        <v>44</v>
      </c>
      <c r="G203" s="314"/>
      <c r="H203" s="314" t="s">
        <v>2892</v>
      </c>
      <c r="I203" s="314"/>
      <c r="J203" s="314"/>
      <c r="K203" s="357"/>
    </row>
    <row r="204" ht="15" customHeight="1">
      <c r="B204" s="336"/>
      <c r="C204" s="314"/>
      <c r="D204" s="314"/>
      <c r="E204" s="314"/>
      <c r="F204" s="335" t="s">
        <v>45</v>
      </c>
      <c r="G204" s="314"/>
      <c r="H204" s="314" t="s">
        <v>2893</v>
      </c>
      <c r="I204" s="314"/>
      <c r="J204" s="314"/>
      <c r="K204" s="357"/>
    </row>
    <row r="205" ht="15" customHeight="1">
      <c r="B205" s="336"/>
      <c r="C205" s="314"/>
      <c r="D205" s="314"/>
      <c r="E205" s="314"/>
      <c r="F205" s="335"/>
      <c r="G205" s="314"/>
      <c r="H205" s="314"/>
      <c r="I205" s="314"/>
      <c r="J205" s="314"/>
      <c r="K205" s="357"/>
    </row>
    <row r="206" ht="15" customHeight="1">
      <c r="B206" s="336"/>
      <c r="C206" s="314" t="s">
        <v>2834</v>
      </c>
      <c r="D206" s="314"/>
      <c r="E206" s="314"/>
      <c r="F206" s="335" t="s">
        <v>78</v>
      </c>
      <c r="G206" s="314"/>
      <c r="H206" s="314" t="s">
        <v>2894</v>
      </c>
      <c r="I206" s="314"/>
      <c r="J206" s="314"/>
      <c r="K206" s="357"/>
    </row>
    <row r="207" ht="15" customHeight="1">
      <c r="B207" s="336"/>
      <c r="C207" s="342"/>
      <c r="D207" s="314"/>
      <c r="E207" s="314"/>
      <c r="F207" s="335" t="s">
        <v>2731</v>
      </c>
      <c r="G207" s="314"/>
      <c r="H207" s="314" t="s">
        <v>2732</v>
      </c>
      <c r="I207" s="314"/>
      <c r="J207" s="314"/>
      <c r="K207" s="357"/>
    </row>
    <row r="208" ht="15" customHeight="1">
      <c r="B208" s="336"/>
      <c r="C208" s="314"/>
      <c r="D208" s="314"/>
      <c r="E208" s="314"/>
      <c r="F208" s="335" t="s">
        <v>2729</v>
      </c>
      <c r="G208" s="314"/>
      <c r="H208" s="314" t="s">
        <v>2895</v>
      </c>
      <c r="I208" s="314"/>
      <c r="J208" s="314"/>
      <c r="K208" s="357"/>
    </row>
    <row r="209" ht="15" customHeight="1">
      <c r="B209" s="374"/>
      <c r="C209" s="342"/>
      <c r="D209" s="342"/>
      <c r="E209" s="342"/>
      <c r="F209" s="335" t="s">
        <v>2733</v>
      </c>
      <c r="G209" s="320"/>
      <c r="H209" s="361" t="s">
        <v>2734</v>
      </c>
      <c r="I209" s="361"/>
      <c r="J209" s="361"/>
      <c r="K209" s="375"/>
    </row>
    <row r="210" ht="15" customHeight="1">
      <c r="B210" s="374"/>
      <c r="C210" s="342"/>
      <c r="D210" s="342"/>
      <c r="E210" s="342"/>
      <c r="F210" s="335" t="s">
        <v>2735</v>
      </c>
      <c r="G210" s="320"/>
      <c r="H210" s="361" t="s">
        <v>2714</v>
      </c>
      <c r="I210" s="361"/>
      <c r="J210" s="361"/>
      <c r="K210" s="375"/>
    </row>
    <row r="211" ht="15" customHeight="1">
      <c r="B211" s="374"/>
      <c r="C211" s="342"/>
      <c r="D211" s="342"/>
      <c r="E211" s="342"/>
      <c r="F211" s="376"/>
      <c r="G211" s="320"/>
      <c r="H211" s="377"/>
      <c r="I211" s="377"/>
      <c r="J211" s="377"/>
      <c r="K211" s="375"/>
    </row>
    <row r="212" ht="15" customHeight="1">
      <c r="B212" s="374"/>
      <c r="C212" s="314" t="s">
        <v>2858</v>
      </c>
      <c r="D212" s="342"/>
      <c r="E212" s="342"/>
      <c r="F212" s="335">
        <v>1</v>
      </c>
      <c r="G212" s="320"/>
      <c r="H212" s="361" t="s">
        <v>2896</v>
      </c>
      <c r="I212" s="361"/>
      <c r="J212" s="361"/>
      <c r="K212" s="375"/>
    </row>
    <row r="213" ht="15" customHeight="1">
      <c r="B213" s="374"/>
      <c r="C213" s="342"/>
      <c r="D213" s="342"/>
      <c r="E213" s="342"/>
      <c r="F213" s="335">
        <v>2</v>
      </c>
      <c r="G213" s="320"/>
      <c r="H213" s="361" t="s">
        <v>2897</v>
      </c>
      <c r="I213" s="361"/>
      <c r="J213" s="361"/>
      <c r="K213" s="375"/>
    </row>
    <row r="214" ht="15" customHeight="1">
      <c r="B214" s="374"/>
      <c r="C214" s="342"/>
      <c r="D214" s="342"/>
      <c r="E214" s="342"/>
      <c r="F214" s="335">
        <v>3</v>
      </c>
      <c r="G214" s="320"/>
      <c r="H214" s="361" t="s">
        <v>2898</v>
      </c>
      <c r="I214" s="361"/>
      <c r="J214" s="361"/>
      <c r="K214" s="375"/>
    </row>
    <row r="215" ht="15" customHeight="1">
      <c r="B215" s="374"/>
      <c r="C215" s="342"/>
      <c r="D215" s="342"/>
      <c r="E215" s="342"/>
      <c r="F215" s="335">
        <v>4</v>
      </c>
      <c r="G215" s="320"/>
      <c r="H215" s="361" t="s">
        <v>2899</v>
      </c>
      <c r="I215" s="361"/>
      <c r="J215" s="361"/>
      <c r="K215" s="375"/>
    </row>
    <row r="216" ht="12.75" customHeight="1">
      <c r="B216" s="378"/>
      <c r="C216" s="379"/>
      <c r="D216" s="379"/>
      <c r="E216" s="379"/>
      <c r="F216" s="379"/>
      <c r="G216" s="379"/>
      <c r="H216" s="379"/>
      <c r="I216" s="379"/>
      <c r="J216" s="379"/>
      <c r="K216" s="380"/>
    </row>
  </sheetData>
  <sheetProtection autoFilter="0" deleteColumns="0" deleteRows="0" formatCells="0" formatColumns="0" formatRows="0" insertColumns="0" insertHyperlinks="0" insertRows="0" pivotTables="0" sort="0"/>
  <mergeCells count="77">
    <mergeCell ref="H208:J208"/>
    <mergeCell ref="H203:J203"/>
    <mergeCell ref="H201:J201"/>
    <mergeCell ref="H212:J212"/>
    <mergeCell ref="H214:J214"/>
    <mergeCell ref="H215:J215"/>
    <mergeCell ref="H213:J213"/>
    <mergeCell ref="H210:J210"/>
    <mergeCell ref="H209:J209"/>
    <mergeCell ref="H207:J207"/>
    <mergeCell ref="H198:J198"/>
    <mergeCell ref="C163:J163"/>
    <mergeCell ref="C120:J120"/>
    <mergeCell ref="C145:J145"/>
    <mergeCell ref="C197:J197"/>
    <mergeCell ref="H206:J206"/>
    <mergeCell ref="H204:J204"/>
    <mergeCell ref="H202:J202"/>
    <mergeCell ref="H200:J200"/>
    <mergeCell ref="D60:J60"/>
    <mergeCell ref="D63:J63"/>
    <mergeCell ref="D64:J64"/>
    <mergeCell ref="D66:J66"/>
    <mergeCell ref="D65:J65"/>
    <mergeCell ref="C100:J100"/>
    <mergeCell ref="D61:J61"/>
    <mergeCell ref="D67:J67"/>
    <mergeCell ref="D68:J68"/>
    <mergeCell ref="C73:J73"/>
    <mergeCell ref="C52:J52"/>
    <mergeCell ref="C53:J53"/>
    <mergeCell ref="C55:J55"/>
    <mergeCell ref="D56:J56"/>
    <mergeCell ref="D57:J57"/>
    <mergeCell ref="D58:J58"/>
    <mergeCell ref="D59:J59"/>
    <mergeCell ref="C50:J50"/>
    <mergeCell ref="G38:J38"/>
    <mergeCell ref="G39:J39"/>
    <mergeCell ref="G40:J40"/>
    <mergeCell ref="G41:J41"/>
    <mergeCell ref="G42:J42"/>
    <mergeCell ref="G43:J43"/>
    <mergeCell ref="D45:J45"/>
    <mergeCell ref="E46:J46"/>
    <mergeCell ref="E47:J47"/>
    <mergeCell ref="D33:J33"/>
    <mergeCell ref="G34:J34"/>
    <mergeCell ref="G35:J35"/>
    <mergeCell ref="D49:J49"/>
    <mergeCell ref="E48:J48"/>
    <mergeCell ref="G36:J36"/>
    <mergeCell ref="G37:J37"/>
    <mergeCell ref="C23:J23"/>
    <mergeCell ref="D25:J25"/>
    <mergeCell ref="D26:J26"/>
    <mergeCell ref="D28:J28"/>
    <mergeCell ref="D29:J29"/>
    <mergeCell ref="D31:J31"/>
    <mergeCell ref="C24:J24"/>
    <mergeCell ref="D32:J32"/>
    <mergeCell ref="F18:J18"/>
    <mergeCell ref="F21:J21"/>
    <mergeCell ref="D11:J11"/>
    <mergeCell ref="F19:J19"/>
    <mergeCell ref="F20:J20"/>
    <mergeCell ref="D14:J14"/>
    <mergeCell ref="D15:J15"/>
    <mergeCell ref="F16:J16"/>
    <mergeCell ref="F17:J17"/>
    <mergeCell ref="C9:J9"/>
    <mergeCell ref="D10:J10"/>
    <mergeCell ref="D13:J13"/>
    <mergeCell ref="C3:J3"/>
    <mergeCell ref="C4:J4"/>
    <mergeCell ref="C6:J6"/>
    <mergeCell ref="C7:J7"/>
  </mergeCells>
  <pageMargins left="0.5902778" right="0.5902778" top="0.5902778" bottom="0.5902778" header="0" footer="0"/>
  <pageSetup paperSize="9" orientation="portrait" scale="77"/>
</worksheet>
</file>

<file path=docProps/core.xml><?xml version="1.0" encoding="utf-8"?>
<cp:coreProperties xmlns:dc="http://purl.org/dc/elements/1.1/" xmlns:dcterms="http://purl.org/dc/terms/" xmlns:xsi="http://www.w3.org/2001/XMLSchema-instance" xmlns:cp="http://schemas.openxmlformats.org/package/2006/metadata/core-properties">
  <dc:creator>František Mrázek</dc:creator>
  <cp:lastModifiedBy>František Mrázek</cp:lastModifiedBy>
  <dcterms:created xsi:type="dcterms:W3CDTF">2018-04-25T16:40:30Z</dcterms:created>
  <dcterms:modified xsi:type="dcterms:W3CDTF">2018-04-25T16:40:47Z</dcterms:modified>
</cp:coreProperties>
</file>