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LUKÁŠ\"/>
    </mc:Choice>
  </mc:AlternateContent>
  <bookViews>
    <workbookView xWindow="0" yWindow="0" windowWidth="0" windowHeight="0"/>
  </bookViews>
  <sheets>
    <sheet name="Rekapitulace stavby" sheetId="1" r:id="rId1"/>
    <sheet name="027-2024_1 - SO 101 Komun..." sheetId="2" r:id="rId2"/>
    <sheet name="027-2024_2 - Vedlejší roz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'027-2024_1 - SO 101 Komun...'!$C$90:$K$471</definedName>
    <definedName name="_xlnm.Print_Area" localSheetId="1">'027-2024_1 - SO 101 Komun...'!$C$4:$J$39,'027-2024_1 - SO 101 Komun...'!$C$45:$J$72,'027-2024_1 - SO 101 Komun...'!$C$78:$K$471</definedName>
    <definedName name="_xlnm.Print_Titles" localSheetId="1">'027-2024_1 - SO 101 Komun...'!$90:$90</definedName>
    <definedName name="_xlnm._FilterDatabase" localSheetId="2" hidden="1">'027-2024_2 - Vedlejší roz...'!$C$79:$K$88</definedName>
    <definedName name="_xlnm.Print_Area" localSheetId="2">'027-2024_2 - Vedlejší roz...'!$C$4:$J$39,'027-2024_2 - Vedlejší roz...'!$C$45:$J$61,'027-2024_2 - Vedlejší roz...'!$C$67:$K$88</definedName>
    <definedName name="_xlnm.Print_Titles" localSheetId="2">'027-2024_2 - Vedlejší roz...'!$79:$79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52"/>
  <c r="E7"/>
  <c r="E70"/>
  <c i="2" r="J37"/>
  <c r="J36"/>
  <c i="1" r="AY55"/>
  <c i="2" r="J35"/>
  <c i="1" r="AX55"/>
  <c i="2" r="BI470"/>
  <c r="BH470"/>
  <c r="BG470"/>
  <c r="BF470"/>
  <c r="T470"/>
  <c r="T469"/>
  <c r="T468"/>
  <c r="R470"/>
  <c r="R469"/>
  <c r="R468"/>
  <c r="P470"/>
  <c r="P469"/>
  <c r="P468"/>
  <c r="BI465"/>
  <c r="BH465"/>
  <c r="BG465"/>
  <c r="BF465"/>
  <c r="T465"/>
  <c r="R465"/>
  <c r="P465"/>
  <c r="BI462"/>
  <c r="BH462"/>
  <c r="BG462"/>
  <c r="BF462"/>
  <c r="T462"/>
  <c r="R462"/>
  <c r="P462"/>
  <c r="BI456"/>
  <c r="BH456"/>
  <c r="BG456"/>
  <c r="BF456"/>
  <c r="T456"/>
  <c r="R456"/>
  <c r="P456"/>
  <c r="BI453"/>
  <c r="BH453"/>
  <c r="BG453"/>
  <c r="BF453"/>
  <c r="T453"/>
  <c r="R453"/>
  <c r="P453"/>
  <c r="BI448"/>
  <c r="BH448"/>
  <c r="BG448"/>
  <c r="BF448"/>
  <c r="T448"/>
  <c r="R448"/>
  <c r="P448"/>
  <c r="BI442"/>
  <c r="BH442"/>
  <c r="BG442"/>
  <c r="BF442"/>
  <c r="T442"/>
  <c r="R442"/>
  <c r="P442"/>
  <c r="BI438"/>
  <c r="BH438"/>
  <c r="BG438"/>
  <c r="BF438"/>
  <c r="T438"/>
  <c r="R438"/>
  <c r="P438"/>
  <c r="BI436"/>
  <c r="BH436"/>
  <c r="BG436"/>
  <c r="BF436"/>
  <c r="T436"/>
  <c r="R436"/>
  <c r="P436"/>
  <c r="BI432"/>
  <c r="BH432"/>
  <c r="BG432"/>
  <c r="BF432"/>
  <c r="T432"/>
  <c r="R432"/>
  <c r="P432"/>
  <c r="BI431"/>
  <c r="BH431"/>
  <c r="BG431"/>
  <c r="BF431"/>
  <c r="T431"/>
  <c r="R431"/>
  <c r="P431"/>
  <c r="BI428"/>
  <c r="BH428"/>
  <c r="BG428"/>
  <c r="BF428"/>
  <c r="T428"/>
  <c r="R428"/>
  <c r="P428"/>
  <c r="BI422"/>
  <c r="BH422"/>
  <c r="BG422"/>
  <c r="BF422"/>
  <c r="T422"/>
  <c r="R422"/>
  <c r="P422"/>
  <c r="BI419"/>
  <c r="BH419"/>
  <c r="BG419"/>
  <c r="BF419"/>
  <c r="T419"/>
  <c r="R419"/>
  <c r="P419"/>
  <c r="BI417"/>
  <c r="BH417"/>
  <c r="BG417"/>
  <c r="BF417"/>
  <c r="T417"/>
  <c r="R417"/>
  <c r="P417"/>
  <c r="BI413"/>
  <c r="BH413"/>
  <c r="BG413"/>
  <c r="BF413"/>
  <c r="T413"/>
  <c r="R413"/>
  <c r="P413"/>
  <c r="BI409"/>
  <c r="BH409"/>
  <c r="BG409"/>
  <c r="BF409"/>
  <c r="T409"/>
  <c r="R409"/>
  <c r="P409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89"/>
  <c r="BH389"/>
  <c r="BG389"/>
  <c r="BF389"/>
  <c r="T389"/>
  <c r="R389"/>
  <c r="P389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2"/>
  <c r="BH372"/>
  <c r="BG372"/>
  <c r="BF372"/>
  <c r="T372"/>
  <c r="R372"/>
  <c r="P372"/>
  <c r="BI371"/>
  <c r="BH371"/>
  <c r="BG371"/>
  <c r="BF371"/>
  <c r="T371"/>
  <c r="R371"/>
  <c r="P371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3"/>
  <c r="BH353"/>
  <c r="BG353"/>
  <c r="BF353"/>
  <c r="T353"/>
  <c r="R353"/>
  <c r="P353"/>
  <c r="BI349"/>
  <c r="BH349"/>
  <c r="BG349"/>
  <c r="BF349"/>
  <c r="T349"/>
  <c r="R349"/>
  <c r="P349"/>
  <c r="BI340"/>
  <c r="BH340"/>
  <c r="BG340"/>
  <c r="BF340"/>
  <c r="T340"/>
  <c r="R340"/>
  <c r="P340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2"/>
  <c r="BH332"/>
  <c r="BG332"/>
  <c r="BF332"/>
  <c r="T332"/>
  <c r="R332"/>
  <c r="P332"/>
  <c r="BI328"/>
  <c r="BH328"/>
  <c r="BG328"/>
  <c r="BF328"/>
  <c r="T328"/>
  <c r="R328"/>
  <c r="P328"/>
  <c r="BI322"/>
  <c r="BH322"/>
  <c r="BG322"/>
  <c r="BF322"/>
  <c r="T322"/>
  <c r="R322"/>
  <c r="P322"/>
  <c r="BI318"/>
  <c r="BH318"/>
  <c r="BG318"/>
  <c r="BF318"/>
  <c r="T318"/>
  <c r="R318"/>
  <c r="P318"/>
  <c r="BI313"/>
  <c r="BH313"/>
  <c r="BG313"/>
  <c r="BF313"/>
  <c r="T313"/>
  <c r="R313"/>
  <c r="P313"/>
  <c r="BI308"/>
  <c r="BH308"/>
  <c r="BG308"/>
  <c r="BF308"/>
  <c r="T308"/>
  <c r="R308"/>
  <c r="P308"/>
  <c r="BI303"/>
  <c r="BH303"/>
  <c r="BG303"/>
  <c r="BF303"/>
  <c r="T303"/>
  <c r="R303"/>
  <c r="P303"/>
  <c r="BI296"/>
  <c r="BH296"/>
  <c r="BG296"/>
  <c r="BF296"/>
  <c r="T296"/>
  <c r="R296"/>
  <c r="P296"/>
  <c r="BI291"/>
  <c r="BH291"/>
  <c r="BG291"/>
  <c r="BF291"/>
  <c r="T291"/>
  <c r="R291"/>
  <c r="P291"/>
  <c r="BI286"/>
  <c r="BH286"/>
  <c r="BG286"/>
  <c r="BF286"/>
  <c r="T286"/>
  <c r="R286"/>
  <c r="P286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3"/>
  <c r="BH263"/>
  <c r="BG263"/>
  <c r="BF263"/>
  <c r="T263"/>
  <c r="R263"/>
  <c r="P263"/>
  <c r="BI254"/>
  <c r="BH254"/>
  <c r="BG254"/>
  <c r="BF254"/>
  <c r="T254"/>
  <c r="R254"/>
  <c r="P254"/>
  <c r="BI239"/>
  <c r="BH239"/>
  <c r="BG239"/>
  <c r="BF239"/>
  <c r="T239"/>
  <c r="R239"/>
  <c r="P239"/>
  <c r="BI235"/>
  <c r="BH235"/>
  <c r="BG235"/>
  <c r="BF235"/>
  <c r="T235"/>
  <c r="T234"/>
  <c r="R235"/>
  <c r="R234"/>
  <c r="P235"/>
  <c r="P234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T217"/>
  <c r="R218"/>
  <c r="R217"/>
  <c r="P218"/>
  <c r="P217"/>
  <c r="BI215"/>
  <c r="BH215"/>
  <c r="BG215"/>
  <c r="BF215"/>
  <c r="T215"/>
  <c r="R215"/>
  <c r="P215"/>
  <c r="BI212"/>
  <c r="BH212"/>
  <c r="BG212"/>
  <c r="BF212"/>
  <c r="T212"/>
  <c r="R212"/>
  <c r="P212"/>
  <c r="BI202"/>
  <c r="BH202"/>
  <c r="BG202"/>
  <c r="BF202"/>
  <c r="T202"/>
  <c r="R202"/>
  <c r="P202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67"/>
  <c r="BH167"/>
  <c r="BG167"/>
  <c r="BF167"/>
  <c r="T167"/>
  <c r="R167"/>
  <c r="P167"/>
  <c r="BI160"/>
  <c r="BH160"/>
  <c r="BG160"/>
  <c r="BF160"/>
  <c r="T160"/>
  <c r="R160"/>
  <c r="P160"/>
  <c r="BI152"/>
  <c r="BH152"/>
  <c r="BG152"/>
  <c r="BF152"/>
  <c r="T152"/>
  <c r="R152"/>
  <c r="P152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20"/>
  <c r="BH120"/>
  <c r="BG120"/>
  <c r="BF120"/>
  <c r="T120"/>
  <c r="R120"/>
  <c r="P120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1" r="L50"/>
  <c r="AM50"/>
  <c r="AM49"/>
  <c r="L49"/>
  <c r="AM47"/>
  <c r="L47"/>
  <c r="L45"/>
  <c r="L44"/>
  <c i="2" r="J470"/>
  <c r="BK371"/>
  <c r="J212"/>
  <c r="J436"/>
  <c r="BK337"/>
  <c r="J239"/>
  <c r="J112"/>
  <c r="BK395"/>
  <c r="J336"/>
  <c r="BK399"/>
  <c r="J340"/>
  <c r="BK239"/>
  <c r="BK136"/>
  <c i="3" r="J85"/>
  <c i="2" r="BK442"/>
  <c r="J332"/>
  <c r="J202"/>
  <c r="J179"/>
  <c r="BK94"/>
  <c r="BK379"/>
  <c r="BK254"/>
  <c r="J152"/>
  <c r="BK462"/>
  <c r="J358"/>
  <c r="J428"/>
  <c r="J276"/>
  <c r="J200"/>
  <c i="3" r="J87"/>
  <c i="2" r="BK222"/>
  <c r="BK108"/>
  <c r="J383"/>
  <c r="J322"/>
  <c r="J371"/>
  <c r="J263"/>
  <c r="BK202"/>
  <c r="J160"/>
  <c i="3" r="BK83"/>
  <c i="2" r="BK428"/>
  <c r="BK328"/>
  <c r="BK296"/>
  <c r="BK200"/>
  <c r="J120"/>
  <c r="BK96"/>
  <c r="J438"/>
  <c r="BK291"/>
  <c r="J227"/>
  <c r="J174"/>
  <c r="BK432"/>
  <c r="J360"/>
  <c r="J335"/>
  <c r="J308"/>
  <c r="J395"/>
  <c r="BK335"/>
  <c r="BK120"/>
  <c i="3" r="J84"/>
  <c i="2" r="BK448"/>
  <c r="J387"/>
  <c r="BK235"/>
  <c r="J104"/>
  <c r="BK387"/>
  <c r="BK280"/>
  <c r="J230"/>
  <c r="BK167"/>
  <c r="BK372"/>
  <c r="J353"/>
  <c r="BK431"/>
  <c r="J272"/>
  <c r="J167"/>
  <c i="3" r="BK88"/>
  <c i="2" r="BK453"/>
  <c r="BK360"/>
  <c r="J222"/>
  <c r="J145"/>
  <c r="J100"/>
  <c r="BK419"/>
  <c r="BK268"/>
  <c r="BK177"/>
  <c r="BK436"/>
  <c r="J379"/>
  <c r="J453"/>
  <c r="BK336"/>
  <c r="BK174"/>
  <c i="3" r="J86"/>
  <c i="2" r="J186"/>
  <c r="J448"/>
  <c r="BK362"/>
  <c r="BK303"/>
  <c r="BK353"/>
  <c r="J296"/>
  <c r="BK227"/>
  <c i="3" r="BK86"/>
  <c r="J88"/>
  <c r="BK85"/>
  <c i="2" r="J462"/>
  <c r="J349"/>
  <c r="J280"/>
  <c r="BK215"/>
  <c r="BK160"/>
  <c r="BK112"/>
  <c r="BK470"/>
  <c r="BK358"/>
  <c r="BK263"/>
  <c r="BK183"/>
  <c r="J94"/>
  <c r="BK389"/>
  <c r="BK349"/>
  <c r="J422"/>
  <c r="J362"/>
  <c r="BK313"/>
  <c r="J224"/>
  <c r="J183"/>
  <c i="3" r="BK87"/>
  <c i="2" r="BK413"/>
  <c r="J313"/>
  <c r="J191"/>
  <c r="J442"/>
  <c r="BK308"/>
  <c r="BK179"/>
  <c i="1" r="AS54"/>
  <c i="2" r="J318"/>
  <c r="J196"/>
  <c r="J108"/>
  <c i="3" r="J83"/>
  <c i="2" r="J409"/>
  <c r="J303"/>
  <c r="BK196"/>
  <c r="J117"/>
  <c r="J432"/>
  <c r="BK286"/>
  <c r="J218"/>
  <c r="J399"/>
  <c r="J337"/>
  <c r="J372"/>
  <c r="BK230"/>
  <c r="J141"/>
  <c r="BK272"/>
  <c r="BK465"/>
  <c r="BK409"/>
  <c r="BK340"/>
  <c r="BK417"/>
  <c r="J328"/>
  <c r="BK186"/>
  <c r="BK104"/>
  <c r="BK145"/>
  <c i="3" r="BK84"/>
  <c i="2" r="BK456"/>
  <c r="J333"/>
  <c r="J291"/>
  <c r="J177"/>
  <c r="J431"/>
  <c r="J268"/>
  <c r="BK191"/>
  <c r="J413"/>
  <c r="BK318"/>
  <c r="BK383"/>
  <c r="J215"/>
  <c i="3" r="BK82"/>
  <c i="2" r="J465"/>
  <c r="J389"/>
  <c r="J286"/>
  <c r="BK152"/>
  <c r="BK438"/>
  <c r="BK322"/>
  <c r="BK224"/>
  <c r="BK100"/>
  <c r="J419"/>
  <c r="BK333"/>
  <c r="BK332"/>
  <c r="BK218"/>
  <c r="BK117"/>
  <c r="J235"/>
  <c r="BK141"/>
  <c r="BK422"/>
  <c r="J403"/>
  <c r="BK403"/>
  <c r="BK276"/>
  <c r="J136"/>
  <c r="J456"/>
  <c r="J417"/>
  <c r="J254"/>
  <c r="BK212"/>
  <c r="J96"/>
  <c i="3" r="J82"/>
  <c l="1" r="R81"/>
  <c r="R80"/>
  <c i="2" r="R93"/>
  <c r="R221"/>
  <c r="R238"/>
  <c r="P327"/>
  <c r="R441"/>
  <c r="R339"/>
  <c r="R455"/>
  <c r="P93"/>
  <c r="BK221"/>
  <c r="J221"/>
  <c r="J63"/>
  <c r="T221"/>
  <c r="P238"/>
  <c r="BK327"/>
  <c r="J327"/>
  <c r="J66"/>
  <c r="R327"/>
  <c r="P441"/>
  <c r="P339"/>
  <c r="T441"/>
  <c r="T339"/>
  <c r="T455"/>
  <c i="3" r="BK81"/>
  <c r="J81"/>
  <c r="J60"/>
  <c r="P81"/>
  <c r="P80"/>
  <c i="1" r="AU56"/>
  <c i="2" r="BK93"/>
  <c r="J93"/>
  <c r="J61"/>
  <c r="T93"/>
  <c r="P221"/>
  <c r="BK238"/>
  <c r="J238"/>
  <c r="J65"/>
  <c r="T238"/>
  <c r="T327"/>
  <c r="BK441"/>
  <c r="J441"/>
  <c r="J68"/>
  <c r="BK455"/>
  <c r="J455"/>
  <c r="J69"/>
  <c r="P455"/>
  <c i="3" r="T81"/>
  <c r="T80"/>
  <c i="2" r="BK234"/>
  <c r="J234"/>
  <c r="J64"/>
  <c r="BK217"/>
  <c r="J217"/>
  <c r="J62"/>
  <c r="BK339"/>
  <c r="J339"/>
  <c r="J67"/>
  <c r="BK469"/>
  <c r="J469"/>
  <c r="J71"/>
  <c i="3" r="E48"/>
  <c r="F55"/>
  <c r="J74"/>
  <c r="BE84"/>
  <c r="BE85"/>
  <c r="BE87"/>
  <c r="BE83"/>
  <c r="BE82"/>
  <c r="BE86"/>
  <c r="BE88"/>
  <c i="2" r="E81"/>
  <c r="BE94"/>
  <c r="BE100"/>
  <c r="BE112"/>
  <c r="BE120"/>
  <c r="BE160"/>
  <c r="BE167"/>
  <c r="BE202"/>
  <c r="BE215"/>
  <c r="BE224"/>
  <c r="BE227"/>
  <c r="BE263"/>
  <c r="BE268"/>
  <c r="BE276"/>
  <c r="BE280"/>
  <c r="BE296"/>
  <c r="BE358"/>
  <c r="BE387"/>
  <c r="BE403"/>
  <c r="BE436"/>
  <c r="BE286"/>
  <c r="BE291"/>
  <c r="BE308"/>
  <c r="BE322"/>
  <c r="BE333"/>
  <c r="BE431"/>
  <c r="BE432"/>
  <c r="BE448"/>
  <c r="BE453"/>
  <c r="BE456"/>
  <c r="BE465"/>
  <c r="BE470"/>
  <c r="F55"/>
  <c r="BE96"/>
  <c r="BE104"/>
  <c r="BE136"/>
  <c r="BE174"/>
  <c r="BE179"/>
  <c r="BE183"/>
  <c r="BE186"/>
  <c r="BE191"/>
  <c r="BE196"/>
  <c r="BE239"/>
  <c r="BE254"/>
  <c r="BE272"/>
  <c r="BE313"/>
  <c r="BE328"/>
  <c r="BE360"/>
  <c r="BE362"/>
  <c r="BE371"/>
  <c r="BE389"/>
  <c r="BE409"/>
  <c r="BE413"/>
  <c r="BE417"/>
  <c r="BE422"/>
  <c r="BE438"/>
  <c r="J52"/>
  <c r="BE108"/>
  <c r="BE117"/>
  <c r="BE141"/>
  <c r="BE145"/>
  <c r="BE152"/>
  <c r="BE177"/>
  <c r="BE200"/>
  <c r="BE212"/>
  <c r="BE218"/>
  <c r="BE222"/>
  <c r="BE230"/>
  <c r="BE235"/>
  <c r="BE303"/>
  <c r="BE318"/>
  <c r="BE332"/>
  <c r="BE335"/>
  <c r="BE336"/>
  <c r="BE337"/>
  <c r="BE340"/>
  <c r="BE349"/>
  <c r="BE353"/>
  <c r="BE372"/>
  <c r="BE379"/>
  <c r="BE383"/>
  <c r="BE395"/>
  <c r="BE399"/>
  <c r="BE419"/>
  <c r="BE428"/>
  <c r="BE442"/>
  <c r="BE462"/>
  <c r="F35"/>
  <c i="1" r="BB55"/>
  <c i="3" r="J34"/>
  <c i="1" r="AW56"/>
  <c i="3" r="F35"/>
  <c i="1" r="BB56"/>
  <c i="3" r="F34"/>
  <c i="1" r="BA56"/>
  <c i="2" r="F37"/>
  <c i="1" r="BD55"/>
  <c i="3" r="F36"/>
  <c i="1" r="BC56"/>
  <c i="3" r="F37"/>
  <c i="1" r="BD56"/>
  <c i="2" r="J34"/>
  <c i="1" r="AW55"/>
  <c i="2" r="F36"/>
  <c i="1" r="BC55"/>
  <c i="2" r="F34"/>
  <c i="1" r="BA55"/>
  <c i="2" l="1" r="P92"/>
  <c r="P91"/>
  <c i="1" r="AU55"/>
  <c i="2" r="R92"/>
  <c r="R91"/>
  <c r="T92"/>
  <c r="T91"/>
  <c r="BK92"/>
  <c r="BK468"/>
  <c r="J468"/>
  <c r="J70"/>
  <c i="3" r="BK80"/>
  <c r="J80"/>
  <c r="J59"/>
  <c i="2" r="J92"/>
  <c r="J60"/>
  <c i="1" r="BA54"/>
  <c r="AW54"/>
  <c r="AK30"/>
  <c i="2" r="F33"/>
  <c i="1" r="AZ55"/>
  <c r="AU54"/>
  <c i="3" r="F33"/>
  <c i="1" r="AZ56"/>
  <c i="2" r="J33"/>
  <c i="1" r="AV55"/>
  <c r="AT55"/>
  <c r="BD54"/>
  <c r="W33"/>
  <c r="BB54"/>
  <c r="AX54"/>
  <c r="BC54"/>
  <c r="W32"/>
  <c i="3" r="J33"/>
  <c i="1" r="AV56"/>
  <c r="AT56"/>
  <c i="2" l="1" r="BK91"/>
  <c r="J91"/>
  <c r="J59"/>
  <c i="1" r="AY54"/>
  <c r="AZ54"/>
  <c r="W29"/>
  <c i="3" r="J30"/>
  <c i="1" r="AG56"/>
  <c r="W31"/>
  <c r="W30"/>
  <c i="3" l="1" r="J39"/>
  <c i="1" r="AN56"/>
  <c i="2" r="J30"/>
  <c i="1" r="AG55"/>
  <c r="AG54"/>
  <c r="AK26"/>
  <c r="AV54"/>
  <c r="AK29"/>
  <c r="AK35"/>
  <c i="2" l="1" r="J39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<sst xmlns="http://schemas.openxmlformats.org/spreadsheetml/2006/main">
  <si>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</si>
  <si>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</si>
  <si>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</si>
  <si>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</si>
  <si>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</si>
  <si>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{618da03c-0ee1-42b3-9329-d8905612ef1c}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</si>
  <si>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</si>
  <si>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</si>
  <si>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</si>
  <si>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</si>
  <si>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</si>
  <si>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</si>
  <si>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</si>
  <si>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</si>
  <si>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027/2024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</si>
  <si>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</si>
  <si>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</si>
  <si>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MK p.č. 11_32 a 11_50, Pohřebačka</t>
  </si>
  <si>
    <t>KSO:</t>
  </si>
  <si>
    <t/>
  </si>
  <si>
    <t>CC-CZ:</t>
  </si>
  <si>
    <t>Místo:</t>
  </si>
  <si>
    <t xml:space="preserve"> Pohřebačka</t>
  </si>
  <si>
    <t>Datum:</t>
  </si>
  <si>
    <t>8. 11. 2024</t>
  </si>
  <si>
    <t>Zadavatel:</t>
  </si>
  <si>
    <t>IČ:</t>
  </si>
  <si>
    <t>00274011</t>
  </si>
  <si>
    <t>Obec Opatovice nad Labem</t>
  </si>
  <si>
    <t>DIČ:</t>
  </si>
  <si>
    <t>CZ00274011</t>
  </si>
  <si>
    <t>Účastník:</t>
  </si>
  <si>
    <t>Vyplň údaj</t>
  </si>
  <si>
    <t>Projektant:</t>
  </si>
  <si>
    <t>01873687</t>
  </si>
  <si>
    <t>DI PROJEKT s.r.o.</t>
  </si>
  <si>
    <t>CZ01873687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</si>
  <si>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</si>
  <si>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</si>
  <si>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</si>
  <si>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</si>
  <si>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</si>
  <si>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</si>
  <si>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</si>
  <si>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</si>
  <si>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</si>
  <si>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</si>
  <si>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</si>
  <si>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</si>
  <si>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</si>
  <si>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</si>
  <si>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</si>
  <si>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</si>
  <si>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</si>
  <si>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</si>
  <si>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</si>
  <si>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</si>
  <si>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</si>
  <si>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</si>
  <si>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</si>
  <si>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</si>
  <si>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</si>
  <si>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</si>
  <si>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</si>
  <si>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</si>
  <si>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</si>
  <si>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</si>
  <si>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</si>
  <si>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</si>
  <si>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</si>
  <si>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</si>
  <si>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</si>
  <si>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</si>
  <si>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</si>
  <si>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</si>
  <si>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</si>
  <si>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</si>
  <si>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</si>
  <si>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</si>
  <si>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</si>
  <si>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027/2024_1</t>
  </si>
  <si>
    <t>SO 101 Komunikace</t>
  </si>
  <si>
    <t>STA</t>
  </si>
  <si>
    <t>1</t>
  </si>
  <si>
    <t>{7b4c08ad-bef0-4bb1-b575-34d34cb3f8f8}</t>
  </si>
  <si>
    <t>2</t>
  </si>
  <si>
    <t>027/2024_2</t>
  </si>
  <si>
    <t>Vedlejší rozpočtové náklady</t>
  </si>
  <si>
    <t>{125e41e9-c8d3-40e1-b268-a594e681f6a7}</t>
  </si>
  <si>
    <t>KRYCÍ LIST SOUPISU PRACÍ</t>
  </si>
  <si>
    <t>Objekt:</t>
  </si>
  <si>
    <t>027/2024_1 - SO 101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</si>
  <si>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</si>
  <si>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</si>
  <si>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</si>
  <si>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</si>
  <si>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</si>
  <si>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</si>
  <si>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</si>
  <si>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</si>
  <si>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</si>
  <si>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</si>
  <si>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</si>
  <si>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</si>
  <si>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  99 - Přesuny hmot a sutí</t>
  </si>
  <si>
    <t xml:space="preserve">    997 - Přesun sutě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</si>
  <si>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</si>
  <si>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</si>
  <si>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</si>
  <si>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</si>
  <si>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</si>
  <si>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</si>
  <si>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</si>
  <si>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</si>
  <si>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</si>
  <si>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</si>
  <si>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</si>
  <si>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</si>
  <si>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</si>
  <si>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</si>
  <si>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</si>
  <si>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</si>
  <si>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</si>
  <si>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</si>
  <si>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</si>
  <si>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</si>
  <si>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</si>
  <si>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</si>
  <si>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</si>
  <si>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2025 01</t>
  </si>
  <si>
    <t>4</t>
  </si>
  <si>
    <t>1913338823</t>
  </si>
  <si>
    <t>Online PSC</t>
  </si>
  <si>
    <t>https://podminky.urs.cz/item/CS_URS_2025_01/111211101</t>
  </si>
  <si>
    <t>111301111</t>
  </si>
  <si>
    <t>Sejmutí drnu tl. do 100 mm, v jakékoliv ploše</t>
  </si>
  <si>
    <t>-471291713</t>
  </si>
  <si>
    <t>https://podminky.urs.cz/item/CS_URS_2025_01/111301111</t>
  </si>
  <si>
    <t>VV</t>
  </si>
  <si>
    <t>"dle přílohy Situace stavby a Vzorové příčné řezy"</t>
  </si>
  <si>
    <t>"travní drn"220+76</t>
  </si>
  <si>
    <t>3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</si>
  <si>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</si>
  <si>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</si>
  <si>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108415878</t>
  </si>
  <si>
    <t>https://podminky.urs.cz/item/CS_URS_2025_01/113106121</t>
  </si>
  <si>
    <t>"dlažba 50/50"7+96+32+32+63</t>
  </si>
  <si>
    <t>113107172</t>
  </si>
  <si>
    <t>Odstranění podkladů nebo krytů strojně plochy jednotlivě přes 50 m2 do 200 m2 s přemístěním hmot na skládku na vzdálenost do 20 m nebo s naložením na dopravní prostředek z betonu prostého, o tl. vrstvy přes 150 do 300 mm</t>
  </si>
  <si>
    <t>-1982581259</t>
  </si>
  <si>
    <t>https://podminky.urs.cz/item/CS_URS_2025_01/113107172</t>
  </si>
  <si>
    <t>"stávající beton"612+5+6+14+20+16</t>
  </si>
  <si>
    <t>5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</si>
  <si>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</si>
  <si>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</si>
  <si>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-286835329</t>
  </si>
  <si>
    <t>https://podminky.urs.cz/item/CS_URS_2025_01/113107342</t>
  </si>
  <si>
    <t>"stávající asfaltový beton"62+12+15+14</t>
  </si>
  <si>
    <t>6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</si>
  <si>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</si>
  <si>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</si>
  <si>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m</t>
  </si>
  <si>
    <t>-1002871602</t>
  </si>
  <si>
    <t>https://podminky.urs.cz/item/CS_URS_2025_01/119001421</t>
  </si>
  <si>
    <t>"dle přílohy C. Situace stavby a E. Vzorové příčné řezy"</t>
  </si>
  <si>
    <t>"dle potřeby v průběhu výstavby"</t>
  </si>
  <si>
    <t>"sdělovací vedení"100</t>
  </si>
  <si>
    <t>7</t>
  </si>
  <si>
    <t>120001101</t>
  </si>
  <si>
    <t>Příplatek k cenám vykopávek za ztížení vykopávky v blízkosti podzemního vedení nebo výbušnin v horninách jakékoliv třídy</t>
  </si>
  <si>
    <t>m3</t>
  </si>
  <si>
    <t>2050907208</t>
  </si>
  <si>
    <t>https://podminky.urs.cz/item/CS_URS_2025_01/120001101</t>
  </si>
  <si>
    <t>100*0,5*0,5</t>
  </si>
  <si>
    <t>8</t>
  </si>
  <si>
    <t>122251103</t>
  </si>
  <si>
    <t>Odkopávky a prokopávky nezapažené strojně v hornině třídy těžitelnosti I skupiny 3 přes 50 do 100 m3</t>
  </si>
  <si>
    <t>-25288019</t>
  </si>
  <si>
    <t>https://podminky.urs.cz/item/CS_URS_2025_01/122251103</t>
  </si>
  <si>
    <t>"odkopávky"</t>
  </si>
  <si>
    <t>"komunikace"629*0,19</t>
  </si>
  <si>
    <t xml:space="preserve">"parkování  zasakovací"120*0,32</t>
  </si>
  <si>
    <t>"vjezdy"123,4*0,32</t>
  </si>
  <si>
    <t>"chodníky"255,5*0,2</t>
  </si>
  <si>
    <t>"horkovod"20*0,07</t>
  </si>
  <si>
    <t>Mezisoučet</t>
  </si>
  <si>
    <t>"sanace v případě neúnosného podloží dle PD"</t>
  </si>
  <si>
    <t>"sanace komunikace"629*0,25</t>
  </si>
  <si>
    <t xml:space="preserve">"parkování  zasakovací"120*0,2</t>
  </si>
  <si>
    <t>"vjezdy"123,4*0,15</t>
  </si>
  <si>
    <t>"chodníky sanace"255,5*0,15</t>
  </si>
  <si>
    <t>Součet</t>
  </si>
  <si>
    <t>9</t>
  </si>
  <si>
    <t>132251102</t>
  </si>
  <si>
    <t>Hloubení nezapažených rýh šířky do 800 mm strojně s urovnáním dna do předepsaného profilu a spádu v hornině třídy těžitelnosti I skupiny 3 přes 20 do 50 m3</t>
  </si>
  <si>
    <t>-1038141811</t>
  </si>
  <si>
    <t>https://podminky.urs.cz/item/CS_URS_2025_01/132251102</t>
  </si>
  <si>
    <t>"dle přílohy Situace stavby"</t>
  </si>
  <si>
    <t>"rýha pro drenáž"156*0,5*0,5</t>
  </si>
  <si>
    <t>10</t>
  </si>
  <si>
    <t>133251101</t>
  </si>
  <si>
    <t>Hloubení nezapažených šachet strojně v hornině třídy těžitelnosti I skupiny 3 do 20 m3</t>
  </si>
  <si>
    <t>438759931</t>
  </si>
  <si>
    <t>https://podminky.urs.cz/item/CS_URS_2025_01/133251101</t>
  </si>
  <si>
    <t>"zasakovací jímka"4*2*1,5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</si>
  <si>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</si>
  <si>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</si>
  <si>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</si>
  <si>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1009645980</t>
  </si>
  <si>
    <t>https://podminky.urs.cz/item/CS_URS_2025_01/162751117</t>
  </si>
  <si>
    <t>"odkopávky"249,898</t>
  </si>
  <si>
    <t>"sanace"238,085</t>
  </si>
  <si>
    <t>"rýhy"39</t>
  </si>
  <si>
    <t>"šachty"12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</si>
  <si>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</si>
  <si>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</si>
  <si>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-1632947897</t>
  </si>
  <si>
    <t>https://podminky.urs.cz/item/CS_URS_2025_01/162751119</t>
  </si>
  <si>
    <t>"příplatek za přemístění do 15 km"</t>
  </si>
  <si>
    <t>"odkopávky"249,898*5</t>
  </si>
  <si>
    <t>"sanace"238,085*5</t>
  </si>
  <si>
    <t>"rýhy"39*5</t>
  </si>
  <si>
    <t>"šachty"12*5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</si>
  <si>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</si>
  <si>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</si>
  <si>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</si>
  <si>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</si>
  <si>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899560969</t>
  </si>
  <si>
    <t>https://podminky.urs.cz/item/CS_URS_2025_01/171201231</t>
  </si>
  <si>
    <t>"odkopávky"249,898*1,8</t>
  </si>
  <si>
    <t>"sanace"238,085*1,8</t>
  </si>
  <si>
    <t>"rýhy"39*1,8</t>
  </si>
  <si>
    <t>"šachty"12*1,8</t>
  </si>
  <si>
    <t>14</t>
  </si>
  <si>
    <t>171251201</t>
  </si>
  <si>
    <t>Uložení sypaniny na skládky nebo meziskládky bez hutnění s upravením uložené sypaniny do předepsaného tvaru</t>
  </si>
  <si>
    <t>-2047777464</t>
  </si>
  <si>
    <t>https://podminky.urs.cz/item/CS_URS_2025_01/171251201</t>
  </si>
  <si>
    <t>15</t>
  </si>
  <si>
    <t>174211101</t>
  </si>
  <si>
    <t>Zásyp sypaninou z jakékoliv horniny ručně s uložením výkopku ve vrstvách bez zhutnění jam, šachet, rýh nebo kolem objektů v těchto vykopávkách</t>
  </si>
  <si>
    <t>1429005307</t>
  </si>
  <si>
    <t>https://podminky.urs.cz/item/CS_URS_2025_01/174211101</t>
  </si>
  <si>
    <t>"zásyp vsakovací jímky"4*2*1</t>
  </si>
  <si>
    <t>16</t>
  </si>
  <si>
    <t>M</t>
  </si>
  <si>
    <t>58333680</t>
  </si>
  <si>
    <t>kamenivo těžené hrubé frakce 22/63</t>
  </si>
  <si>
    <t>-742770419</t>
  </si>
  <si>
    <t>"zásyp vsakovací jímky"8</t>
  </si>
  <si>
    <t>17</t>
  </si>
  <si>
    <t>175101201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</si>
  <si>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</si>
  <si>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-709202998</t>
  </si>
  <si>
    <t>https://podminky.urs.cz/item/CS_URS_2025_01/175101201</t>
  </si>
  <si>
    <t>4*0,22</t>
  </si>
  <si>
    <t>18</t>
  </si>
  <si>
    <t>583312010</t>
  </si>
  <si>
    <t>štěrkopísek netříděný stabilizační zemina</t>
  </si>
  <si>
    <t>CS ÚRS 2017 02</t>
  </si>
  <si>
    <t>1206806910</t>
  </si>
  <si>
    <t>"obsyp"0,88*1,8</t>
  </si>
  <si>
    <t>19</t>
  </si>
  <si>
    <t>181301101</t>
  </si>
  <si>
    <t>Rozprostření a urovnání ornice v rovině nebo ve svahu sklonu do 1:5 při souvislé ploše do 500 m2, tl. vrstvy do 100 mm</t>
  </si>
  <si>
    <t>CS ÚRS 2018 01</t>
  </si>
  <si>
    <t>289104100</t>
  </si>
  <si>
    <t>"osetí"220</t>
  </si>
  <si>
    <t>"refíž pro výsadbu"76</t>
  </si>
  <si>
    <t>20</t>
  </si>
  <si>
    <t>10364101</t>
  </si>
  <si>
    <t>zemina pro terénní úpravy - ornice</t>
  </si>
  <si>
    <t>-1825670105</t>
  </si>
  <si>
    <t>"dle přílohy C. Situace stavby"</t>
  </si>
  <si>
    <t>"osetí"220*0,15*1,8</t>
  </si>
  <si>
    <t>"refíž pro výsadbu"76*0,15*1,8</t>
  </si>
  <si>
    <t>181411131</t>
  </si>
  <si>
    <t>Založení trávníku na půdě předem připravené plochy do 1000 m2 výsevem včetně utažení parkového v rovině nebo na svahu do 1:5</t>
  </si>
  <si>
    <t>-933893641</t>
  </si>
  <si>
    <t>https://podminky.urs.cz/item/CS_URS_2025_01/181411131</t>
  </si>
  <si>
    <t>22</t>
  </si>
  <si>
    <t>005724100</t>
  </si>
  <si>
    <t>osivo směs travní parková</t>
  </si>
  <si>
    <t>kg</t>
  </si>
  <si>
    <t>-1307787997</t>
  </si>
  <si>
    <t>220*0,05*1,2</t>
  </si>
  <si>
    <t>23</t>
  </si>
  <si>
    <t>181951112</t>
  </si>
  <si>
    <t>Úprava pláně vyrovnáním výškových rozdílů strojně v hornině třídy těžitelnosti I, skupiny 1 až 3 se zhutněním</t>
  </si>
  <si>
    <t>1224028621</t>
  </si>
  <si>
    <t>https://podminky.urs.cz/item/CS_URS_2025_01/181951112</t>
  </si>
  <si>
    <t>"komunikace"629</t>
  </si>
  <si>
    <t>"parkování"120</t>
  </si>
  <si>
    <t>"chodník šedá 60"253</t>
  </si>
  <si>
    <t>"chodník reliéfní 60"2,5</t>
  </si>
  <si>
    <t>"vjezdy antracit 80"113</t>
  </si>
  <si>
    <t>"vjezdy reliéfní 80"10,4</t>
  </si>
  <si>
    <t>24</t>
  </si>
  <si>
    <t>184911161</t>
  </si>
  <si>
    <t>Mulčování záhonů kačírkem nebo drceným kamenivem tloušťky mulče přes 50 do 100 mm v rovině nebo na svahu do 1:5</t>
  </si>
  <si>
    <t>-1096558971</t>
  </si>
  <si>
    <t>https://podminky.urs.cz/item/CS_URS_2025_01/184911161</t>
  </si>
  <si>
    <t>"kačírek mazi vozvokou a chodníkem"31</t>
  </si>
  <si>
    <t>25</t>
  </si>
  <si>
    <t>58337401</t>
  </si>
  <si>
    <t>kamenivo dekorační (kačírek) frakce 8/16</t>
  </si>
  <si>
    <t>2068112171</t>
  </si>
  <si>
    <t>31*0,15*2</t>
  </si>
  <si>
    <t>Zakládání</t>
  </si>
  <si>
    <t>26</t>
  </si>
  <si>
    <t>212752412</t>
  </si>
  <si>
    <t>Trativody z drenážních trubek pro liniové stavby a komunikace se zřízením štěrkového lože pod trubky a s jejich obsypem v otevřeném výkopu trubka korugovaná sendvičová PE-HD SN 8 perforace 220° DN 150</t>
  </si>
  <si>
    <t>996895431</t>
  </si>
  <si>
    <t>https://podminky.urs.cz/item/CS_URS_2025_01/212752412</t>
  </si>
  <si>
    <t>"drenáž DN150"156</t>
  </si>
  <si>
    <t>Svislé a kompletní konstrukce</t>
  </si>
  <si>
    <t>27</t>
  </si>
  <si>
    <t>339921132</t>
  </si>
  <si>
    <t>Osazování palisád betonových v řadě se zabetonováním výšky palisády přes 500 do 1000 mm</t>
  </si>
  <si>
    <t>-230550361</t>
  </si>
  <si>
    <t>https://podminky.urs.cz/item/CS_URS_2025_01/339921132</t>
  </si>
  <si>
    <t>28</t>
  </si>
  <si>
    <t>59228408</t>
  </si>
  <si>
    <t>palisáda tyčová hranatá betonová 110x110mm v 600mm přírodní</t>
  </si>
  <si>
    <t>kus</t>
  </si>
  <si>
    <t>-1774848702</t>
  </si>
  <si>
    <t>5*1,02</t>
  </si>
  <si>
    <t>5,1*5,715 'Přepočtené koeficientem množství</t>
  </si>
  <si>
    <t>29</t>
  </si>
  <si>
    <t>339921142</t>
  </si>
  <si>
    <t>Osazování palisád dřevěných v řadě se zabetonováním výšky palisády přes 500 do 1000 mm</t>
  </si>
  <si>
    <t>-489618988</t>
  </si>
  <si>
    <t>https://podminky.urs.cz/item/CS_URS_2025_01/339921142</t>
  </si>
  <si>
    <t>"palisáda u vjezdu"5</t>
  </si>
  <si>
    <t>30</t>
  </si>
  <si>
    <t>389541114</t>
  </si>
  <si>
    <t>Náplň těles filtrů z materiálů nepraných předepsané zrnitosti, uložené ve vrstvách předepsané tloušťky, s urovnáním každé vrstvy do předepsané kóty z hrubého kameniva drceného zrnitosti 63 až 125 mm</t>
  </si>
  <si>
    <t>989455233</t>
  </si>
  <si>
    <t>https://podminky.urs.cz/item/CS_URS_2025_01/389541114</t>
  </si>
  <si>
    <t>"zasakovací jímka"1*4*2</t>
  </si>
  <si>
    <t>Vodorovné konstrukce</t>
  </si>
  <si>
    <t>31</t>
  </si>
  <si>
    <t>452311151</t>
  </si>
  <si>
    <t>Podkladní a zajišťovací konstrukce z betonu prostého v otevřeném výkopu bez zvýšených nároků na prostředí desky pod potrubí, stoky a drobné objekty z betonu tř. C 20/25</t>
  </si>
  <si>
    <t>246619170</t>
  </si>
  <si>
    <t>https://podminky.urs.cz/item/CS_URS_2025_01/452311151</t>
  </si>
  <si>
    <t>"dvorní vpusti"4*(1*1,2*0,1)</t>
  </si>
  <si>
    <t>Komunikace</t>
  </si>
  <si>
    <t>32</t>
  </si>
  <si>
    <t>564851111</t>
  </si>
  <si>
    <t>Podklad ze štěrkodrti ŠD s rozprostřením a zhutněním plochy přes 100 m2, po zhutnění tl. 150 mm</t>
  </si>
  <si>
    <t>619589057</t>
  </si>
  <si>
    <t>https://podminky.urs.cz/item/CS_URS_2025_01/564851111</t>
  </si>
  <si>
    <t>"komunikace 2 vsrtvy"629*2</t>
  </si>
  <si>
    <t>"parkování 2 vrstvy"120*2</t>
  </si>
  <si>
    <t>"vjezdy antracit 80 2 vrstvy"(113+12+2)*2</t>
  </si>
  <si>
    <t>"vjezdy reliéfní 80 2 vrstvy"(10,4+2,8)*2</t>
  </si>
  <si>
    <t>"sanace v případě nevyhovujích zkoušek únosnosti dle PD"</t>
  </si>
  <si>
    <t>"chodník šedá 60"253-12</t>
  </si>
  <si>
    <t>"vjezdy antracit 80"113+12+2</t>
  </si>
  <si>
    <t>"vjezdy reliéfní 80"10,4+2,8</t>
  </si>
  <si>
    <t>33</t>
  </si>
  <si>
    <t>564861111</t>
  </si>
  <si>
    <t>Podklad ze štěrkodrti ŠD s rozprostřením a zhutněním plochy přes 100 m2, po zhutnění tl. 200 mm</t>
  </si>
  <si>
    <t>1792090935</t>
  </si>
  <si>
    <t>https://podminky.urs.cz/item/CS_URS_2025_01/564861111</t>
  </si>
  <si>
    <t>"sanace vjezdy"113+10,4+12+2+2,8</t>
  </si>
  <si>
    <t>34</t>
  </si>
  <si>
    <t>564871111</t>
  </si>
  <si>
    <t>Podklad ze štěrkodrti ŠD s rozprostřením a zhutněním plochy přes 100 m2, po zhutnění tl. 250 mm</t>
  </si>
  <si>
    <t>-921506299</t>
  </si>
  <si>
    <t>https://podminky.urs.cz/item/CS_URS_2025_01/564871111</t>
  </si>
  <si>
    <t>35</t>
  </si>
  <si>
    <t>565135111</t>
  </si>
  <si>
    <t>Asfaltový beton vrstva podkladní ACP 16 (obalované kamenivo střednězrnné - OKS) s rozprostřením a zhutněním v pruhu šířky přes 1,5 do 3 m, po zhutnění tl. 50 mm</t>
  </si>
  <si>
    <t>155330468</t>
  </si>
  <si>
    <t>https://podminky.urs.cz/item/CS_URS_2025_01/565135111</t>
  </si>
  <si>
    <t>"vozovka"629</t>
  </si>
  <si>
    <t>36</t>
  </si>
  <si>
    <t>573211111</t>
  </si>
  <si>
    <t>Postřik spojovací PS bez posypu kamenivem z asfaltu silničního, v množství 0,60 kg/m2</t>
  </si>
  <si>
    <t>-76533571</t>
  </si>
  <si>
    <t>https://podminky.urs.cz/item/CS_URS_2025_01/573211111</t>
  </si>
  <si>
    <t>"asf. vozovka"629</t>
  </si>
  <si>
    <t>37</t>
  </si>
  <si>
    <t>577134121</t>
  </si>
  <si>
    <t>Asfaltový beton vrstva obrusná ACO 11 (ABS) s rozprostřením a se zhutněním z nemodifikovaného asfaltu v pruhu šířky přes 3 m tř. I (ACO 11+), po zhutnění tl. 40 mm</t>
  </si>
  <si>
    <t>2037677809</t>
  </si>
  <si>
    <t>https://podminky.urs.cz/item/CS_URS_2025_01/577134121</t>
  </si>
  <si>
    <t>38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</si>
  <si>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</si>
  <si>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</si>
  <si>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-2118385664</t>
  </si>
  <si>
    <t>https://podminky.urs.cz/item/CS_URS_2025_01/596211113</t>
  </si>
  <si>
    <t>"chodník šedá 60"253-12-12</t>
  </si>
  <si>
    <t>39</t>
  </si>
  <si>
    <t>59245006</t>
  </si>
  <si>
    <t>dlažba pro nevidomé betonová 200x100mm tl 60mm barevná</t>
  </si>
  <si>
    <t>-1283538781</t>
  </si>
  <si>
    <t>2,5*1,02</t>
  </si>
  <si>
    <t>40</t>
  </si>
  <si>
    <t>59245018</t>
  </si>
  <si>
    <t>dlažba skladebná betonová 200x100mm tl 60mm přírodní</t>
  </si>
  <si>
    <t>695226292</t>
  </si>
  <si>
    <t>229*1,02</t>
  </si>
  <si>
    <t>41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</si>
  <si>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</si>
  <si>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</si>
  <si>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-1228075533</t>
  </si>
  <si>
    <t>https://podminky.urs.cz/item/CS_URS_2025_01/596211210</t>
  </si>
  <si>
    <t>"vjezdy antracit 80"9,4+9,4+11,6+14+11,6+57+12+12</t>
  </si>
  <si>
    <t>"horkovod šedá 60"20</t>
  </si>
  <si>
    <t>"vjezdy reliéfní 80"1,7+1,7+2,2+2,6+2,2+3+2,8</t>
  </si>
  <si>
    <t>42</t>
  </si>
  <si>
    <t>59245005</t>
  </si>
  <si>
    <t>dlažba skladebná betonová 200x100mm tl 80mm barevná</t>
  </si>
  <si>
    <t>563790533</t>
  </si>
  <si>
    <t>"vjezdy antracit 80"113+12+12</t>
  </si>
  <si>
    <t>137*1,02</t>
  </si>
  <si>
    <t>43</t>
  </si>
  <si>
    <t>59245020</t>
  </si>
  <si>
    <t>dlažba skladebná betonová 200x100mm tl 80mm přírodní</t>
  </si>
  <si>
    <t>2040003156</t>
  </si>
  <si>
    <t>20*1,02</t>
  </si>
  <si>
    <t>44</t>
  </si>
  <si>
    <t>59245226</t>
  </si>
  <si>
    <t>dlažba pro nevidomé betonová 200x100mm tl 80mm barevná</t>
  </si>
  <si>
    <t>506593688</t>
  </si>
  <si>
    <t>"vjezdy reliéfní 80"13,4+2,8</t>
  </si>
  <si>
    <t>16,2*1,02</t>
  </si>
  <si>
    <t>45</t>
  </si>
  <si>
    <t>596412211</t>
  </si>
  <si>
    <t>Kladení dlažby z betonových vegetačních dlaždic pozemních komunikací s ložem z kameniva těženého nebo drceného tl. do 50 mm, s vyplněním spár a vegetačních otvorů, s hutněním vibrováním velikosti dlaždic do 0,09 m2 tl. 100 mm, bez rozlišení skupiny, pro plochy do 300 m2</t>
  </si>
  <si>
    <t>-344617847</t>
  </si>
  <si>
    <t>https://podminky.urs.cz/item/CS_URS_2025_01/596412211</t>
  </si>
  <si>
    <t>"dle přílohy Situace stavby a Vzorové přířné řezy"</t>
  </si>
  <si>
    <t>46</t>
  </si>
  <si>
    <t>R202081</t>
  </si>
  <si>
    <t>vegetační dlažba 20x20x8 barva přírodní šedá</t>
  </si>
  <si>
    <t>1267454665</t>
  </si>
  <si>
    <t>"dle přílohy Situace stavby a Vzorový příčný řez"</t>
  </si>
  <si>
    <t>120*1,02</t>
  </si>
  <si>
    <t>Trubní vedení</t>
  </si>
  <si>
    <t>47</t>
  </si>
  <si>
    <t>871251111</t>
  </si>
  <si>
    <t>Montáž potrubí z plastických hmot v otevřeném výkopu, z tlakových trubek z tvrdého PVC těsněných gumovým kroužkem vnějšího průměru 110 mm</t>
  </si>
  <si>
    <t>CS ÚRS 2013 02</t>
  </si>
  <si>
    <t>-539113628</t>
  </si>
  <si>
    <t>"chráničky předpoklad"</t>
  </si>
  <si>
    <t xml:space="preserve">"CETIN  DLE POTŘEBY"100</t>
  </si>
  <si>
    <t>48</t>
  </si>
  <si>
    <t>345751310</t>
  </si>
  <si>
    <t>žlab kabelový s víkem PVC (100x100)</t>
  </si>
  <si>
    <t>1551011474</t>
  </si>
  <si>
    <t>49</t>
  </si>
  <si>
    <t>877315261R</t>
  </si>
  <si>
    <t>Montáž dvorní vpusti z tvrdého PVC-systém KG DN 160</t>
  </si>
  <si>
    <t>-1124889729</t>
  </si>
  <si>
    <t>"dvorní vpusti"4</t>
  </si>
  <si>
    <t>50</t>
  </si>
  <si>
    <t>56231166</t>
  </si>
  <si>
    <t>vtok DN 160 se svislým odtokem plast 244x244mm/litina 226x226mm se sifonovou vložkou</t>
  </si>
  <si>
    <t>-1196218253</t>
  </si>
  <si>
    <t>51</t>
  </si>
  <si>
    <t>899331111</t>
  </si>
  <si>
    <t>Výšková úprava uličního vstupu nebo vpusti do 200 mm zvýšením poklopu</t>
  </si>
  <si>
    <t>CS ÚRS 2020 01</t>
  </si>
  <si>
    <t>396253051</t>
  </si>
  <si>
    <t>52</t>
  </si>
  <si>
    <t>899431111</t>
  </si>
  <si>
    <t>Výšková úprava uličního vstupu nebo vpusti do 200 mm zvýšením krycího hrnce, šoupěte nebo hydrantu bez úpravy armatur</t>
  </si>
  <si>
    <t>-884048040</t>
  </si>
  <si>
    <t>"předpoklad"12</t>
  </si>
  <si>
    <t>Ostatní konstrukce a práce-bourání</t>
  </si>
  <si>
    <t>53</t>
  </si>
  <si>
    <t>914111111</t>
  </si>
  <si>
    <t>Montáž svislé dopravní značky základní velikosti do 1 m2 objímkami na sloupky nebo konzoly</t>
  </si>
  <si>
    <t>-747515100</t>
  </si>
  <si>
    <t>https://podminky.urs.cz/item/CS_URS_2025_01/914111111</t>
  </si>
  <si>
    <t>"montáž DZ nové"</t>
  </si>
  <si>
    <t>"B24a"1</t>
  </si>
  <si>
    <t>"B24b"1</t>
  </si>
  <si>
    <t>"B2+E12b"1</t>
  </si>
  <si>
    <t>"IP11a"3</t>
  </si>
  <si>
    <t>"IP4b+E12a"1</t>
  </si>
  <si>
    <t>54</t>
  </si>
  <si>
    <t>40445650</t>
  </si>
  <si>
    <t>dodatkové tabulky E7, E12, E13 500x300mm</t>
  </si>
  <si>
    <t>966105770</t>
  </si>
  <si>
    <t>"E12b"1</t>
  </si>
  <si>
    <t>"E12a"1</t>
  </si>
  <si>
    <t>55</t>
  </si>
  <si>
    <t>40445620</t>
  </si>
  <si>
    <t>zákazové, příkazové dopravní značky B1-B34, C1-15 700mm</t>
  </si>
  <si>
    <t>1381725543</t>
  </si>
  <si>
    <t>"B2"1</t>
  </si>
  <si>
    <t>56</t>
  </si>
  <si>
    <t>40445621</t>
  </si>
  <si>
    <t>informativní značky provozní IP1-IP3, IP4b-IP7, IP10a, b 500x500mm</t>
  </si>
  <si>
    <t>2048605702</t>
  </si>
  <si>
    <t>"IP4b"1</t>
  </si>
  <si>
    <t>57</t>
  </si>
  <si>
    <t>40445625</t>
  </si>
  <si>
    <t>informativní značky provozní IP8, IP9, IP11-IP13 500x700mm</t>
  </si>
  <si>
    <t>-375535566</t>
  </si>
  <si>
    <t>58</t>
  </si>
  <si>
    <t>914511111</t>
  </si>
  <si>
    <t>Montáž sloupku dopravních značek délky do 3,5 m do betonového základu</t>
  </si>
  <si>
    <t>1123894372</t>
  </si>
  <si>
    <t>https://podminky.urs.cz/item/CS_URS_2025_01/914511111</t>
  </si>
  <si>
    <t>59</t>
  </si>
  <si>
    <t>40445225</t>
  </si>
  <si>
    <t>sloupek pro dopravní značku Zn D 60mm v 3,5m</t>
  </si>
  <si>
    <t>1693419278</t>
  </si>
  <si>
    <t>60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</si>
  <si>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</si>
  <si>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</si>
  <si>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1155892080</t>
  </si>
  <si>
    <t>https://podminky.urs.cz/item/CS_URS_2025_01/916131213</t>
  </si>
  <si>
    <t>"15/25"3+7+18+14+15+16+40+2-6-7</t>
  </si>
  <si>
    <t>"15/15"3+5+5+6+7+6+3+6+7</t>
  </si>
  <si>
    <t>"15-25/15"14</t>
  </si>
  <si>
    <t>61</t>
  </si>
  <si>
    <t>59217032</t>
  </si>
  <si>
    <t>obrubník silniční betonový nájezdový 1000x150x150mm</t>
  </si>
  <si>
    <t>171518717</t>
  </si>
  <si>
    <t>"15/15"41+7</t>
  </si>
  <si>
    <t>48*1,05</t>
  </si>
  <si>
    <t>62</t>
  </si>
  <si>
    <t>59217031</t>
  </si>
  <si>
    <t>obrubník silniční betonový 1000x150x250mm</t>
  </si>
  <si>
    <t>-886909858</t>
  </si>
  <si>
    <t>"15/25"109-7</t>
  </si>
  <si>
    <t>102*1,05</t>
  </si>
  <si>
    <t>63</t>
  </si>
  <si>
    <t>59217030</t>
  </si>
  <si>
    <t>obrubník silniční betonový přechodový 1000x150x150-250mm</t>
  </si>
  <si>
    <t>731251829</t>
  </si>
  <si>
    <t>64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</si>
  <si>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</si>
  <si>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</si>
  <si>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-980359321</t>
  </si>
  <si>
    <t>https://podminky.urs.cz/item/CS_URS_2025_01/916231213</t>
  </si>
  <si>
    <t>"obruby 5/20"10,5+22,5+19+20+20+41</t>
  </si>
  <si>
    <t>"obruby 8/25"163+6+17+8+16+18+18+20</t>
  </si>
  <si>
    <t>65</t>
  </si>
  <si>
    <t>59217012</t>
  </si>
  <si>
    <t>obrubník zahradní betonový 500x80x250mm</t>
  </si>
  <si>
    <t>-373056283</t>
  </si>
  <si>
    <t>"obruby 8/25"266</t>
  </si>
  <si>
    <t>266*1,02</t>
  </si>
  <si>
    <t>66</t>
  </si>
  <si>
    <t>59217003</t>
  </si>
  <si>
    <t>obrubník zahradní betonový 500x50x250mm</t>
  </si>
  <si>
    <t>-1875929101</t>
  </si>
  <si>
    <t>"obruby 5/20"133</t>
  </si>
  <si>
    <t>133*1,02</t>
  </si>
  <si>
    <t>67</t>
  </si>
  <si>
    <t>916991121</t>
  </si>
  <si>
    <t>Lože pod obrubníky, krajníky nebo obruby z dlažebních kostek z betonu prostého</t>
  </si>
  <si>
    <t>1816890711</t>
  </si>
  <si>
    <t>https://podminky.urs.cz/item/CS_URS_2025_01/916991121</t>
  </si>
  <si>
    <t>"silniční obr."164*0,35*0,05</t>
  </si>
  <si>
    <t>"záhonové obr. 5"133*0,25*0,05</t>
  </si>
  <si>
    <t>"chodníkové obr. 8"266*0,28*0,05</t>
  </si>
  <si>
    <t>68</t>
  </si>
  <si>
    <t>919112213</t>
  </si>
  <si>
    <t>Řezání dilatačních spár v živičném krytu vytvoření komůrky pro těsnící zálivku šířky 10 mm, hloubky 25 mm</t>
  </si>
  <si>
    <t>-1765313311</t>
  </si>
  <si>
    <t>https://podminky.urs.cz/item/CS_URS_2025_01/919112213</t>
  </si>
  <si>
    <t>"řezání spáry"17+17</t>
  </si>
  <si>
    <t>69</t>
  </si>
  <si>
    <t>919121112</t>
  </si>
  <si>
    <t>Utěsnění dilatačních spár zálivkou za studena v cementobetonovém nebo živičném krytu včetně adhezního nátěru s těsnicím profilem pod zálivkou, pro komůrky šířky 10 mm, hloubky 25 mm</t>
  </si>
  <si>
    <t>-619718760</t>
  </si>
  <si>
    <t>https://podminky.urs.cz/item/CS_URS_2025_01/919121112</t>
  </si>
  <si>
    <t>70</t>
  </si>
  <si>
    <t>919441211</t>
  </si>
  <si>
    <t>Čelo propustku včetně římsy ze zdiva z lomového kamene, pro propustek z trub DN 300 až 500 mm</t>
  </si>
  <si>
    <t>1329217343</t>
  </si>
  <si>
    <t>https://podminky.urs.cz/item/CS_URS_2025_01/919441211</t>
  </si>
  <si>
    <t>71</t>
  </si>
  <si>
    <t>919535558</t>
  </si>
  <si>
    <t>Obetonování trubního propustku betonem prostým bez zvýšených nároků na prostředí tř. C 20/25</t>
  </si>
  <si>
    <t>1426686281</t>
  </si>
  <si>
    <t>https://podminky.urs.cz/item/CS_URS_2025_01/919535558</t>
  </si>
  <si>
    <t>12,5*0,95*0,15</t>
  </si>
  <si>
    <t>72</t>
  </si>
  <si>
    <t>919726123</t>
  </si>
  <si>
    <t>Geotextilie netkaná pro ochranu, separaci nebo filtraci měrná hmotnost přes 300 do 500 g/m2</t>
  </si>
  <si>
    <t>-1573253927</t>
  </si>
  <si>
    <t>https://podminky.urs.cz/item/CS_URS_2025_01/919726123</t>
  </si>
  <si>
    <t>"podélná drenáž"156*2,5</t>
  </si>
  <si>
    <t>"vsakovací jímka"2*(4*2+4*1+2*1)+4</t>
  </si>
  <si>
    <t>73</t>
  </si>
  <si>
    <t>935113111</t>
  </si>
  <si>
    <t>Osazení odvodňovacího žlabu s krycím roštem polymerbetonového šířky do 200 mm</t>
  </si>
  <si>
    <t>-1933624604</t>
  </si>
  <si>
    <t>https://podminky.urs.cz/item/CS_URS_2025_01/935113111</t>
  </si>
  <si>
    <t>"žlab do vjezdů"6+3</t>
  </si>
  <si>
    <t>74</t>
  </si>
  <si>
    <t>59227220</t>
  </si>
  <si>
    <t>žlab odvodňovací z polymerbetonu bez spádu s můstkovým roštem litinovým š 100mm</t>
  </si>
  <si>
    <t>-355619888</t>
  </si>
  <si>
    <t>75</t>
  </si>
  <si>
    <t>938908411</t>
  </si>
  <si>
    <t>Čištění vozovek splachováním vodou povrchu podkladu nebo krytu živičného, betonového nebo dlážděného</t>
  </si>
  <si>
    <t>-954782947</t>
  </si>
  <si>
    <t>https://podminky.urs.cz/item/CS_URS_2025_01/938908411</t>
  </si>
  <si>
    <t>"očištění povrchu"629+20</t>
  </si>
  <si>
    <t>76</t>
  </si>
  <si>
    <t>966008111</t>
  </si>
  <si>
    <t>Bourání trubního propustku s odklizením a uložením vybouraného materiálu na skládku na vzdálenost do 3 m nebo s naložením na dopravní prostředek z trub betonových nebo železobetonových DN do 300 mm</t>
  </si>
  <si>
    <t>1541352231</t>
  </si>
  <si>
    <t>https://podminky.urs.cz/item/CS_URS_2025_01/966008111</t>
  </si>
  <si>
    <t>77</t>
  </si>
  <si>
    <t>966008311</t>
  </si>
  <si>
    <t>Bourání trubního propustku s odklizením a uložením vybouraného materiálu na skládku na vzdálenost do 3 m nebo s naložením na dopravní prostředek čela z betonu železového</t>
  </si>
  <si>
    <t>-687999248</t>
  </si>
  <si>
    <t>https://podminky.urs.cz/item/CS_URS_2025_01/966008311</t>
  </si>
  <si>
    <t>"čela proustku"2*(2*1*0,5)</t>
  </si>
  <si>
    <t>99</t>
  </si>
  <si>
    <t>Přesuny hmot a sutí</t>
  </si>
  <si>
    <t>78</t>
  </si>
  <si>
    <t>997221561</t>
  </si>
  <si>
    <t>Vodorovná doprava suti bez naložení, ale se složením a s hrubým urovnáním z kusových materiálů, na vzdálenost do 1 km</t>
  </si>
  <si>
    <t>564095517</t>
  </si>
  <si>
    <t>https://podminky.urs.cz/item/CS_URS_2025_01/997221561</t>
  </si>
  <si>
    <t>"na skládku obce bez poplatku"</t>
  </si>
  <si>
    <t>"beton"58,65+420,625+7,53+4,8</t>
  </si>
  <si>
    <t>"živice"22,66+6,49</t>
  </si>
  <si>
    <t>79</t>
  </si>
  <si>
    <t>997221611</t>
  </si>
  <si>
    <t>Nakládání na dopravní prostředky pro vodorovnou dopravu suti</t>
  </si>
  <si>
    <t>1682722237</t>
  </si>
  <si>
    <t>https://podminky.urs.cz/item/CS_URS_2025_01/997221611</t>
  </si>
  <si>
    <t>80</t>
  </si>
  <si>
    <t>998225111</t>
  </si>
  <si>
    <t>Přesun hmot pro komunikace s krytem z kameniva, monolitickým betonovým nebo živičným dopravní vzdálenost do 200 m jakékoliv délky objektu</t>
  </si>
  <si>
    <t>-703546524</t>
  </si>
  <si>
    <t>https://podminky.urs.cz/item/CS_URS_2025_01/998225111</t>
  </si>
  <si>
    <t>997</t>
  </si>
  <si>
    <t>Přesun sutě</t>
  </si>
  <si>
    <t>81</t>
  </si>
  <si>
    <t>997221569</t>
  </si>
  <si>
    <t>Vodorovná doprava suti bez naložení, ale se složením a s hrubým urovnáním Příplatek k ceně za každý další započatý 1 km přes 1 km</t>
  </si>
  <si>
    <t>-190783707</t>
  </si>
  <si>
    <t>https://podminky.urs.cz/item/CS_URS_2025_01/997221569</t>
  </si>
  <si>
    <t>"na skládku do 15km"</t>
  </si>
  <si>
    <t>"beton"(58,65+420,625+7,53+4,8)*14</t>
  </si>
  <si>
    <t>"živice"(22,66+6,49)*14</t>
  </si>
  <si>
    <t>82</t>
  </si>
  <si>
    <t>997221861</t>
  </si>
  <si>
    <t>Poplatek za uložení stavebního odpadu na recyklační skládce (skládkovné) z prostého betonu zatříděného do Katalogu odpadů pod kódem 17 01 01</t>
  </si>
  <si>
    <t>1674444926</t>
  </si>
  <si>
    <t>https://podminky.urs.cz/item/CS_URS_2025_01/997221861</t>
  </si>
  <si>
    <t>83</t>
  </si>
  <si>
    <t>997221875</t>
  </si>
  <si>
    <t>Poplatek za uložení stavebního odpadu na recyklační skládce (skládkovné) asfaltového bez obsahu dehtu zatříděného do Katalogu odpadů pod kódem 17 03 02</t>
  </si>
  <si>
    <t>1962671046</t>
  </si>
  <si>
    <t>https://podminky.urs.cz/item/CS_URS_2025_01/997221875</t>
  </si>
  <si>
    <t>PSV</t>
  </si>
  <si>
    <t>Práce a dodávky PSV</t>
  </si>
  <si>
    <t>711</t>
  </si>
  <si>
    <t>Izolace proti vodě, vlhkosti a plynům</t>
  </si>
  <si>
    <t>84</t>
  </si>
  <si>
    <t>711161115</t>
  </si>
  <si>
    <t>Izolace proti zemní vlhkosti a beztlakové vodě nopovými fóliemi na ploše vodorovné V vrstva ochranná, odvětrávací a drenážní výška nopu 20,0 mm, tl. fólie do 1,0 mm</t>
  </si>
  <si>
    <t>839659169</t>
  </si>
  <si>
    <t>https://podminky.urs.cz/item/CS_URS_2025_01/711161115</t>
  </si>
  <si>
    <t>027/2024_2 - Vedlejší rozpočtové náklady</t>
  </si>
  <si>
    <t>VRN - Vedlejší rozpočtové náklady</t>
  </si>
  <si>
    <t>VRN</t>
  </si>
  <si>
    <t>0001</t>
  </si>
  <si>
    <t>Vytyčení inženýrských sítí</t>
  </si>
  <si>
    <t>sada</t>
  </si>
  <si>
    <t>738853516</t>
  </si>
  <si>
    <t>0002</t>
  </si>
  <si>
    <t>Zařízení staveniště, provoz a odstranění</t>
  </si>
  <si>
    <t>-2087256338</t>
  </si>
  <si>
    <t>0003</t>
  </si>
  <si>
    <t>Pomocné práce- zajištění nebo zřízení, regulaci a ochranu dopravy vč. DIOa přechodného dopravního značení - úhrnná částka musí obsahovat veškeré náklady na dočasné úpravy a regulaci (vč. pěších) na staveništi a nezbytné značení a opatření vyplívající z požadeavků BOZP na staveništi, uvažováno jednotyčové zábradlí vysoké min. 1,10m s označením zákazu vstupu, lávky pro pěší, provizorní dopravní značení v rozsahu dle stanovení přechodného dopravního značení</t>
  </si>
  <si>
    <t>-1194721806</t>
  </si>
  <si>
    <t>0004</t>
  </si>
  <si>
    <t>Geodetické zaměření skutečného provedení stavby - výškopis, polohopis</t>
  </si>
  <si>
    <t>433264381</t>
  </si>
  <si>
    <t>0005</t>
  </si>
  <si>
    <t>Kopané sondy pro ověření průběhu inženýrských sítí - ruční práce vč. zasypání sondy</t>
  </si>
  <si>
    <t>-1521058843</t>
  </si>
  <si>
    <t>0006</t>
  </si>
  <si>
    <t>Zkoušení a kontrola prací zkušebnou zhotovitele:_x000d__x000d_
"statická zkouška únosnoti pláně 2ks"_x000d__x000d_
"statická zkouška na ochranné vrstvě 2ks"</t>
  </si>
  <si>
    <t>-98335792</t>
  </si>
  <si>
    <t>0007</t>
  </si>
  <si>
    <t>Projekt organizace výstavby, včetně harmonogramu a zajištění přístupu k nemovitostem</t>
  </si>
  <si>
    <t>1819973242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</si>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</sst>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1211101" TargetMode="External" /><Relationship Id="rId2" Type="http://schemas.openxmlformats.org/officeDocument/2006/relationships/hyperlink" Target="https://podminky.urs.cz/item/CS_URS_2025_01/111301111" TargetMode="External" /><Relationship Id="rId3" Type="http://schemas.openxmlformats.org/officeDocument/2006/relationships/hyperlink" Target="https://podminky.urs.cz/item/CS_URS_2025_01/113106121" TargetMode="External" /><Relationship Id="rId4" Type="http://schemas.openxmlformats.org/officeDocument/2006/relationships/hyperlink" Target="https://podminky.urs.cz/item/CS_URS_2025_01/113107172" TargetMode="External" /><Relationship Id="rId5" Type="http://schemas.openxmlformats.org/officeDocument/2006/relationships/hyperlink" Target="https://podminky.urs.cz/item/CS_URS_2025_01/113107342" TargetMode="External" /><Relationship Id="rId6" Type="http://schemas.openxmlformats.org/officeDocument/2006/relationships/hyperlink" Target="https://podminky.urs.cz/item/CS_URS_2025_01/119001421" TargetMode="External" /><Relationship Id="rId7" Type="http://schemas.openxmlformats.org/officeDocument/2006/relationships/hyperlink" Target="https://podminky.urs.cz/item/CS_URS_2025_01/120001101" TargetMode="External" /><Relationship Id="rId8" Type="http://schemas.openxmlformats.org/officeDocument/2006/relationships/hyperlink" Target="https://podminky.urs.cz/item/CS_URS_2025_01/122251103" TargetMode="External" /><Relationship Id="rId9" Type="http://schemas.openxmlformats.org/officeDocument/2006/relationships/hyperlink" Target="https://podminky.urs.cz/item/CS_URS_2025_01/132251102" TargetMode="External" /><Relationship Id="rId10" Type="http://schemas.openxmlformats.org/officeDocument/2006/relationships/hyperlink" Target="https://podminky.urs.cz/item/CS_URS_2025_01/133251101" TargetMode="External" /><Relationship Id="rId11" Type="http://schemas.openxmlformats.org/officeDocument/2006/relationships/hyperlink" Target="https://podminky.urs.cz/item/CS_URS_2025_01/162751117" TargetMode="External" /><Relationship Id="rId12" Type="http://schemas.openxmlformats.org/officeDocument/2006/relationships/hyperlink" Target="https://podminky.urs.cz/item/CS_URS_2025_01/162751119" TargetMode="External" /><Relationship Id="rId13" Type="http://schemas.openxmlformats.org/officeDocument/2006/relationships/hyperlink" Target="https://podminky.urs.cz/item/CS_URS_2025_01/171201231" TargetMode="External" /><Relationship Id="rId14" Type="http://schemas.openxmlformats.org/officeDocument/2006/relationships/hyperlink" Target="https://podminky.urs.cz/item/CS_URS_2025_01/171251201" TargetMode="External" /><Relationship Id="rId15" Type="http://schemas.openxmlformats.org/officeDocument/2006/relationships/hyperlink" Target="https://podminky.urs.cz/item/CS_URS_2025_01/174211101" TargetMode="External" /><Relationship Id="rId16" Type="http://schemas.openxmlformats.org/officeDocument/2006/relationships/hyperlink" Target="https://podminky.urs.cz/item/CS_URS_2025_01/175101201" TargetMode="External" /><Relationship Id="rId17" Type="http://schemas.openxmlformats.org/officeDocument/2006/relationships/hyperlink" Target="https://podminky.urs.cz/item/CS_URS_2025_01/181411131" TargetMode="External" /><Relationship Id="rId18" Type="http://schemas.openxmlformats.org/officeDocument/2006/relationships/hyperlink" Target="https://podminky.urs.cz/item/CS_URS_2025_01/181951112" TargetMode="External" /><Relationship Id="rId19" Type="http://schemas.openxmlformats.org/officeDocument/2006/relationships/hyperlink" Target="https://podminky.urs.cz/item/CS_URS_2025_01/184911161" TargetMode="External" /><Relationship Id="rId20" Type="http://schemas.openxmlformats.org/officeDocument/2006/relationships/hyperlink" Target="https://podminky.urs.cz/item/CS_URS_2025_01/212752412" TargetMode="External" /><Relationship Id="rId21" Type="http://schemas.openxmlformats.org/officeDocument/2006/relationships/hyperlink" Target="https://podminky.urs.cz/item/CS_URS_2025_01/339921132" TargetMode="External" /><Relationship Id="rId22" Type="http://schemas.openxmlformats.org/officeDocument/2006/relationships/hyperlink" Target="https://podminky.urs.cz/item/CS_URS_2025_01/339921142" TargetMode="External" /><Relationship Id="rId23" Type="http://schemas.openxmlformats.org/officeDocument/2006/relationships/hyperlink" Target="https://podminky.urs.cz/item/CS_URS_2025_01/389541114" TargetMode="External" /><Relationship Id="rId24" Type="http://schemas.openxmlformats.org/officeDocument/2006/relationships/hyperlink" Target="https://podminky.urs.cz/item/CS_URS_2025_01/452311151" TargetMode="External" /><Relationship Id="rId25" Type="http://schemas.openxmlformats.org/officeDocument/2006/relationships/hyperlink" Target="https://podminky.urs.cz/item/CS_URS_2025_01/564851111" TargetMode="External" /><Relationship Id="rId26" Type="http://schemas.openxmlformats.org/officeDocument/2006/relationships/hyperlink" Target="https://podminky.urs.cz/item/CS_URS_2025_01/564861111" TargetMode="External" /><Relationship Id="rId27" Type="http://schemas.openxmlformats.org/officeDocument/2006/relationships/hyperlink" Target="https://podminky.urs.cz/item/CS_URS_2025_01/564871111" TargetMode="External" /><Relationship Id="rId28" Type="http://schemas.openxmlformats.org/officeDocument/2006/relationships/hyperlink" Target="https://podminky.urs.cz/item/CS_URS_2025_01/565135111" TargetMode="External" /><Relationship Id="rId29" Type="http://schemas.openxmlformats.org/officeDocument/2006/relationships/hyperlink" Target="https://podminky.urs.cz/item/CS_URS_2025_01/573211111" TargetMode="External" /><Relationship Id="rId30" Type="http://schemas.openxmlformats.org/officeDocument/2006/relationships/hyperlink" Target="https://podminky.urs.cz/item/CS_URS_2025_01/577134121" TargetMode="External" /><Relationship Id="rId31" Type="http://schemas.openxmlformats.org/officeDocument/2006/relationships/hyperlink" Target="https://podminky.urs.cz/item/CS_URS_2025_01/596211113" TargetMode="External" /><Relationship Id="rId32" Type="http://schemas.openxmlformats.org/officeDocument/2006/relationships/hyperlink" Target="https://podminky.urs.cz/item/CS_URS_2025_01/596211210" TargetMode="External" /><Relationship Id="rId33" Type="http://schemas.openxmlformats.org/officeDocument/2006/relationships/hyperlink" Target="https://podminky.urs.cz/item/CS_URS_2025_01/596412211" TargetMode="External" /><Relationship Id="rId34" Type="http://schemas.openxmlformats.org/officeDocument/2006/relationships/hyperlink" Target="https://podminky.urs.cz/item/CS_URS_2025_01/914111111" TargetMode="External" /><Relationship Id="rId35" Type="http://schemas.openxmlformats.org/officeDocument/2006/relationships/hyperlink" Target="https://podminky.urs.cz/item/CS_URS_2025_01/914511111" TargetMode="External" /><Relationship Id="rId36" Type="http://schemas.openxmlformats.org/officeDocument/2006/relationships/hyperlink" Target="https://podminky.urs.cz/item/CS_URS_2025_01/916131213" TargetMode="External" /><Relationship Id="rId37" Type="http://schemas.openxmlformats.org/officeDocument/2006/relationships/hyperlink" Target="https://podminky.urs.cz/item/CS_URS_2025_01/916231213" TargetMode="External" /><Relationship Id="rId38" Type="http://schemas.openxmlformats.org/officeDocument/2006/relationships/hyperlink" Target="https://podminky.urs.cz/item/CS_URS_2025_01/916991121" TargetMode="External" /><Relationship Id="rId39" Type="http://schemas.openxmlformats.org/officeDocument/2006/relationships/hyperlink" Target="https://podminky.urs.cz/item/CS_URS_2025_01/919112213" TargetMode="External" /><Relationship Id="rId40" Type="http://schemas.openxmlformats.org/officeDocument/2006/relationships/hyperlink" Target="https://podminky.urs.cz/item/CS_URS_2025_01/919121112" TargetMode="External" /><Relationship Id="rId41" Type="http://schemas.openxmlformats.org/officeDocument/2006/relationships/hyperlink" Target="https://podminky.urs.cz/item/CS_URS_2025_01/919441211" TargetMode="External" /><Relationship Id="rId42" Type="http://schemas.openxmlformats.org/officeDocument/2006/relationships/hyperlink" Target="https://podminky.urs.cz/item/CS_URS_2025_01/919535558" TargetMode="External" /><Relationship Id="rId43" Type="http://schemas.openxmlformats.org/officeDocument/2006/relationships/hyperlink" Target="https://podminky.urs.cz/item/CS_URS_2025_01/919726123" TargetMode="External" /><Relationship Id="rId44" Type="http://schemas.openxmlformats.org/officeDocument/2006/relationships/hyperlink" Target="https://podminky.urs.cz/item/CS_URS_2025_01/935113111" TargetMode="External" /><Relationship Id="rId45" Type="http://schemas.openxmlformats.org/officeDocument/2006/relationships/hyperlink" Target="https://podminky.urs.cz/item/CS_URS_2025_01/938908411" TargetMode="External" /><Relationship Id="rId46" Type="http://schemas.openxmlformats.org/officeDocument/2006/relationships/hyperlink" Target="https://podminky.urs.cz/item/CS_URS_2025_01/966008111" TargetMode="External" /><Relationship Id="rId47" Type="http://schemas.openxmlformats.org/officeDocument/2006/relationships/hyperlink" Target="https://podminky.urs.cz/item/CS_URS_2025_01/966008311" TargetMode="External" /><Relationship Id="rId48" Type="http://schemas.openxmlformats.org/officeDocument/2006/relationships/hyperlink" Target="https://podminky.urs.cz/item/CS_URS_2025_01/997221561" TargetMode="External" /><Relationship Id="rId49" Type="http://schemas.openxmlformats.org/officeDocument/2006/relationships/hyperlink" Target="https://podminky.urs.cz/item/CS_URS_2025_01/997221611" TargetMode="External" /><Relationship Id="rId50" Type="http://schemas.openxmlformats.org/officeDocument/2006/relationships/hyperlink" Target="https://podminky.urs.cz/item/CS_URS_2025_01/998225111" TargetMode="External" /><Relationship Id="rId51" Type="http://schemas.openxmlformats.org/officeDocument/2006/relationships/hyperlink" Target="https://podminky.urs.cz/item/CS_URS_2025_01/997221569" TargetMode="External" /><Relationship Id="rId52" Type="http://schemas.openxmlformats.org/officeDocument/2006/relationships/hyperlink" Target="https://podminky.urs.cz/item/CS_URS_2025_01/997221861" TargetMode="External" /><Relationship Id="rId53" Type="http://schemas.openxmlformats.org/officeDocument/2006/relationships/hyperlink" Target="https://podminky.urs.cz/item/CS_URS_2025_01/997221875" TargetMode="External" /><Relationship Id="rId54" Type="http://schemas.openxmlformats.org/officeDocument/2006/relationships/hyperlink" Target="https://podminky.urs.cz/item/CS_URS_2025_01/711161115" TargetMode="External" /><Relationship Id="rId5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36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027/2024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MK p.č. 11_32 a 11_50, Pohřebačka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Pohřebačka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8. 11. 2024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Obec Opatovice nad Labem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DI PROJEKT s.r.o.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DI PROJEKT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24.7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'027-2024_1 - SO 101 Komun...'!J30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'027-2024_1 - SO 101 Komun...'!P91</f>
        <v>0</v>
      </c>
      <c r="AV55" s="123">
        <f>'027-2024_1 - SO 101 Komun...'!J33</f>
        <v>0</v>
      </c>
      <c r="AW55" s="123">
        <f>'027-2024_1 - SO 101 Komun...'!J34</f>
        <v>0</v>
      </c>
      <c r="AX55" s="123">
        <f>'027-2024_1 - SO 101 Komun...'!J35</f>
        <v>0</v>
      </c>
      <c r="AY55" s="123">
        <f>'027-2024_1 - SO 101 Komun...'!J36</f>
        <v>0</v>
      </c>
      <c r="AZ55" s="123">
        <f>'027-2024_1 - SO 101 Komun...'!F33</f>
        <v>0</v>
      </c>
      <c r="BA55" s="123">
        <f>'027-2024_1 - SO 101 Komun...'!F34</f>
        <v>0</v>
      </c>
      <c r="BB55" s="123">
        <f>'027-2024_1 - SO 101 Komun...'!F35</f>
        <v>0</v>
      </c>
      <c r="BC55" s="123">
        <f>'027-2024_1 - SO 101 Komun...'!F36</f>
        <v>0</v>
      </c>
      <c r="BD55" s="125">
        <f>'027-2024_1 - SO 101 Komun...'!F37</f>
        <v>0</v>
      </c>
      <c r="BE55" s="7"/>
      <c r="BT55" s="126" t="s">
        <v>83</v>
      </c>
      <c r="BV55" s="126" t="s">
        <v>77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7" customFormat="1" ht="24.75" customHeight="1">
      <c r="A56" s="114" t="s">
        <v>79</v>
      </c>
      <c r="B56" s="115"/>
      <c r="C56" s="116"/>
      <c r="D56" s="117" t="s">
        <v>86</v>
      </c>
      <c r="E56" s="117"/>
      <c r="F56" s="117"/>
      <c r="G56" s="117"/>
      <c r="H56" s="117"/>
      <c r="I56" s="118"/>
      <c r="J56" s="117" t="s">
        <v>87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'027-2024_2 - Vedlejší roz...'!J30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7">
        <v>0</v>
      </c>
      <c r="AT56" s="128">
        <f>ROUND(SUM(AV56:AW56),2)</f>
        <v>0</v>
      </c>
      <c r="AU56" s="129">
        <f>'027-2024_2 - Vedlejší roz...'!P80</f>
        <v>0</v>
      </c>
      <c r="AV56" s="128">
        <f>'027-2024_2 - Vedlejší roz...'!J33</f>
        <v>0</v>
      </c>
      <c r="AW56" s="128">
        <f>'027-2024_2 - Vedlejší roz...'!J34</f>
        <v>0</v>
      </c>
      <c r="AX56" s="128">
        <f>'027-2024_2 - Vedlejší roz...'!J35</f>
        <v>0</v>
      </c>
      <c r="AY56" s="128">
        <f>'027-2024_2 - Vedlejší roz...'!J36</f>
        <v>0</v>
      </c>
      <c r="AZ56" s="128">
        <f>'027-2024_2 - Vedlejší roz...'!F33</f>
        <v>0</v>
      </c>
      <c r="BA56" s="128">
        <f>'027-2024_2 - Vedlejší roz...'!F34</f>
        <v>0</v>
      </c>
      <c r="BB56" s="128">
        <f>'027-2024_2 - Vedlejší roz...'!F35</f>
        <v>0</v>
      </c>
      <c r="BC56" s="128">
        <f>'027-2024_2 - Vedlejší roz...'!F36</f>
        <v>0</v>
      </c>
      <c r="BD56" s="130">
        <f>'027-2024_2 - Vedlejší roz...'!F37</f>
        <v>0</v>
      </c>
      <c r="BE56" s="7"/>
      <c r="BT56" s="126" t="s">
        <v>83</v>
      </c>
      <c r="BV56" s="126" t="s">
        <v>77</v>
      </c>
      <c r="BW56" s="126" t="s">
        <v>88</v>
      </c>
      <c r="BX56" s="126" t="s">
        <v>5</v>
      </c>
      <c r="CL56" s="126" t="s">
        <v>19</v>
      </c>
      <c r="CM56" s="126" t="s">
        <v>85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pG5S1UMYCSHuzh1vlaTp3TvvSDHerzXngzXlAv0xi67jtqoPB79rsGX1CQrvZjGjv0iZ4EeJA5nUtk8lcCMzSg==" hashValue="BFEFAiU7r3kOsQajdYirKR4FWYH3MUdE66vYhv18Y/vu+/+qgS3EWhkBdQV9G/doVO1XkqGpkaXnpH6kXEEAZ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27-2024_1 - SO 101 Komun...'!C2" display="/"/>
    <hyperlink ref="A56" location="'027-2024_2 - Vedlejší roz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MK p.č. 11_32 a 11_50, Pohřebačka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8. 11. 2024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ROUND((SUM(BE91:BE471)),  2)</f>
        <v>0</v>
      </c>
      <c r="G33" s="41"/>
      <c r="H33" s="41"/>
      <c r="I33" s="151">
        <v>0.20999999999999999</v>
      </c>
      <c r="J33" s="150">
        <f>ROUND(((SUM(BE91:BE471))*I33),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ROUND((SUM(BF91:BF471)),  2)</f>
        <v>0</v>
      </c>
      <c r="G34" s="41"/>
      <c r="H34" s="41"/>
      <c r="I34" s="151">
        <v>0.12</v>
      </c>
      <c r="J34" s="150">
        <f>ROUND(((SUM(BF91:BF471))*I34),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ROUND((SUM(BG91:BG471)),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ROUND((SUM(BH91:BH471)),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ROUND((SUM(BI91:BI471)),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MK p.č. 11_32 a 11_50, Pohřebačka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027/2024_1 - SO 101 Komunikace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Pohřebačka</v>
      </c>
      <c r="G52" s="43"/>
      <c r="H52" s="43"/>
      <c r="I52" s="35" t="s">
        <v>23</v>
      </c>
      <c r="J52" s="75" t="str">
        <f>IF(J12="","",J12)</f>
        <v>8. 11. 2024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Obec Opatovice nad Labem</v>
      </c>
      <c r="G54" s="43"/>
      <c r="H54" s="43"/>
      <c r="I54" s="35" t="s">
        <v>33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96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97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98</v>
      </c>
      <c r="E62" s="177"/>
      <c r="F62" s="177"/>
      <c r="G62" s="177"/>
      <c r="H62" s="177"/>
      <c r="I62" s="177"/>
      <c r="J62" s="178">
        <f>J217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99</v>
      </c>
      <c r="E63" s="177"/>
      <c r="F63" s="177"/>
      <c r="G63" s="177"/>
      <c r="H63" s="177"/>
      <c r="I63" s="177"/>
      <c r="J63" s="178">
        <f>J221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100</v>
      </c>
      <c r="E64" s="177"/>
      <c r="F64" s="177"/>
      <c r="G64" s="177"/>
      <c r="H64" s="177"/>
      <c r="I64" s="177"/>
      <c r="J64" s="178">
        <f>J234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101</v>
      </c>
      <c r="E65" s="177"/>
      <c r="F65" s="177"/>
      <c r="G65" s="177"/>
      <c r="H65" s="177"/>
      <c r="I65" s="177"/>
      <c r="J65" s="178">
        <f>J238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102</v>
      </c>
      <c r="E66" s="177"/>
      <c r="F66" s="177"/>
      <c r="G66" s="177"/>
      <c r="H66" s="177"/>
      <c r="I66" s="177"/>
      <c r="J66" s="178">
        <f>J327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103</v>
      </c>
      <c r="E67" s="177"/>
      <c r="F67" s="177"/>
      <c r="G67" s="177"/>
      <c r="H67" s="177"/>
      <c r="I67" s="177"/>
      <c r="J67" s="178">
        <f>J339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4"/>
      <c r="C68" s="175"/>
      <c r="D68" s="176" t="s">
        <v>104</v>
      </c>
      <c r="E68" s="177"/>
      <c r="F68" s="177"/>
      <c r="G68" s="177"/>
      <c r="H68" s="177"/>
      <c r="I68" s="177"/>
      <c r="J68" s="178">
        <f>J441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105</v>
      </c>
      <c r="E69" s="177"/>
      <c r="F69" s="177"/>
      <c r="G69" s="177"/>
      <c r="H69" s="177"/>
      <c r="I69" s="177"/>
      <c r="J69" s="178">
        <f>J455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106</v>
      </c>
      <c r="E70" s="171"/>
      <c r="F70" s="171"/>
      <c r="G70" s="171"/>
      <c r="H70" s="171"/>
      <c r="I70" s="171"/>
      <c r="J70" s="172">
        <f>J468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107</v>
      </c>
      <c r="E71" s="177"/>
      <c r="F71" s="177"/>
      <c r="G71" s="177"/>
      <c r="H71" s="177"/>
      <c r="I71" s="177"/>
      <c r="J71" s="178">
        <f>J469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108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3" t="str">
        <f>E7</f>
        <v>Rekonstrukce MK p.č. 11_32 a 11_50, Pohřebačka</v>
      </c>
      <c r="F81" s="35"/>
      <c r="G81" s="35"/>
      <c r="H81" s="35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90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027/2024_1 - SO 101 Komunikace</v>
      </c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 xml:space="preserve"> Pohřebačka</v>
      </c>
      <c r="G85" s="43"/>
      <c r="H85" s="43"/>
      <c r="I85" s="35" t="s">
        <v>23</v>
      </c>
      <c r="J85" s="75" t="str">
        <f>IF(J12="","",J12)</f>
        <v>8. 11. 2024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E15</f>
        <v>Obec Opatovice nad Labem</v>
      </c>
      <c r="G87" s="43"/>
      <c r="H87" s="43"/>
      <c r="I87" s="35" t="s">
        <v>33</v>
      </c>
      <c r="J87" s="39" t="str">
        <f>E21</f>
        <v>DI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38</v>
      </c>
      <c r="J88" s="39" t="str">
        <f>E24</f>
        <v>DI PROJEKT s.r.o.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0"/>
      <c r="B90" s="181"/>
      <c r="C90" s="182" t="s">
        <v>109</v>
      </c>
      <c r="D90" s="183" t="s">
        <v>60</v>
      </c>
      <c r="E90" s="183" t="s">
        <v>56</v>
      </c>
      <c r="F90" s="183" t="s">
        <v>57</v>
      </c>
      <c r="G90" s="183" t="s">
        <v>110</v>
      </c>
      <c r="H90" s="183" t="s">
        <v>111</v>
      </c>
      <c r="I90" s="183" t="s">
        <v>112</v>
      </c>
      <c r="J90" s="183" t="s">
        <v>94</v>
      </c>
      <c r="K90" s="184" t="s">
        <v>113</v>
      </c>
      <c r="L90" s="185"/>
      <c r="M90" s="95" t="s">
        <v>19</v>
      </c>
      <c r="N90" s="96" t="s">
        <v>45</v>
      </c>
      <c r="O90" s="96" t="s">
        <v>114</v>
      </c>
      <c r="P90" s="96" t="s">
        <v>115</v>
      </c>
      <c r="Q90" s="96" t="s">
        <v>116</v>
      </c>
      <c r="R90" s="96" t="s">
        <v>117</v>
      </c>
      <c r="S90" s="96" t="s">
        <v>118</v>
      </c>
      <c r="T90" s="97" t="s">
        <v>119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1"/>
      <c r="B91" s="42"/>
      <c r="C91" s="102" t="s">
        <v>120</v>
      </c>
      <c r="D91" s="43"/>
      <c r="E91" s="43"/>
      <c r="F91" s="43"/>
      <c r="G91" s="43"/>
      <c r="H91" s="43"/>
      <c r="I91" s="43"/>
      <c r="J91" s="186">
        <f>BK91</f>
        <v>0</v>
      </c>
      <c r="K91" s="43"/>
      <c r="L91" s="47"/>
      <c r="M91" s="98"/>
      <c r="N91" s="187"/>
      <c r="O91" s="99"/>
      <c r="P91" s="188">
        <f>P92+P468</f>
        <v>0</v>
      </c>
      <c r="Q91" s="99"/>
      <c r="R91" s="188">
        <f>R92+R468</f>
        <v>432.31578275549992</v>
      </c>
      <c r="S91" s="99"/>
      <c r="T91" s="189">
        <f>T92+T468</f>
        <v>520.755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74</v>
      </c>
      <c r="AU91" s="20" t="s">
        <v>95</v>
      </c>
      <c r="BK91" s="190">
        <f>BK92+BK468</f>
        <v>0</v>
      </c>
    </row>
    <row r="92" s="12" customFormat="1" ht="25.92" customHeight="1">
      <c r="A92" s="12"/>
      <c r="B92" s="191"/>
      <c r="C92" s="192"/>
      <c r="D92" s="193" t="s">
        <v>74</v>
      </c>
      <c r="E92" s="194" t="s">
        <v>121</v>
      </c>
      <c r="F92" s="194" t="s">
        <v>122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P93+P217+P221+P234+P238+P327+P339+P455</f>
        <v>0</v>
      </c>
      <c r="Q92" s="199"/>
      <c r="R92" s="200">
        <f>R93+R217+R221+R234+R238+R327+R339+R455</f>
        <v>432.20141525549991</v>
      </c>
      <c r="S92" s="199"/>
      <c r="T92" s="201">
        <f>T93+T217+T221+T234+T238+T327+T339+T455</f>
        <v>520.755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83</v>
      </c>
      <c r="AT92" s="203" t="s">
        <v>74</v>
      </c>
      <c r="AU92" s="203" t="s">
        <v>75</v>
      </c>
      <c r="AY92" s="202" t="s">
        <v>123</v>
      </c>
      <c r="BK92" s="204">
        <f>BK93+BK217+BK221+BK234+BK238+BK327+BK339+BK455</f>
        <v>0</v>
      </c>
    </row>
    <row r="93" s="12" customFormat="1" ht="22.8" customHeight="1">
      <c r="A93" s="12"/>
      <c r="B93" s="191"/>
      <c r="C93" s="192"/>
      <c r="D93" s="193" t="s">
        <v>74</v>
      </c>
      <c r="E93" s="205" t="s">
        <v>83</v>
      </c>
      <c r="F93" s="205" t="s">
        <v>124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SUM(P94:P216)</f>
        <v>0</v>
      </c>
      <c r="Q93" s="199"/>
      <c r="R93" s="200">
        <f>SUM(R94:R216)</f>
        <v>102.50762999999999</v>
      </c>
      <c r="S93" s="199"/>
      <c r="T93" s="201">
        <f>SUM(T94:T216)</f>
        <v>501.935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83</v>
      </c>
      <c r="AT93" s="203" t="s">
        <v>74</v>
      </c>
      <c r="AU93" s="203" t="s">
        <v>83</v>
      </c>
      <c r="AY93" s="202" t="s">
        <v>123</v>
      </c>
      <c r="BK93" s="204">
        <f>SUM(BK94:BK216)</f>
        <v>0</v>
      </c>
    </row>
    <row r="94" s="2" customFormat="1" ht="24.15" customHeight="1">
      <c r="A94" s="41"/>
      <c r="B94" s="42"/>
      <c r="C94" s="207" t="s">
        <v>83</v>
      </c>
      <c r="D94" s="207" t="s">
        <v>125</v>
      </c>
      <c r="E94" s="208" t="s">
        <v>126</v>
      </c>
      <c r="F94" s="209" t="s">
        <v>127</v>
      </c>
      <c r="G94" s="210" t="s">
        <v>128</v>
      </c>
      <c r="H94" s="211">
        <v>30</v>
      </c>
      <c r="I94" s="212"/>
      <c r="J94" s="213">
        <f>ROUND(I94*H94,2)</f>
        <v>0</v>
      </c>
      <c r="K94" s="209" t="s">
        <v>129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130</v>
      </c>
      <c r="AT94" s="218" t="s">
        <v>125</v>
      </c>
      <c r="AU94" s="218" t="s">
        <v>85</v>
      </c>
      <c r="AY94" s="20" t="s">
        <v>123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130</v>
      </c>
      <c r="BM94" s="218" t="s">
        <v>131</v>
      </c>
    </row>
    <row r="95" s="2" customFormat="1">
      <c r="A95" s="41"/>
      <c r="B95" s="42"/>
      <c r="C95" s="43"/>
      <c r="D95" s="220" t="s">
        <v>132</v>
      </c>
      <c r="E95" s="43"/>
      <c r="F95" s="221" t="s">
        <v>133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132</v>
      </c>
      <c r="AU95" s="20" t="s">
        <v>85</v>
      </c>
    </row>
    <row r="96" s="2" customFormat="1" ht="16.5" customHeight="1">
      <c r="A96" s="41"/>
      <c r="B96" s="42"/>
      <c r="C96" s="207" t="s">
        <v>85</v>
      </c>
      <c r="D96" s="207" t="s">
        <v>125</v>
      </c>
      <c r="E96" s="208" t="s">
        <v>134</v>
      </c>
      <c r="F96" s="209" t="s">
        <v>135</v>
      </c>
      <c r="G96" s="210" t="s">
        <v>128</v>
      </c>
      <c r="H96" s="211">
        <v>296</v>
      </c>
      <c r="I96" s="212"/>
      <c r="J96" s="213">
        <f>ROUND(I96*H96,2)</f>
        <v>0</v>
      </c>
      <c r="K96" s="209" t="s">
        <v>129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130</v>
      </c>
      <c r="AT96" s="218" t="s">
        <v>125</v>
      </c>
      <c r="AU96" s="218" t="s">
        <v>85</v>
      </c>
      <c r="AY96" s="20" t="s">
        <v>123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130</v>
      </c>
      <c r="BM96" s="218" t="s">
        <v>136</v>
      </c>
    </row>
    <row r="97" s="2" customFormat="1">
      <c r="A97" s="41"/>
      <c r="B97" s="42"/>
      <c r="C97" s="43"/>
      <c r="D97" s="220" t="s">
        <v>132</v>
      </c>
      <c r="E97" s="43"/>
      <c r="F97" s="221" t="s">
        <v>137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132</v>
      </c>
      <c r="AU97" s="20" t="s">
        <v>85</v>
      </c>
    </row>
    <row r="98" s="13" customFormat="1">
      <c r="A98" s="13"/>
      <c r="B98" s="225"/>
      <c r="C98" s="226"/>
      <c r="D98" s="227" t="s">
        <v>138</v>
      </c>
      <c r="E98" s="228" t="s">
        <v>19</v>
      </c>
      <c r="F98" s="229" t="s">
        <v>139</v>
      </c>
      <c r="G98" s="226"/>
      <c r="H98" s="228" t="s">
        <v>19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138</v>
      </c>
      <c r="AU98" s="235" t="s">
        <v>85</v>
      </c>
      <c r="AV98" s="13" t="s">
        <v>83</v>
      </c>
      <c r="AW98" s="13" t="s">
        <v>37</v>
      </c>
      <c r="AX98" s="13" t="s">
        <v>75</v>
      </c>
      <c r="AY98" s="235" t="s">
        <v>123</v>
      </c>
    </row>
    <row r="99" s="14" customFormat="1">
      <c r="A99" s="14"/>
      <c r="B99" s="236"/>
      <c r="C99" s="237"/>
      <c r="D99" s="227" t="s">
        <v>138</v>
      </c>
      <c r="E99" s="238" t="s">
        <v>19</v>
      </c>
      <c r="F99" s="239" t="s">
        <v>140</v>
      </c>
      <c r="G99" s="237"/>
      <c r="H99" s="240">
        <v>296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138</v>
      </c>
      <c r="AU99" s="246" t="s">
        <v>85</v>
      </c>
      <c r="AV99" s="14" t="s">
        <v>85</v>
      </c>
      <c r="AW99" s="14" t="s">
        <v>37</v>
      </c>
      <c r="AX99" s="14" t="s">
        <v>83</v>
      </c>
      <c r="AY99" s="246" t="s">
        <v>123</v>
      </c>
    </row>
    <row r="100" s="2" customFormat="1" ht="37.8" customHeight="1">
      <c r="A100" s="41"/>
      <c r="B100" s="42"/>
      <c r="C100" s="207" t="s">
        <v>141</v>
      </c>
      <c r="D100" s="207" t="s">
        <v>125</v>
      </c>
      <c r="E100" s="208" t="s">
        <v>142</v>
      </c>
      <c r="F100" s="209" t="s">
        <v>143</v>
      </c>
      <c r="G100" s="210" t="s">
        <v>128</v>
      </c>
      <c r="H100" s="211">
        <v>230</v>
      </c>
      <c r="I100" s="212"/>
      <c r="J100" s="213">
        <f>ROUND(I100*H100,2)</f>
        <v>0</v>
      </c>
      <c r="K100" s="209" t="s">
        <v>129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0.255</v>
      </c>
      <c r="T100" s="217">
        <f>S100*H100</f>
        <v>58.649999999999999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130</v>
      </c>
      <c r="AT100" s="218" t="s">
        <v>125</v>
      </c>
      <c r="AU100" s="218" t="s">
        <v>85</v>
      </c>
      <c r="AY100" s="20" t="s">
        <v>123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130</v>
      </c>
      <c r="BM100" s="218" t="s">
        <v>144</v>
      </c>
    </row>
    <row r="101" s="2" customFormat="1">
      <c r="A101" s="41"/>
      <c r="B101" s="42"/>
      <c r="C101" s="43"/>
      <c r="D101" s="220" t="s">
        <v>132</v>
      </c>
      <c r="E101" s="43"/>
      <c r="F101" s="221" t="s">
        <v>145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132</v>
      </c>
      <c r="AU101" s="20" t="s">
        <v>85</v>
      </c>
    </row>
    <row r="102" s="13" customFormat="1">
      <c r="A102" s="13"/>
      <c r="B102" s="225"/>
      <c r="C102" s="226"/>
      <c r="D102" s="227" t="s">
        <v>138</v>
      </c>
      <c r="E102" s="228" t="s">
        <v>19</v>
      </c>
      <c r="F102" s="229" t="s">
        <v>139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138</v>
      </c>
      <c r="AU102" s="235" t="s">
        <v>85</v>
      </c>
      <c r="AV102" s="13" t="s">
        <v>83</v>
      </c>
      <c r="AW102" s="13" t="s">
        <v>37</v>
      </c>
      <c r="AX102" s="13" t="s">
        <v>75</v>
      </c>
      <c r="AY102" s="235" t="s">
        <v>123</v>
      </c>
    </row>
    <row r="103" s="14" customFormat="1">
      <c r="A103" s="14"/>
      <c r="B103" s="236"/>
      <c r="C103" s="237"/>
      <c r="D103" s="227" t="s">
        <v>138</v>
      </c>
      <c r="E103" s="238" t="s">
        <v>19</v>
      </c>
      <c r="F103" s="239" t="s">
        <v>146</v>
      </c>
      <c r="G103" s="237"/>
      <c r="H103" s="240">
        <v>230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138</v>
      </c>
      <c r="AU103" s="246" t="s">
        <v>85</v>
      </c>
      <c r="AV103" s="14" t="s">
        <v>85</v>
      </c>
      <c r="AW103" s="14" t="s">
        <v>37</v>
      </c>
      <c r="AX103" s="14" t="s">
        <v>83</v>
      </c>
      <c r="AY103" s="246" t="s">
        <v>123</v>
      </c>
    </row>
    <row r="104" s="2" customFormat="1" ht="37.8" customHeight="1">
      <c r="A104" s="41"/>
      <c r="B104" s="42"/>
      <c r="C104" s="207" t="s">
        <v>130</v>
      </c>
      <c r="D104" s="207" t="s">
        <v>125</v>
      </c>
      <c r="E104" s="208" t="s">
        <v>147</v>
      </c>
      <c r="F104" s="209" t="s">
        <v>148</v>
      </c>
      <c r="G104" s="210" t="s">
        <v>128</v>
      </c>
      <c r="H104" s="211">
        <v>673</v>
      </c>
      <c r="I104" s="212"/>
      <c r="J104" s="213">
        <f>ROUND(I104*H104,2)</f>
        <v>0</v>
      </c>
      <c r="K104" s="209" t="s">
        <v>129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0.625</v>
      </c>
      <c r="T104" s="217">
        <f>S104*H104</f>
        <v>420.625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130</v>
      </c>
      <c r="AT104" s="218" t="s">
        <v>125</v>
      </c>
      <c r="AU104" s="218" t="s">
        <v>85</v>
      </c>
      <c r="AY104" s="20" t="s">
        <v>123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130</v>
      </c>
      <c r="BM104" s="218" t="s">
        <v>149</v>
      </c>
    </row>
    <row r="105" s="2" customFormat="1">
      <c r="A105" s="41"/>
      <c r="B105" s="42"/>
      <c r="C105" s="43"/>
      <c r="D105" s="220" t="s">
        <v>132</v>
      </c>
      <c r="E105" s="43"/>
      <c r="F105" s="221" t="s">
        <v>150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132</v>
      </c>
      <c r="AU105" s="20" t="s">
        <v>85</v>
      </c>
    </row>
    <row r="106" s="13" customFormat="1">
      <c r="A106" s="13"/>
      <c r="B106" s="225"/>
      <c r="C106" s="226"/>
      <c r="D106" s="227" t="s">
        <v>138</v>
      </c>
      <c r="E106" s="228" t="s">
        <v>19</v>
      </c>
      <c r="F106" s="229" t="s">
        <v>139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138</v>
      </c>
      <c r="AU106" s="235" t="s">
        <v>85</v>
      </c>
      <c r="AV106" s="13" t="s">
        <v>83</v>
      </c>
      <c r="AW106" s="13" t="s">
        <v>37</v>
      </c>
      <c r="AX106" s="13" t="s">
        <v>75</v>
      </c>
      <c r="AY106" s="235" t="s">
        <v>123</v>
      </c>
    </row>
    <row r="107" s="14" customFormat="1">
      <c r="A107" s="14"/>
      <c r="B107" s="236"/>
      <c r="C107" s="237"/>
      <c r="D107" s="227" t="s">
        <v>138</v>
      </c>
      <c r="E107" s="238" t="s">
        <v>19</v>
      </c>
      <c r="F107" s="239" t="s">
        <v>151</v>
      </c>
      <c r="G107" s="237"/>
      <c r="H107" s="240">
        <v>673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138</v>
      </c>
      <c r="AU107" s="246" t="s">
        <v>85</v>
      </c>
      <c r="AV107" s="14" t="s">
        <v>85</v>
      </c>
      <c r="AW107" s="14" t="s">
        <v>37</v>
      </c>
      <c r="AX107" s="14" t="s">
        <v>83</v>
      </c>
      <c r="AY107" s="246" t="s">
        <v>123</v>
      </c>
    </row>
    <row r="108" s="2" customFormat="1" ht="33" customHeight="1">
      <c r="A108" s="41"/>
      <c r="B108" s="42"/>
      <c r="C108" s="207" t="s">
        <v>152</v>
      </c>
      <c r="D108" s="207" t="s">
        <v>125</v>
      </c>
      <c r="E108" s="208" t="s">
        <v>153</v>
      </c>
      <c r="F108" s="209" t="s">
        <v>154</v>
      </c>
      <c r="G108" s="210" t="s">
        <v>128</v>
      </c>
      <c r="H108" s="211">
        <v>103</v>
      </c>
      <c r="I108" s="212"/>
      <c r="J108" s="213">
        <f>ROUND(I108*H108,2)</f>
        <v>0</v>
      </c>
      <c r="K108" s="209" t="s">
        <v>129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0.22</v>
      </c>
      <c r="T108" s="217">
        <f>S108*H108</f>
        <v>22.66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130</v>
      </c>
      <c r="AT108" s="218" t="s">
        <v>125</v>
      </c>
      <c r="AU108" s="218" t="s">
        <v>85</v>
      </c>
      <c r="AY108" s="20" t="s">
        <v>123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130</v>
      </c>
      <c r="BM108" s="218" t="s">
        <v>155</v>
      </c>
    </row>
    <row r="109" s="2" customFormat="1">
      <c r="A109" s="41"/>
      <c r="B109" s="42"/>
      <c r="C109" s="43"/>
      <c r="D109" s="220" t="s">
        <v>132</v>
      </c>
      <c r="E109" s="43"/>
      <c r="F109" s="221" t="s">
        <v>156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132</v>
      </c>
      <c r="AU109" s="20" t="s">
        <v>85</v>
      </c>
    </row>
    <row r="110" s="13" customFormat="1">
      <c r="A110" s="13"/>
      <c r="B110" s="225"/>
      <c r="C110" s="226"/>
      <c r="D110" s="227" t="s">
        <v>138</v>
      </c>
      <c r="E110" s="228" t="s">
        <v>19</v>
      </c>
      <c r="F110" s="229" t="s">
        <v>139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138</v>
      </c>
      <c r="AU110" s="235" t="s">
        <v>85</v>
      </c>
      <c r="AV110" s="13" t="s">
        <v>83</v>
      </c>
      <c r="AW110" s="13" t="s">
        <v>37</v>
      </c>
      <c r="AX110" s="13" t="s">
        <v>75</v>
      </c>
      <c r="AY110" s="235" t="s">
        <v>123</v>
      </c>
    </row>
    <row r="111" s="14" customFormat="1">
      <c r="A111" s="14"/>
      <c r="B111" s="236"/>
      <c r="C111" s="237"/>
      <c r="D111" s="227" t="s">
        <v>138</v>
      </c>
      <c r="E111" s="238" t="s">
        <v>19</v>
      </c>
      <c r="F111" s="239" t="s">
        <v>157</v>
      </c>
      <c r="G111" s="237"/>
      <c r="H111" s="240">
        <v>103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138</v>
      </c>
      <c r="AU111" s="246" t="s">
        <v>85</v>
      </c>
      <c r="AV111" s="14" t="s">
        <v>85</v>
      </c>
      <c r="AW111" s="14" t="s">
        <v>37</v>
      </c>
      <c r="AX111" s="14" t="s">
        <v>83</v>
      </c>
      <c r="AY111" s="246" t="s">
        <v>123</v>
      </c>
    </row>
    <row r="112" s="2" customFormat="1" ht="49.05" customHeight="1">
      <c r="A112" s="41"/>
      <c r="B112" s="42"/>
      <c r="C112" s="207" t="s">
        <v>158</v>
      </c>
      <c r="D112" s="207" t="s">
        <v>125</v>
      </c>
      <c r="E112" s="208" t="s">
        <v>159</v>
      </c>
      <c r="F112" s="209" t="s">
        <v>160</v>
      </c>
      <c r="G112" s="210" t="s">
        <v>161</v>
      </c>
      <c r="H112" s="211">
        <v>100</v>
      </c>
      <c r="I112" s="212"/>
      <c r="J112" s="213">
        <f>ROUND(I112*H112,2)</f>
        <v>0</v>
      </c>
      <c r="K112" s="209" t="s">
        <v>129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0.036904300000000001</v>
      </c>
      <c r="R112" s="216">
        <f>Q112*H112</f>
        <v>3.6904300000000001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130</v>
      </c>
      <c r="AT112" s="218" t="s">
        <v>125</v>
      </c>
      <c r="AU112" s="218" t="s">
        <v>85</v>
      </c>
      <c r="AY112" s="20" t="s">
        <v>123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130</v>
      </c>
      <c r="BM112" s="218" t="s">
        <v>162</v>
      </c>
    </row>
    <row r="113" s="2" customFormat="1">
      <c r="A113" s="41"/>
      <c r="B113" s="42"/>
      <c r="C113" s="43"/>
      <c r="D113" s="220" t="s">
        <v>132</v>
      </c>
      <c r="E113" s="43"/>
      <c r="F113" s="221" t="s">
        <v>163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132</v>
      </c>
      <c r="AU113" s="20" t="s">
        <v>85</v>
      </c>
    </row>
    <row r="114" s="13" customFormat="1">
      <c r="A114" s="13"/>
      <c r="B114" s="225"/>
      <c r="C114" s="226"/>
      <c r="D114" s="227" t="s">
        <v>138</v>
      </c>
      <c r="E114" s="228" t="s">
        <v>19</v>
      </c>
      <c r="F114" s="229" t="s">
        <v>164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138</v>
      </c>
      <c r="AU114" s="235" t="s">
        <v>85</v>
      </c>
      <c r="AV114" s="13" t="s">
        <v>83</v>
      </c>
      <c r="AW114" s="13" t="s">
        <v>37</v>
      </c>
      <c r="AX114" s="13" t="s">
        <v>75</v>
      </c>
      <c r="AY114" s="235" t="s">
        <v>123</v>
      </c>
    </row>
    <row r="115" s="13" customFormat="1">
      <c r="A115" s="13"/>
      <c r="B115" s="225"/>
      <c r="C115" s="226"/>
      <c r="D115" s="227" t="s">
        <v>138</v>
      </c>
      <c r="E115" s="228" t="s">
        <v>19</v>
      </c>
      <c r="F115" s="229" t="s">
        <v>165</v>
      </c>
      <c r="G115" s="226"/>
      <c r="H115" s="228" t="s">
        <v>19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138</v>
      </c>
      <c r="AU115" s="235" t="s">
        <v>85</v>
      </c>
      <c r="AV115" s="13" t="s">
        <v>83</v>
      </c>
      <c r="AW115" s="13" t="s">
        <v>37</v>
      </c>
      <c r="AX115" s="13" t="s">
        <v>75</v>
      </c>
      <c r="AY115" s="235" t="s">
        <v>123</v>
      </c>
    </row>
    <row r="116" s="14" customFormat="1">
      <c r="A116" s="14"/>
      <c r="B116" s="236"/>
      <c r="C116" s="237"/>
      <c r="D116" s="227" t="s">
        <v>138</v>
      </c>
      <c r="E116" s="238" t="s">
        <v>19</v>
      </c>
      <c r="F116" s="239" t="s">
        <v>166</v>
      </c>
      <c r="G116" s="237"/>
      <c r="H116" s="240">
        <v>100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138</v>
      </c>
      <c r="AU116" s="246" t="s">
        <v>85</v>
      </c>
      <c r="AV116" s="14" t="s">
        <v>85</v>
      </c>
      <c r="AW116" s="14" t="s">
        <v>37</v>
      </c>
      <c r="AX116" s="14" t="s">
        <v>83</v>
      </c>
      <c r="AY116" s="246" t="s">
        <v>123</v>
      </c>
    </row>
    <row r="117" s="2" customFormat="1" ht="24.15" customHeight="1">
      <c r="A117" s="41"/>
      <c r="B117" s="42"/>
      <c r="C117" s="207" t="s">
        <v>167</v>
      </c>
      <c r="D117" s="207" t="s">
        <v>125</v>
      </c>
      <c r="E117" s="208" t="s">
        <v>168</v>
      </c>
      <c r="F117" s="209" t="s">
        <v>169</v>
      </c>
      <c r="G117" s="210" t="s">
        <v>170</v>
      </c>
      <c r="H117" s="211">
        <v>25</v>
      </c>
      <c r="I117" s="212"/>
      <c r="J117" s="213">
        <f>ROUND(I117*H117,2)</f>
        <v>0</v>
      </c>
      <c r="K117" s="209" t="s">
        <v>129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130</v>
      </c>
      <c r="AT117" s="218" t="s">
        <v>125</v>
      </c>
      <c r="AU117" s="218" t="s">
        <v>85</v>
      </c>
      <c r="AY117" s="20" t="s">
        <v>123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130</v>
      </c>
      <c r="BM117" s="218" t="s">
        <v>171</v>
      </c>
    </row>
    <row r="118" s="2" customFormat="1">
      <c r="A118" s="41"/>
      <c r="B118" s="42"/>
      <c r="C118" s="43"/>
      <c r="D118" s="220" t="s">
        <v>132</v>
      </c>
      <c r="E118" s="43"/>
      <c r="F118" s="221" t="s">
        <v>172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132</v>
      </c>
      <c r="AU118" s="20" t="s">
        <v>85</v>
      </c>
    </row>
    <row r="119" s="14" customFormat="1">
      <c r="A119" s="14"/>
      <c r="B119" s="236"/>
      <c r="C119" s="237"/>
      <c r="D119" s="227" t="s">
        <v>138</v>
      </c>
      <c r="E119" s="238" t="s">
        <v>19</v>
      </c>
      <c r="F119" s="239" t="s">
        <v>173</v>
      </c>
      <c r="G119" s="237"/>
      <c r="H119" s="240">
        <v>25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138</v>
      </c>
      <c r="AU119" s="246" t="s">
        <v>85</v>
      </c>
      <c r="AV119" s="14" t="s">
        <v>85</v>
      </c>
      <c r="AW119" s="14" t="s">
        <v>37</v>
      </c>
      <c r="AX119" s="14" t="s">
        <v>83</v>
      </c>
      <c r="AY119" s="246" t="s">
        <v>123</v>
      </c>
    </row>
    <row r="120" s="2" customFormat="1" ht="21.75" customHeight="1">
      <c r="A120" s="41"/>
      <c r="B120" s="42"/>
      <c r="C120" s="207" t="s">
        <v>174</v>
      </c>
      <c r="D120" s="207" t="s">
        <v>125</v>
      </c>
      <c r="E120" s="208" t="s">
        <v>175</v>
      </c>
      <c r="F120" s="209" t="s">
        <v>176</v>
      </c>
      <c r="G120" s="210" t="s">
        <v>170</v>
      </c>
      <c r="H120" s="211">
        <v>487.983</v>
      </c>
      <c r="I120" s="212"/>
      <c r="J120" s="213">
        <f>ROUND(I120*H120,2)</f>
        <v>0</v>
      </c>
      <c r="K120" s="209" t="s">
        <v>129</v>
      </c>
      <c r="L120" s="47"/>
      <c r="M120" s="214" t="s">
        <v>19</v>
      </c>
      <c r="N120" s="215" t="s">
        <v>46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130</v>
      </c>
      <c r="AT120" s="218" t="s">
        <v>125</v>
      </c>
      <c r="AU120" s="218" t="s">
        <v>85</v>
      </c>
      <c r="AY120" s="20" t="s">
        <v>123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130</v>
      </c>
      <c r="BM120" s="218" t="s">
        <v>177</v>
      </c>
    </row>
    <row r="121" s="2" customFormat="1">
      <c r="A121" s="41"/>
      <c r="B121" s="42"/>
      <c r="C121" s="43"/>
      <c r="D121" s="220" t="s">
        <v>132</v>
      </c>
      <c r="E121" s="43"/>
      <c r="F121" s="221" t="s">
        <v>178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132</v>
      </c>
      <c r="AU121" s="20" t="s">
        <v>85</v>
      </c>
    </row>
    <row r="122" s="13" customFormat="1">
      <c r="A122" s="13"/>
      <c r="B122" s="225"/>
      <c r="C122" s="226"/>
      <c r="D122" s="227" t="s">
        <v>138</v>
      </c>
      <c r="E122" s="228" t="s">
        <v>19</v>
      </c>
      <c r="F122" s="229" t="s">
        <v>179</v>
      </c>
      <c r="G122" s="226"/>
      <c r="H122" s="228" t="s">
        <v>19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138</v>
      </c>
      <c r="AU122" s="235" t="s">
        <v>85</v>
      </c>
      <c r="AV122" s="13" t="s">
        <v>83</v>
      </c>
      <c r="AW122" s="13" t="s">
        <v>37</v>
      </c>
      <c r="AX122" s="13" t="s">
        <v>75</v>
      </c>
      <c r="AY122" s="235" t="s">
        <v>123</v>
      </c>
    </row>
    <row r="123" s="14" customFormat="1">
      <c r="A123" s="14"/>
      <c r="B123" s="236"/>
      <c r="C123" s="237"/>
      <c r="D123" s="227" t="s">
        <v>138</v>
      </c>
      <c r="E123" s="238" t="s">
        <v>19</v>
      </c>
      <c r="F123" s="239" t="s">
        <v>180</v>
      </c>
      <c r="G123" s="237"/>
      <c r="H123" s="240">
        <v>119.51000000000001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138</v>
      </c>
      <c r="AU123" s="246" t="s">
        <v>85</v>
      </c>
      <c r="AV123" s="14" t="s">
        <v>85</v>
      </c>
      <c r="AW123" s="14" t="s">
        <v>37</v>
      </c>
      <c r="AX123" s="14" t="s">
        <v>75</v>
      </c>
      <c r="AY123" s="246" t="s">
        <v>123</v>
      </c>
    </row>
    <row r="124" s="14" customFormat="1">
      <c r="A124" s="14"/>
      <c r="B124" s="236"/>
      <c r="C124" s="237"/>
      <c r="D124" s="227" t="s">
        <v>138</v>
      </c>
      <c r="E124" s="238" t="s">
        <v>19</v>
      </c>
      <c r="F124" s="239" t="s">
        <v>181</v>
      </c>
      <c r="G124" s="237"/>
      <c r="H124" s="240">
        <v>38.399999999999999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138</v>
      </c>
      <c r="AU124" s="246" t="s">
        <v>85</v>
      </c>
      <c r="AV124" s="14" t="s">
        <v>85</v>
      </c>
      <c r="AW124" s="14" t="s">
        <v>37</v>
      </c>
      <c r="AX124" s="14" t="s">
        <v>75</v>
      </c>
      <c r="AY124" s="246" t="s">
        <v>123</v>
      </c>
    </row>
    <row r="125" s="14" customFormat="1">
      <c r="A125" s="14"/>
      <c r="B125" s="236"/>
      <c r="C125" s="237"/>
      <c r="D125" s="227" t="s">
        <v>138</v>
      </c>
      <c r="E125" s="238" t="s">
        <v>19</v>
      </c>
      <c r="F125" s="239" t="s">
        <v>182</v>
      </c>
      <c r="G125" s="237"/>
      <c r="H125" s="240">
        <v>39.488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138</v>
      </c>
      <c r="AU125" s="246" t="s">
        <v>85</v>
      </c>
      <c r="AV125" s="14" t="s">
        <v>85</v>
      </c>
      <c r="AW125" s="14" t="s">
        <v>37</v>
      </c>
      <c r="AX125" s="14" t="s">
        <v>75</v>
      </c>
      <c r="AY125" s="246" t="s">
        <v>123</v>
      </c>
    </row>
    <row r="126" s="14" customFormat="1">
      <c r="A126" s="14"/>
      <c r="B126" s="236"/>
      <c r="C126" s="237"/>
      <c r="D126" s="227" t="s">
        <v>138</v>
      </c>
      <c r="E126" s="238" t="s">
        <v>19</v>
      </c>
      <c r="F126" s="239" t="s">
        <v>183</v>
      </c>
      <c r="G126" s="237"/>
      <c r="H126" s="240">
        <v>51.100000000000001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138</v>
      </c>
      <c r="AU126" s="246" t="s">
        <v>85</v>
      </c>
      <c r="AV126" s="14" t="s">
        <v>85</v>
      </c>
      <c r="AW126" s="14" t="s">
        <v>37</v>
      </c>
      <c r="AX126" s="14" t="s">
        <v>75</v>
      </c>
      <c r="AY126" s="246" t="s">
        <v>123</v>
      </c>
    </row>
    <row r="127" s="14" customFormat="1">
      <c r="A127" s="14"/>
      <c r="B127" s="236"/>
      <c r="C127" s="237"/>
      <c r="D127" s="227" t="s">
        <v>138</v>
      </c>
      <c r="E127" s="238" t="s">
        <v>19</v>
      </c>
      <c r="F127" s="239" t="s">
        <v>184</v>
      </c>
      <c r="G127" s="237"/>
      <c r="H127" s="240">
        <v>1.3999999999999999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138</v>
      </c>
      <c r="AU127" s="246" t="s">
        <v>85</v>
      </c>
      <c r="AV127" s="14" t="s">
        <v>85</v>
      </c>
      <c r="AW127" s="14" t="s">
        <v>37</v>
      </c>
      <c r="AX127" s="14" t="s">
        <v>75</v>
      </c>
      <c r="AY127" s="246" t="s">
        <v>123</v>
      </c>
    </row>
    <row r="128" s="15" customFormat="1">
      <c r="A128" s="15"/>
      <c r="B128" s="247"/>
      <c r="C128" s="248"/>
      <c r="D128" s="227" t="s">
        <v>138</v>
      </c>
      <c r="E128" s="249" t="s">
        <v>19</v>
      </c>
      <c r="F128" s="250" t="s">
        <v>185</v>
      </c>
      <c r="G128" s="248"/>
      <c r="H128" s="251">
        <v>249.898</v>
      </c>
      <c r="I128" s="252"/>
      <c r="J128" s="248"/>
      <c r="K128" s="248"/>
      <c r="L128" s="253"/>
      <c r="M128" s="254"/>
      <c r="N128" s="255"/>
      <c r="O128" s="255"/>
      <c r="P128" s="255"/>
      <c r="Q128" s="255"/>
      <c r="R128" s="255"/>
      <c r="S128" s="255"/>
      <c r="T128" s="25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7" t="s">
        <v>138</v>
      </c>
      <c r="AU128" s="257" t="s">
        <v>85</v>
      </c>
      <c r="AV128" s="15" t="s">
        <v>141</v>
      </c>
      <c r="AW128" s="15" t="s">
        <v>37</v>
      </c>
      <c r="AX128" s="15" t="s">
        <v>75</v>
      </c>
      <c r="AY128" s="257" t="s">
        <v>123</v>
      </c>
    </row>
    <row r="129" s="13" customFormat="1">
      <c r="A129" s="13"/>
      <c r="B129" s="225"/>
      <c r="C129" s="226"/>
      <c r="D129" s="227" t="s">
        <v>138</v>
      </c>
      <c r="E129" s="228" t="s">
        <v>19</v>
      </c>
      <c r="F129" s="229" t="s">
        <v>186</v>
      </c>
      <c r="G129" s="226"/>
      <c r="H129" s="228" t="s">
        <v>19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138</v>
      </c>
      <c r="AU129" s="235" t="s">
        <v>85</v>
      </c>
      <c r="AV129" s="13" t="s">
        <v>83</v>
      </c>
      <c r="AW129" s="13" t="s">
        <v>37</v>
      </c>
      <c r="AX129" s="13" t="s">
        <v>75</v>
      </c>
      <c r="AY129" s="235" t="s">
        <v>123</v>
      </c>
    </row>
    <row r="130" s="14" customFormat="1">
      <c r="A130" s="14"/>
      <c r="B130" s="236"/>
      <c r="C130" s="237"/>
      <c r="D130" s="227" t="s">
        <v>138</v>
      </c>
      <c r="E130" s="238" t="s">
        <v>19</v>
      </c>
      <c r="F130" s="239" t="s">
        <v>187</v>
      </c>
      <c r="G130" s="237"/>
      <c r="H130" s="240">
        <v>157.25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138</v>
      </c>
      <c r="AU130" s="246" t="s">
        <v>85</v>
      </c>
      <c r="AV130" s="14" t="s">
        <v>85</v>
      </c>
      <c r="AW130" s="14" t="s">
        <v>37</v>
      </c>
      <c r="AX130" s="14" t="s">
        <v>75</v>
      </c>
      <c r="AY130" s="246" t="s">
        <v>123</v>
      </c>
    </row>
    <row r="131" s="14" customFormat="1">
      <c r="A131" s="14"/>
      <c r="B131" s="236"/>
      <c r="C131" s="237"/>
      <c r="D131" s="227" t="s">
        <v>138</v>
      </c>
      <c r="E131" s="238" t="s">
        <v>19</v>
      </c>
      <c r="F131" s="239" t="s">
        <v>188</v>
      </c>
      <c r="G131" s="237"/>
      <c r="H131" s="240">
        <v>24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138</v>
      </c>
      <c r="AU131" s="246" t="s">
        <v>85</v>
      </c>
      <c r="AV131" s="14" t="s">
        <v>85</v>
      </c>
      <c r="AW131" s="14" t="s">
        <v>37</v>
      </c>
      <c r="AX131" s="14" t="s">
        <v>75</v>
      </c>
      <c r="AY131" s="246" t="s">
        <v>123</v>
      </c>
    </row>
    <row r="132" s="14" customFormat="1">
      <c r="A132" s="14"/>
      <c r="B132" s="236"/>
      <c r="C132" s="237"/>
      <c r="D132" s="227" t="s">
        <v>138</v>
      </c>
      <c r="E132" s="238" t="s">
        <v>19</v>
      </c>
      <c r="F132" s="239" t="s">
        <v>189</v>
      </c>
      <c r="G132" s="237"/>
      <c r="H132" s="240">
        <v>18.510000000000002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138</v>
      </c>
      <c r="AU132" s="246" t="s">
        <v>85</v>
      </c>
      <c r="AV132" s="14" t="s">
        <v>85</v>
      </c>
      <c r="AW132" s="14" t="s">
        <v>37</v>
      </c>
      <c r="AX132" s="14" t="s">
        <v>75</v>
      </c>
      <c r="AY132" s="246" t="s">
        <v>123</v>
      </c>
    </row>
    <row r="133" s="14" customFormat="1">
      <c r="A133" s="14"/>
      <c r="B133" s="236"/>
      <c r="C133" s="237"/>
      <c r="D133" s="227" t="s">
        <v>138</v>
      </c>
      <c r="E133" s="238" t="s">
        <v>19</v>
      </c>
      <c r="F133" s="239" t="s">
        <v>190</v>
      </c>
      <c r="G133" s="237"/>
      <c r="H133" s="240">
        <v>38.325000000000003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138</v>
      </c>
      <c r="AU133" s="246" t="s">
        <v>85</v>
      </c>
      <c r="AV133" s="14" t="s">
        <v>85</v>
      </c>
      <c r="AW133" s="14" t="s">
        <v>37</v>
      </c>
      <c r="AX133" s="14" t="s">
        <v>75</v>
      </c>
      <c r="AY133" s="246" t="s">
        <v>123</v>
      </c>
    </row>
    <row r="134" s="15" customFormat="1">
      <c r="A134" s="15"/>
      <c r="B134" s="247"/>
      <c r="C134" s="248"/>
      <c r="D134" s="227" t="s">
        <v>138</v>
      </c>
      <c r="E134" s="249" t="s">
        <v>19</v>
      </c>
      <c r="F134" s="250" t="s">
        <v>185</v>
      </c>
      <c r="G134" s="248"/>
      <c r="H134" s="251">
        <v>238.08499999999998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7" t="s">
        <v>138</v>
      </c>
      <c r="AU134" s="257" t="s">
        <v>85</v>
      </c>
      <c r="AV134" s="15" t="s">
        <v>141</v>
      </c>
      <c r="AW134" s="15" t="s">
        <v>37</v>
      </c>
      <c r="AX134" s="15" t="s">
        <v>75</v>
      </c>
      <c r="AY134" s="257" t="s">
        <v>123</v>
      </c>
    </row>
    <row r="135" s="16" customFormat="1">
      <c r="A135" s="16"/>
      <c r="B135" s="258"/>
      <c r="C135" s="259"/>
      <c r="D135" s="227" t="s">
        <v>138</v>
      </c>
      <c r="E135" s="260" t="s">
        <v>19</v>
      </c>
      <c r="F135" s="261" t="s">
        <v>191</v>
      </c>
      <c r="G135" s="259"/>
      <c r="H135" s="262">
        <v>487.983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138</v>
      </c>
      <c r="AU135" s="268" t="s">
        <v>85</v>
      </c>
      <c r="AV135" s="16" t="s">
        <v>130</v>
      </c>
      <c r="AW135" s="16" t="s">
        <v>37</v>
      </c>
      <c r="AX135" s="16" t="s">
        <v>83</v>
      </c>
      <c r="AY135" s="268" t="s">
        <v>123</v>
      </c>
    </row>
    <row r="136" s="2" customFormat="1" ht="24.15" customHeight="1">
      <c r="A136" s="41"/>
      <c r="B136" s="42"/>
      <c r="C136" s="207" t="s">
        <v>192</v>
      </c>
      <c r="D136" s="207" t="s">
        <v>125</v>
      </c>
      <c r="E136" s="208" t="s">
        <v>193</v>
      </c>
      <c r="F136" s="209" t="s">
        <v>194</v>
      </c>
      <c r="G136" s="210" t="s">
        <v>170</v>
      </c>
      <c r="H136" s="211">
        <v>39</v>
      </c>
      <c r="I136" s="212"/>
      <c r="J136" s="213">
        <f>ROUND(I136*H136,2)</f>
        <v>0</v>
      </c>
      <c r="K136" s="209" t="s">
        <v>129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130</v>
      </c>
      <c r="AT136" s="218" t="s">
        <v>125</v>
      </c>
      <c r="AU136" s="218" t="s">
        <v>85</v>
      </c>
      <c r="AY136" s="20" t="s">
        <v>123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130</v>
      </c>
      <c r="BM136" s="218" t="s">
        <v>195</v>
      </c>
    </row>
    <row r="137" s="2" customFormat="1">
      <c r="A137" s="41"/>
      <c r="B137" s="42"/>
      <c r="C137" s="43"/>
      <c r="D137" s="220" t="s">
        <v>132</v>
      </c>
      <c r="E137" s="43"/>
      <c r="F137" s="221" t="s">
        <v>196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132</v>
      </c>
      <c r="AU137" s="20" t="s">
        <v>85</v>
      </c>
    </row>
    <row r="138" s="13" customFormat="1">
      <c r="A138" s="13"/>
      <c r="B138" s="225"/>
      <c r="C138" s="226"/>
      <c r="D138" s="227" t="s">
        <v>138</v>
      </c>
      <c r="E138" s="228" t="s">
        <v>19</v>
      </c>
      <c r="F138" s="229" t="s">
        <v>197</v>
      </c>
      <c r="G138" s="226"/>
      <c r="H138" s="228" t="s">
        <v>19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138</v>
      </c>
      <c r="AU138" s="235" t="s">
        <v>85</v>
      </c>
      <c r="AV138" s="13" t="s">
        <v>83</v>
      </c>
      <c r="AW138" s="13" t="s">
        <v>37</v>
      </c>
      <c r="AX138" s="13" t="s">
        <v>75</v>
      </c>
      <c r="AY138" s="235" t="s">
        <v>123</v>
      </c>
    </row>
    <row r="139" s="14" customFormat="1">
      <c r="A139" s="14"/>
      <c r="B139" s="236"/>
      <c r="C139" s="237"/>
      <c r="D139" s="227" t="s">
        <v>138</v>
      </c>
      <c r="E139" s="238" t="s">
        <v>19</v>
      </c>
      <c r="F139" s="239" t="s">
        <v>198</v>
      </c>
      <c r="G139" s="237"/>
      <c r="H139" s="240">
        <v>39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138</v>
      </c>
      <c r="AU139" s="246" t="s">
        <v>85</v>
      </c>
      <c r="AV139" s="14" t="s">
        <v>85</v>
      </c>
      <c r="AW139" s="14" t="s">
        <v>37</v>
      </c>
      <c r="AX139" s="14" t="s">
        <v>75</v>
      </c>
      <c r="AY139" s="246" t="s">
        <v>123</v>
      </c>
    </row>
    <row r="140" s="16" customFormat="1">
      <c r="A140" s="16"/>
      <c r="B140" s="258"/>
      <c r="C140" s="259"/>
      <c r="D140" s="227" t="s">
        <v>138</v>
      </c>
      <c r="E140" s="260" t="s">
        <v>19</v>
      </c>
      <c r="F140" s="261" t="s">
        <v>191</v>
      </c>
      <c r="G140" s="259"/>
      <c r="H140" s="262">
        <v>39</v>
      </c>
      <c r="I140" s="263"/>
      <c r="J140" s="259"/>
      <c r="K140" s="259"/>
      <c r="L140" s="264"/>
      <c r="M140" s="265"/>
      <c r="N140" s="266"/>
      <c r="O140" s="266"/>
      <c r="P140" s="266"/>
      <c r="Q140" s="266"/>
      <c r="R140" s="266"/>
      <c r="S140" s="266"/>
      <c r="T140" s="267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68" t="s">
        <v>138</v>
      </c>
      <c r="AU140" s="268" t="s">
        <v>85</v>
      </c>
      <c r="AV140" s="16" t="s">
        <v>130</v>
      </c>
      <c r="AW140" s="16" t="s">
        <v>37</v>
      </c>
      <c r="AX140" s="16" t="s">
        <v>83</v>
      </c>
      <c r="AY140" s="268" t="s">
        <v>123</v>
      </c>
    </row>
    <row r="141" s="2" customFormat="1" ht="16.5" customHeight="1">
      <c r="A141" s="41"/>
      <c r="B141" s="42"/>
      <c r="C141" s="207" t="s">
        <v>199</v>
      </c>
      <c r="D141" s="207" t="s">
        <v>125</v>
      </c>
      <c r="E141" s="208" t="s">
        <v>200</v>
      </c>
      <c r="F141" s="209" t="s">
        <v>201</v>
      </c>
      <c r="G141" s="210" t="s">
        <v>170</v>
      </c>
      <c r="H141" s="211">
        <v>12</v>
      </c>
      <c r="I141" s="212"/>
      <c r="J141" s="213">
        <f>ROUND(I141*H141,2)</f>
        <v>0</v>
      </c>
      <c r="K141" s="209" t="s">
        <v>129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130</v>
      </c>
      <c r="AT141" s="218" t="s">
        <v>125</v>
      </c>
      <c r="AU141" s="218" t="s">
        <v>85</v>
      </c>
      <c r="AY141" s="20" t="s">
        <v>123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130</v>
      </c>
      <c r="BM141" s="218" t="s">
        <v>202</v>
      </c>
    </row>
    <row r="142" s="2" customFormat="1">
      <c r="A142" s="41"/>
      <c r="B142" s="42"/>
      <c r="C142" s="43"/>
      <c r="D142" s="220" t="s">
        <v>132</v>
      </c>
      <c r="E142" s="43"/>
      <c r="F142" s="221" t="s">
        <v>203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132</v>
      </c>
      <c r="AU142" s="20" t="s">
        <v>85</v>
      </c>
    </row>
    <row r="143" s="13" customFormat="1">
      <c r="A143" s="13"/>
      <c r="B143" s="225"/>
      <c r="C143" s="226"/>
      <c r="D143" s="227" t="s">
        <v>138</v>
      </c>
      <c r="E143" s="228" t="s">
        <v>19</v>
      </c>
      <c r="F143" s="229" t="s">
        <v>197</v>
      </c>
      <c r="G143" s="226"/>
      <c r="H143" s="228" t="s">
        <v>19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138</v>
      </c>
      <c r="AU143" s="235" t="s">
        <v>85</v>
      </c>
      <c r="AV143" s="13" t="s">
        <v>83</v>
      </c>
      <c r="AW143" s="13" t="s">
        <v>37</v>
      </c>
      <c r="AX143" s="13" t="s">
        <v>75</v>
      </c>
      <c r="AY143" s="235" t="s">
        <v>123</v>
      </c>
    </row>
    <row r="144" s="14" customFormat="1">
      <c r="A144" s="14"/>
      <c r="B144" s="236"/>
      <c r="C144" s="237"/>
      <c r="D144" s="227" t="s">
        <v>138</v>
      </c>
      <c r="E144" s="238" t="s">
        <v>19</v>
      </c>
      <c r="F144" s="239" t="s">
        <v>204</v>
      </c>
      <c r="G144" s="237"/>
      <c r="H144" s="240">
        <v>12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138</v>
      </c>
      <c r="AU144" s="246" t="s">
        <v>85</v>
      </c>
      <c r="AV144" s="14" t="s">
        <v>85</v>
      </c>
      <c r="AW144" s="14" t="s">
        <v>37</v>
      </c>
      <c r="AX144" s="14" t="s">
        <v>83</v>
      </c>
      <c r="AY144" s="246" t="s">
        <v>123</v>
      </c>
    </row>
    <row r="145" s="2" customFormat="1" ht="37.8" customHeight="1">
      <c r="A145" s="41"/>
      <c r="B145" s="42"/>
      <c r="C145" s="207" t="s">
        <v>205</v>
      </c>
      <c r="D145" s="207" t="s">
        <v>125</v>
      </c>
      <c r="E145" s="208" t="s">
        <v>206</v>
      </c>
      <c r="F145" s="209" t="s">
        <v>207</v>
      </c>
      <c r="G145" s="210" t="s">
        <v>170</v>
      </c>
      <c r="H145" s="211">
        <v>538.98299999999995</v>
      </c>
      <c r="I145" s="212"/>
      <c r="J145" s="213">
        <f>ROUND(I145*H145,2)</f>
        <v>0</v>
      </c>
      <c r="K145" s="209" t="s">
        <v>129</v>
      </c>
      <c r="L145" s="47"/>
      <c r="M145" s="214" t="s">
        <v>19</v>
      </c>
      <c r="N145" s="215" t="s">
        <v>46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130</v>
      </c>
      <c r="AT145" s="218" t="s">
        <v>125</v>
      </c>
      <c r="AU145" s="218" t="s">
        <v>85</v>
      </c>
      <c r="AY145" s="20" t="s">
        <v>123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130</v>
      </c>
      <c r="BM145" s="218" t="s">
        <v>208</v>
      </c>
    </row>
    <row r="146" s="2" customFormat="1">
      <c r="A146" s="41"/>
      <c r="B146" s="42"/>
      <c r="C146" s="43"/>
      <c r="D146" s="220" t="s">
        <v>132</v>
      </c>
      <c r="E146" s="43"/>
      <c r="F146" s="221" t="s">
        <v>209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132</v>
      </c>
      <c r="AU146" s="20" t="s">
        <v>85</v>
      </c>
    </row>
    <row r="147" s="14" customFormat="1">
      <c r="A147" s="14"/>
      <c r="B147" s="236"/>
      <c r="C147" s="237"/>
      <c r="D147" s="227" t="s">
        <v>138</v>
      </c>
      <c r="E147" s="238" t="s">
        <v>19</v>
      </c>
      <c r="F147" s="239" t="s">
        <v>210</v>
      </c>
      <c r="G147" s="237"/>
      <c r="H147" s="240">
        <v>249.898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138</v>
      </c>
      <c r="AU147" s="246" t="s">
        <v>85</v>
      </c>
      <c r="AV147" s="14" t="s">
        <v>85</v>
      </c>
      <c r="AW147" s="14" t="s">
        <v>37</v>
      </c>
      <c r="AX147" s="14" t="s">
        <v>75</v>
      </c>
      <c r="AY147" s="246" t="s">
        <v>123</v>
      </c>
    </row>
    <row r="148" s="14" customFormat="1">
      <c r="A148" s="14"/>
      <c r="B148" s="236"/>
      <c r="C148" s="237"/>
      <c r="D148" s="227" t="s">
        <v>138</v>
      </c>
      <c r="E148" s="238" t="s">
        <v>19</v>
      </c>
      <c r="F148" s="239" t="s">
        <v>211</v>
      </c>
      <c r="G148" s="237"/>
      <c r="H148" s="240">
        <v>238.08500000000001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138</v>
      </c>
      <c r="AU148" s="246" t="s">
        <v>85</v>
      </c>
      <c r="AV148" s="14" t="s">
        <v>85</v>
      </c>
      <c r="AW148" s="14" t="s">
        <v>37</v>
      </c>
      <c r="AX148" s="14" t="s">
        <v>75</v>
      </c>
      <c r="AY148" s="246" t="s">
        <v>123</v>
      </c>
    </row>
    <row r="149" s="14" customFormat="1">
      <c r="A149" s="14"/>
      <c r="B149" s="236"/>
      <c r="C149" s="237"/>
      <c r="D149" s="227" t="s">
        <v>138</v>
      </c>
      <c r="E149" s="238" t="s">
        <v>19</v>
      </c>
      <c r="F149" s="239" t="s">
        <v>212</v>
      </c>
      <c r="G149" s="237"/>
      <c r="H149" s="240">
        <v>39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138</v>
      </c>
      <c r="AU149" s="246" t="s">
        <v>85</v>
      </c>
      <c r="AV149" s="14" t="s">
        <v>85</v>
      </c>
      <c r="AW149" s="14" t="s">
        <v>37</v>
      </c>
      <c r="AX149" s="14" t="s">
        <v>75</v>
      </c>
      <c r="AY149" s="246" t="s">
        <v>123</v>
      </c>
    </row>
    <row r="150" s="14" customFormat="1">
      <c r="A150" s="14"/>
      <c r="B150" s="236"/>
      <c r="C150" s="237"/>
      <c r="D150" s="227" t="s">
        <v>138</v>
      </c>
      <c r="E150" s="238" t="s">
        <v>19</v>
      </c>
      <c r="F150" s="239" t="s">
        <v>213</v>
      </c>
      <c r="G150" s="237"/>
      <c r="H150" s="240">
        <v>12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138</v>
      </c>
      <c r="AU150" s="246" t="s">
        <v>85</v>
      </c>
      <c r="AV150" s="14" t="s">
        <v>85</v>
      </c>
      <c r="AW150" s="14" t="s">
        <v>37</v>
      </c>
      <c r="AX150" s="14" t="s">
        <v>75</v>
      </c>
      <c r="AY150" s="246" t="s">
        <v>123</v>
      </c>
    </row>
    <row r="151" s="16" customFormat="1">
      <c r="A151" s="16"/>
      <c r="B151" s="258"/>
      <c r="C151" s="259"/>
      <c r="D151" s="227" t="s">
        <v>138</v>
      </c>
      <c r="E151" s="260" t="s">
        <v>19</v>
      </c>
      <c r="F151" s="261" t="s">
        <v>191</v>
      </c>
      <c r="G151" s="259"/>
      <c r="H151" s="262">
        <v>538.98299999999995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68" t="s">
        <v>138</v>
      </c>
      <c r="AU151" s="268" t="s">
        <v>85</v>
      </c>
      <c r="AV151" s="16" t="s">
        <v>130</v>
      </c>
      <c r="AW151" s="16" t="s">
        <v>37</v>
      </c>
      <c r="AX151" s="16" t="s">
        <v>83</v>
      </c>
      <c r="AY151" s="268" t="s">
        <v>123</v>
      </c>
    </row>
    <row r="152" s="2" customFormat="1" ht="37.8" customHeight="1">
      <c r="A152" s="41"/>
      <c r="B152" s="42"/>
      <c r="C152" s="207" t="s">
        <v>8</v>
      </c>
      <c r="D152" s="207" t="s">
        <v>125</v>
      </c>
      <c r="E152" s="208" t="s">
        <v>214</v>
      </c>
      <c r="F152" s="209" t="s">
        <v>215</v>
      </c>
      <c r="G152" s="210" t="s">
        <v>170</v>
      </c>
      <c r="H152" s="211">
        <v>2694.915</v>
      </c>
      <c r="I152" s="212"/>
      <c r="J152" s="213">
        <f>ROUND(I152*H152,2)</f>
        <v>0</v>
      </c>
      <c r="K152" s="209" t="s">
        <v>129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130</v>
      </c>
      <c r="AT152" s="218" t="s">
        <v>125</v>
      </c>
      <c r="AU152" s="218" t="s">
        <v>85</v>
      </c>
      <c r="AY152" s="20" t="s">
        <v>123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130</v>
      </c>
      <c r="BM152" s="218" t="s">
        <v>216</v>
      </c>
    </row>
    <row r="153" s="2" customFormat="1">
      <c r="A153" s="41"/>
      <c r="B153" s="42"/>
      <c r="C153" s="43"/>
      <c r="D153" s="220" t="s">
        <v>132</v>
      </c>
      <c r="E153" s="43"/>
      <c r="F153" s="221" t="s">
        <v>217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132</v>
      </c>
      <c r="AU153" s="20" t="s">
        <v>85</v>
      </c>
    </row>
    <row r="154" s="13" customFormat="1">
      <c r="A154" s="13"/>
      <c r="B154" s="225"/>
      <c r="C154" s="226"/>
      <c r="D154" s="227" t="s">
        <v>138</v>
      </c>
      <c r="E154" s="228" t="s">
        <v>19</v>
      </c>
      <c r="F154" s="229" t="s">
        <v>218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138</v>
      </c>
      <c r="AU154" s="235" t="s">
        <v>85</v>
      </c>
      <c r="AV154" s="13" t="s">
        <v>83</v>
      </c>
      <c r="AW154" s="13" t="s">
        <v>37</v>
      </c>
      <c r="AX154" s="13" t="s">
        <v>75</v>
      </c>
      <c r="AY154" s="235" t="s">
        <v>123</v>
      </c>
    </row>
    <row r="155" s="14" customFormat="1">
      <c r="A155" s="14"/>
      <c r="B155" s="236"/>
      <c r="C155" s="237"/>
      <c r="D155" s="227" t="s">
        <v>138</v>
      </c>
      <c r="E155" s="238" t="s">
        <v>19</v>
      </c>
      <c r="F155" s="239" t="s">
        <v>219</v>
      </c>
      <c r="G155" s="237"/>
      <c r="H155" s="240">
        <v>1249.49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138</v>
      </c>
      <c r="AU155" s="246" t="s">
        <v>85</v>
      </c>
      <c r="AV155" s="14" t="s">
        <v>85</v>
      </c>
      <c r="AW155" s="14" t="s">
        <v>37</v>
      </c>
      <c r="AX155" s="14" t="s">
        <v>75</v>
      </c>
      <c r="AY155" s="246" t="s">
        <v>123</v>
      </c>
    </row>
    <row r="156" s="14" customFormat="1">
      <c r="A156" s="14"/>
      <c r="B156" s="236"/>
      <c r="C156" s="237"/>
      <c r="D156" s="227" t="s">
        <v>138</v>
      </c>
      <c r="E156" s="238" t="s">
        <v>19</v>
      </c>
      <c r="F156" s="239" t="s">
        <v>220</v>
      </c>
      <c r="G156" s="237"/>
      <c r="H156" s="240">
        <v>1190.425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138</v>
      </c>
      <c r="AU156" s="246" t="s">
        <v>85</v>
      </c>
      <c r="AV156" s="14" t="s">
        <v>85</v>
      </c>
      <c r="AW156" s="14" t="s">
        <v>37</v>
      </c>
      <c r="AX156" s="14" t="s">
        <v>75</v>
      </c>
      <c r="AY156" s="246" t="s">
        <v>123</v>
      </c>
    </row>
    <row r="157" s="14" customFormat="1">
      <c r="A157" s="14"/>
      <c r="B157" s="236"/>
      <c r="C157" s="237"/>
      <c r="D157" s="227" t="s">
        <v>138</v>
      </c>
      <c r="E157" s="238" t="s">
        <v>19</v>
      </c>
      <c r="F157" s="239" t="s">
        <v>221</v>
      </c>
      <c r="G157" s="237"/>
      <c r="H157" s="240">
        <v>195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138</v>
      </c>
      <c r="AU157" s="246" t="s">
        <v>85</v>
      </c>
      <c r="AV157" s="14" t="s">
        <v>85</v>
      </c>
      <c r="AW157" s="14" t="s">
        <v>37</v>
      </c>
      <c r="AX157" s="14" t="s">
        <v>75</v>
      </c>
      <c r="AY157" s="246" t="s">
        <v>123</v>
      </c>
    </row>
    <row r="158" s="14" customFormat="1">
      <c r="A158" s="14"/>
      <c r="B158" s="236"/>
      <c r="C158" s="237"/>
      <c r="D158" s="227" t="s">
        <v>138</v>
      </c>
      <c r="E158" s="238" t="s">
        <v>19</v>
      </c>
      <c r="F158" s="239" t="s">
        <v>222</v>
      </c>
      <c r="G158" s="237"/>
      <c r="H158" s="240">
        <v>60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138</v>
      </c>
      <c r="AU158" s="246" t="s">
        <v>85</v>
      </c>
      <c r="AV158" s="14" t="s">
        <v>85</v>
      </c>
      <c r="AW158" s="14" t="s">
        <v>37</v>
      </c>
      <c r="AX158" s="14" t="s">
        <v>75</v>
      </c>
      <c r="AY158" s="246" t="s">
        <v>123</v>
      </c>
    </row>
    <row r="159" s="16" customFormat="1">
      <c r="A159" s="16"/>
      <c r="B159" s="258"/>
      <c r="C159" s="259"/>
      <c r="D159" s="227" t="s">
        <v>138</v>
      </c>
      <c r="E159" s="260" t="s">
        <v>19</v>
      </c>
      <c r="F159" s="261" t="s">
        <v>191</v>
      </c>
      <c r="G159" s="259"/>
      <c r="H159" s="262">
        <v>2694.915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68" t="s">
        <v>138</v>
      </c>
      <c r="AU159" s="268" t="s">
        <v>85</v>
      </c>
      <c r="AV159" s="16" t="s">
        <v>130</v>
      </c>
      <c r="AW159" s="16" t="s">
        <v>37</v>
      </c>
      <c r="AX159" s="16" t="s">
        <v>83</v>
      </c>
      <c r="AY159" s="268" t="s">
        <v>123</v>
      </c>
    </row>
    <row r="160" s="2" customFormat="1" ht="24.15" customHeight="1">
      <c r="A160" s="41"/>
      <c r="B160" s="42"/>
      <c r="C160" s="207" t="s">
        <v>223</v>
      </c>
      <c r="D160" s="207" t="s">
        <v>125</v>
      </c>
      <c r="E160" s="208" t="s">
        <v>224</v>
      </c>
      <c r="F160" s="209" t="s">
        <v>225</v>
      </c>
      <c r="G160" s="210" t="s">
        <v>226</v>
      </c>
      <c r="H160" s="211">
        <v>970.16899999999998</v>
      </c>
      <c r="I160" s="212"/>
      <c r="J160" s="213">
        <f>ROUND(I160*H160,2)</f>
        <v>0</v>
      </c>
      <c r="K160" s="209" t="s">
        <v>129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130</v>
      </c>
      <c r="AT160" s="218" t="s">
        <v>125</v>
      </c>
      <c r="AU160" s="218" t="s">
        <v>85</v>
      </c>
      <c r="AY160" s="20" t="s">
        <v>123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130</v>
      </c>
      <c r="BM160" s="218" t="s">
        <v>227</v>
      </c>
    </row>
    <row r="161" s="2" customFormat="1">
      <c r="A161" s="41"/>
      <c r="B161" s="42"/>
      <c r="C161" s="43"/>
      <c r="D161" s="220" t="s">
        <v>132</v>
      </c>
      <c r="E161" s="43"/>
      <c r="F161" s="221" t="s">
        <v>228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132</v>
      </c>
      <c r="AU161" s="20" t="s">
        <v>85</v>
      </c>
    </row>
    <row r="162" s="14" customFormat="1">
      <c r="A162" s="14"/>
      <c r="B162" s="236"/>
      <c r="C162" s="237"/>
      <c r="D162" s="227" t="s">
        <v>138</v>
      </c>
      <c r="E162" s="238" t="s">
        <v>19</v>
      </c>
      <c r="F162" s="239" t="s">
        <v>229</v>
      </c>
      <c r="G162" s="237"/>
      <c r="H162" s="240">
        <v>449.81599999999997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138</v>
      </c>
      <c r="AU162" s="246" t="s">
        <v>85</v>
      </c>
      <c r="AV162" s="14" t="s">
        <v>85</v>
      </c>
      <c r="AW162" s="14" t="s">
        <v>37</v>
      </c>
      <c r="AX162" s="14" t="s">
        <v>75</v>
      </c>
      <c r="AY162" s="246" t="s">
        <v>123</v>
      </c>
    </row>
    <row r="163" s="14" customFormat="1">
      <c r="A163" s="14"/>
      <c r="B163" s="236"/>
      <c r="C163" s="237"/>
      <c r="D163" s="227" t="s">
        <v>138</v>
      </c>
      <c r="E163" s="238" t="s">
        <v>19</v>
      </c>
      <c r="F163" s="239" t="s">
        <v>230</v>
      </c>
      <c r="G163" s="237"/>
      <c r="H163" s="240">
        <v>428.553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138</v>
      </c>
      <c r="AU163" s="246" t="s">
        <v>85</v>
      </c>
      <c r="AV163" s="14" t="s">
        <v>85</v>
      </c>
      <c r="AW163" s="14" t="s">
        <v>37</v>
      </c>
      <c r="AX163" s="14" t="s">
        <v>75</v>
      </c>
      <c r="AY163" s="246" t="s">
        <v>123</v>
      </c>
    </row>
    <row r="164" s="14" customFormat="1">
      <c r="A164" s="14"/>
      <c r="B164" s="236"/>
      <c r="C164" s="237"/>
      <c r="D164" s="227" t="s">
        <v>138</v>
      </c>
      <c r="E164" s="238" t="s">
        <v>19</v>
      </c>
      <c r="F164" s="239" t="s">
        <v>231</v>
      </c>
      <c r="G164" s="237"/>
      <c r="H164" s="240">
        <v>70.200000000000003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138</v>
      </c>
      <c r="AU164" s="246" t="s">
        <v>85</v>
      </c>
      <c r="AV164" s="14" t="s">
        <v>85</v>
      </c>
      <c r="AW164" s="14" t="s">
        <v>37</v>
      </c>
      <c r="AX164" s="14" t="s">
        <v>75</v>
      </c>
      <c r="AY164" s="246" t="s">
        <v>123</v>
      </c>
    </row>
    <row r="165" s="14" customFormat="1">
      <c r="A165" s="14"/>
      <c r="B165" s="236"/>
      <c r="C165" s="237"/>
      <c r="D165" s="227" t="s">
        <v>138</v>
      </c>
      <c r="E165" s="238" t="s">
        <v>19</v>
      </c>
      <c r="F165" s="239" t="s">
        <v>232</v>
      </c>
      <c r="G165" s="237"/>
      <c r="H165" s="240">
        <v>21.600000000000001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138</v>
      </c>
      <c r="AU165" s="246" t="s">
        <v>85</v>
      </c>
      <c r="AV165" s="14" t="s">
        <v>85</v>
      </c>
      <c r="AW165" s="14" t="s">
        <v>37</v>
      </c>
      <c r="AX165" s="14" t="s">
        <v>75</v>
      </c>
      <c r="AY165" s="246" t="s">
        <v>123</v>
      </c>
    </row>
    <row r="166" s="16" customFormat="1">
      <c r="A166" s="16"/>
      <c r="B166" s="258"/>
      <c r="C166" s="259"/>
      <c r="D166" s="227" t="s">
        <v>138</v>
      </c>
      <c r="E166" s="260" t="s">
        <v>19</v>
      </c>
      <c r="F166" s="261" t="s">
        <v>191</v>
      </c>
      <c r="G166" s="259"/>
      <c r="H166" s="262">
        <v>970.16899999999998</v>
      </c>
      <c r="I166" s="263"/>
      <c r="J166" s="259"/>
      <c r="K166" s="259"/>
      <c r="L166" s="264"/>
      <c r="M166" s="265"/>
      <c r="N166" s="266"/>
      <c r="O166" s="266"/>
      <c r="P166" s="266"/>
      <c r="Q166" s="266"/>
      <c r="R166" s="266"/>
      <c r="S166" s="266"/>
      <c r="T166" s="267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268" t="s">
        <v>138</v>
      </c>
      <c r="AU166" s="268" t="s">
        <v>85</v>
      </c>
      <c r="AV166" s="16" t="s">
        <v>130</v>
      </c>
      <c r="AW166" s="16" t="s">
        <v>37</v>
      </c>
      <c r="AX166" s="16" t="s">
        <v>83</v>
      </c>
      <c r="AY166" s="268" t="s">
        <v>123</v>
      </c>
    </row>
    <row r="167" s="2" customFormat="1" ht="24.15" customHeight="1">
      <c r="A167" s="41"/>
      <c r="B167" s="42"/>
      <c r="C167" s="207" t="s">
        <v>233</v>
      </c>
      <c r="D167" s="207" t="s">
        <v>125</v>
      </c>
      <c r="E167" s="208" t="s">
        <v>234</v>
      </c>
      <c r="F167" s="209" t="s">
        <v>235</v>
      </c>
      <c r="G167" s="210" t="s">
        <v>170</v>
      </c>
      <c r="H167" s="211">
        <v>538.98299999999995</v>
      </c>
      <c r="I167" s="212"/>
      <c r="J167" s="213">
        <f>ROUND(I167*H167,2)</f>
        <v>0</v>
      </c>
      <c r="K167" s="209" t="s">
        <v>129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130</v>
      </c>
      <c r="AT167" s="218" t="s">
        <v>125</v>
      </c>
      <c r="AU167" s="218" t="s">
        <v>85</v>
      </c>
      <c r="AY167" s="20" t="s">
        <v>123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130</v>
      </c>
      <c r="BM167" s="218" t="s">
        <v>236</v>
      </c>
    </row>
    <row r="168" s="2" customFormat="1">
      <c r="A168" s="41"/>
      <c r="B168" s="42"/>
      <c r="C168" s="43"/>
      <c r="D168" s="220" t="s">
        <v>132</v>
      </c>
      <c r="E168" s="43"/>
      <c r="F168" s="221" t="s">
        <v>237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132</v>
      </c>
      <c r="AU168" s="20" t="s">
        <v>85</v>
      </c>
    </row>
    <row r="169" s="14" customFormat="1">
      <c r="A169" s="14"/>
      <c r="B169" s="236"/>
      <c r="C169" s="237"/>
      <c r="D169" s="227" t="s">
        <v>138</v>
      </c>
      <c r="E169" s="238" t="s">
        <v>19</v>
      </c>
      <c r="F169" s="239" t="s">
        <v>210</v>
      </c>
      <c r="G169" s="237"/>
      <c r="H169" s="240">
        <v>249.898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138</v>
      </c>
      <c r="AU169" s="246" t="s">
        <v>85</v>
      </c>
      <c r="AV169" s="14" t="s">
        <v>85</v>
      </c>
      <c r="AW169" s="14" t="s">
        <v>37</v>
      </c>
      <c r="AX169" s="14" t="s">
        <v>75</v>
      </c>
      <c r="AY169" s="246" t="s">
        <v>123</v>
      </c>
    </row>
    <row r="170" s="14" customFormat="1">
      <c r="A170" s="14"/>
      <c r="B170" s="236"/>
      <c r="C170" s="237"/>
      <c r="D170" s="227" t="s">
        <v>138</v>
      </c>
      <c r="E170" s="238" t="s">
        <v>19</v>
      </c>
      <c r="F170" s="239" t="s">
        <v>211</v>
      </c>
      <c r="G170" s="237"/>
      <c r="H170" s="240">
        <v>238.08500000000001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138</v>
      </c>
      <c r="AU170" s="246" t="s">
        <v>85</v>
      </c>
      <c r="AV170" s="14" t="s">
        <v>85</v>
      </c>
      <c r="AW170" s="14" t="s">
        <v>37</v>
      </c>
      <c r="AX170" s="14" t="s">
        <v>75</v>
      </c>
      <c r="AY170" s="246" t="s">
        <v>123</v>
      </c>
    </row>
    <row r="171" s="14" customFormat="1">
      <c r="A171" s="14"/>
      <c r="B171" s="236"/>
      <c r="C171" s="237"/>
      <c r="D171" s="227" t="s">
        <v>138</v>
      </c>
      <c r="E171" s="238" t="s">
        <v>19</v>
      </c>
      <c r="F171" s="239" t="s">
        <v>212</v>
      </c>
      <c r="G171" s="237"/>
      <c r="H171" s="240">
        <v>39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138</v>
      </c>
      <c r="AU171" s="246" t="s">
        <v>85</v>
      </c>
      <c r="AV171" s="14" t="s">
        <v>85</v>
      </c>
      <c r="AW171" s="14" t="s">
        <v>37</v>
      </c>
      <c r="AX171" s="14" t="s">
        <v>75</v>
      </c>
      <c r="AY171" s="246" t="s">
        <v>123</v>
      </c>
    </row>
    <row r="172" s="14" customFormat="1">
      <c r="A172" s="14"/>
      <c r="B172" s="236"/>
      <c r="C172" s="237"/>
      <c r="D172" s="227" t="s">
        <v>138</v>
      </c>
      <c r="E172" s="238" t="s">
        <v>19</v>
      </c>
      <c r="F172" s="239" t="s">
        <v>213</v>
      </c>
      <c r="G172" s="237"/>
      <c r="H172" s="240">
        <v>12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138</v>
      </c>
      <c r="AU172" s="246" t="s">
        <v>85</v>
      </c>
      <c r="AV172" s="14" t="s">
        <v>85</v>
      </c>
      <c r="AW172" s="14" t="s">
        <v>37</v>
      </c>
      <c r="AX172" s="14" t="s">
        <v>75</v>
      </c>
      <c r="AY172" s="246" t="s">
        <v>123</v>
      </c>
    </row>
    <row r="173" s="16" customFormat="1">
      <c r="A173" s="16"/>
      <c r="B173" s="258"/>
      <c r="C173" s="259"/>
      <c r="D173" s="227" t="s">
        <v>138</v>
      </c>
      <c r="E173" s="260" t="s">
        <v>19</v>
      </c>
      <c r="F173" s="261" t="s">
        <v>191</v>
      </c>
      <c r="G173" s="259"/>
      <c r="H173" s="262">
        <v>538.98299999999995</v>
      </c>
      <c r="I173" s="263"/>
      <c r="J173" s="259"/>
      <c r="K173" s="259"/>
      <c r="L173" s="264"/>
      <c r="M173" s="265"/>
      <c r="N173" s="266"/>
      <c r="O173" s="266"/>
      <c r="P173" s="266"/>
      <c r="Q173" s="266"/>
      <c r="R173" s="266"/>
      <c r="S173" s="266"/>
      <c r="T173" s="267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68" t="s">
        <v>138</v>
      </c>
      <c r="AU173" s="268" t="s">
        <v>85</v>
      </c>
      <c r="AV173" s="16" t="s">
        <v>130</v>
      </c>
      <c r="AW173" s="16" t="s">
        <v>37</v>
      </c>
      <c r="AX173" s="16" t="s">
        <v>83</v>
      </c>
      <c r="AY173" s="268" t="s">
        <v>123</v>
      </c>
    </row>
    <row r="174" s="2" customFormat="1" ht="24.15" customHeight="1">
      <c r="A174" s="41"/>
      <c r="B174" s="42"/>
      <c r="C174" s="207" t="s">
        <v>238</v>
      </c>
      <c r="D174" s="207" t="s">
        <v>125</v>
      </c>
      <c r="E174" s="208" t="s">
        <v>239</v>
      </c>
      <c r="F174" s="209" t="s">
        <v>240</v>
      </c>
      <c r="G174" s="210" t="s">
        <v>170</v>
      </c>
      <c r="H174" s="211">
        <v>8</v>
      </c>
      <c r="I174" s="212"/>
      <c r="J174" s="213">
        <f>ROUND(I174*H174,2)</f>
        <v>0</v>
      </c>
      <c r="K174" s="209" t="s">
        <v>129</v>
      </c>
      <c r="L174" s="47"/>
      <c r="M174" s="214" t="s">
        <v>19</v>
      </c>
      <c r="N174" s="215" t="s">
        <v>46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130</v>
      </c>
      <c r="AT174" s="218" t="s">
        <v>125</v>
      </c>
      <c r="AU174" s="218" t="s">
        <v>85</v>
      </c>
      <c r="AY174" s="20" t="s">
        <v>123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130</v>
      </c>
      <c r="BM174" s="218" t="s">
        <v>241</v>
      </c>
    </row>
    <row r="175" s="2" customFormat="1">
      <c r="A175" s="41"/>
      <c r="B175" s="42"/>
      <c r="C175" s="43"/>
      <c r="D175" s="220" t="s">
        <v>132</v>
      </c>
      <c r="E175" s="43"/>
      <c r="F175" s="221" t="s">
        <v>242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132</v>
      </c>
      <c r="AU175" s="20" t="s">
        <v>85</v>
      </c>
    </row>
    <row r="176" s="14" customFormat="1">
      <c r="A176" s="14"/>
      <c r="B176" s="236"/>
      <c r="C176" s="237"/>
      <c r="D176" s="227" t="s">
        <v>138</v>
      </c>
      <c r="E176" s="238" t="s">
        <v>19</v>
      </c>
      <c r="F176" s="239" t="s">
        <v>243</v>
      </c>
      <c r="G176" s="237"/>
      <c r="H176" s="240">
        <v>8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138</v>
      </c>
      <c r="AU176" s="246" t="s">
        <v>85</v>
      </c>
      <c r="AV176" s="14" t="s">
        <v>85</v>
      </c>
      <c r="AW176" s="14" t="s">
        <v>37</v>
      </c>
      <c r="AX176" s="14" t="s">
        <v>83</v>
      </c>
      <c r="AY176" s="246" t="s">
        <v>123</v>
      </c>
    </row>
    <row r="177" s="2" customFormat="1" ht="16.5" customHeight="1">
      <c r="A177" s="41"/>
      <c r="B177" s="42"/>
      <c r="C177" s="269" t="s">
        <v>244</v>
      </c>
      <c r="D177" s="269" t="s">
        <v>245</v>
      </c>
      <c r="E177" s="270" t="s">
        <v>246</v>
      </c>
      <c r="F177" s="271" t="s">
        <v>247</v>
      </c>
      <c r="G177" s="272" t="s">
        <v>226</v>
      </c>
      <c r="H177" s="273">
        <v>8</v>
      </c>
      <c r="I177" s="274"/>
      <c r="J177" s="275">
        <f>ROUND(I177*H177,2)</f>
        <v>0</v>
      </c>
      <c r="K177" s="271" t="s">
        <v>129</v>
      </c>
      <c r="L177" s="276"/>
      <c r="M177" s="277" t="s">
        <v>19</v>
      </c>
      <c r="N177" s="278" t="s">
        <v>46</v>
      </c>
      <c r="O177" s="87"/>
      <c r="P177" s="216">
        <f>O177*H177</f>
        <v>0</v>
      </c>
      <c r="Q177" s="216">
        <v>1</v>
      </c>
      <c r="R177" s="216">
        <f>Q177*H177</f>
        <v>8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174</v>
      </c>
      <c r="AT177" s="218" t="s">
        <v>245</v>
      </c>
      <c r="AU177" s="218" t="s">
        <v>85</v>
      </c>
      <c r="AY177" s="20" t="s">
        <v>123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130</v>
      </c>
      <c r="BM177" s="218" t="s">
        <v>248</v>
      </c>
    </row>
    <row r="178" s="14" customFormat="1">
      <c r="A178" s="14"/>
      <c r="B178" s="236"/>
      <c r="C178" s="237"/>
      <c r="D178" s="227" t="s">
        <v>138</v>
      </c>
      <c r="E178" s="238" t="s">
        <v>19</v>
      </c>
      <c r="F178" s="239" t="s">
        <v>249</v>
      </c>
      <c r="G178" s="237"/>
      <c r="H178" s="240">
        <v>8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138</v>
      </c>
      <c r="AU178" s="246" t="s">
        <v>85</v>
      </c>
      <c r="AV178" s="14" t="s">
        <v>85</v>
      </c>
      <c r="AW178" s="14" t="s">
        <v>37</v>
      </c>
      <c r="AX178" s="14" t="s">
        <v>83</v>
      </c>
      <c r="AY178" s="246" t="s">
        <v>123</v>
      </c>
    </row>
    <row r="179" s="2" customFormat="1" ht="37.8" customHeight="1">
      <c r="A179" s="41"/>
      <c r="B179" s="42"/>
      <c r="C179" s="207" t="s">
        <v>250</v>
      </c>
      <c r="D179" s="207" t="s">
        <v>125</v>
      </c>
      <c r="E179" s="208" t="s">
        <v>251</v>
      </c>
      <c r="F179" s="209" t="s">
        <v>252</v>
      </c>
      <c r="G179" s="210" t="s">
        <v>170</v>
      </c>
      <c r="H179" s="211">
        <v>0.88</v>
      </c>
      <c r="I179" s="212"/>
      <c r="J179" s="213">
        <f>ROUND(I179*H179,2)</f>
        <v>0</v>
      </c>
      <c r="K179" s="209" t="s">
        <v>129</v>
      </c>
      <c r="L179" s="47"/>
      <c r="M179" s="214" t="s">
        <v>19</v>
      </c>
      <c r="N179" s="215" t="s">
        <v>46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130</v>
      </c>
      <c r="AT179" s="218" t="s">
        <v>125</v>
      </c>
      <c r="AU179" s="218" t="s">
        <v>85</v>
      </c>
      <c r="AY179" s="20" t="s">
        <v>123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130</v>
      </c>
      <c r="BM179" s="218" t="s">
        <v>253</v>
      </c>
    </row>
    <row r="180" s="2" customFormat="1">
      <c r="A180" s="41"/>
      <c r="B180" s="42"/>
      <c r="C180" s="43"/>
      <c r="D180" s="220" t="s">
        <v>132</v>
      </c>
      <c r="E180" s="43"/>
      <c r="F180" s="221" t="s">
        <v>254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132</v>
      </c>
      <c r="AU180" s="20" t="s">
        <v>85</v>
      </c>
    </row>
    <row r="181" s="13" customFormat="1">
      <c r="A181" s="13"/>
      <c r="B181" s="225"/>
      <c r="C181" s="226"/>
      <c r="D181" s="227" t="s">
        <v>138</v>
      </c>
      <c r="E181" s="228" t="s">
        <v>19</v>
      </c>
      <c r="F181" s="229" t="s">
        <v>197</v>
      </c>
      <c r="G181" s="226"/>
      <c r="H181" s="228" t="s">
        <v>19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138</v>
      </c>
      <c r="AU181" s="235" t="s">
        <v>85</v>
      </c>
      <c r="AV181" s="13" t="s">
        <v>83</v>
      </c>
      <c r="AW181" s="13" t="s">
        <v>37</v>
      </c>
      <c r="AX181" s="13" t="s">
        <v>75</v>
      </c>
      <c r="AY181" s="235" t="s">
        <v>123</v>
      </c>
    </row>
    <row r="182" s="14" customFormat="1">
      <c r="A182" s="14"/>
      <c r="B182" s="236"/>
      <c r="C182" s="237"/>
      <c r="D182" s="227" t="s">
        <v>138</v>
      </c>
      <c r="E182" s="238" t="s">
        <v>19</v>
      </c>
      <c r="F182" s="239" t="s">
        <v>255</v>
      </c>
      <c r="G182" s="237"/>
      <c r="H182" s="240">
        <v>0.88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138</v>
      </c>
      <c r="AU182" s="246" t="s">
        <v>85</v>
      </c>
      <c r="AV182" s="14" t="s">
        <v>85</v>
      </c>
      <c r="AW182" s="14" t="s">
        <v>37</v>
      </c>
      <c r="AX182" s="14" t="s">
        <v>83</v>
      </c>
      <c r="AY182" s="246" t="s">
        <v>123</v>
      </c>
    </row>
    <row r="183" s="2" customFormat="1" ht="16.5" customHeight="1">
      <c r="A183" s="41"/>
      <c r="B183" s="42"/>
      <c r="C183" s="269" t="s">
        <v>256</v>
      </c>
      <c r="D183" s="269" t="s">
        <v>245</v>
      </c>
      <c r="E183" s="270" t="s">
        <v>257</v>
      </c>
      <c r="F183" s="271" t="s">
        <v>258</v>
      </c>
      <c r="G183" s="272" t="s">
        <v>226</v>
      </c>
      <c r="H183" s="273">
        <v>1.5840000000000001</v>
      </c>
      <c r="I183" s="274"/>
      <c r="J183" s="275">
        <f>ROUND(I183*H183,2)</f>
        <v>0</v>
      </c>
      <c r="K183" s="271" t="s">
        <v>259</v>
      </c>
      <c r="L183" s="276"/>
      <c r="M183" s="277" t="s">
        <v>19</v>
      </c>
      <c r="N183" s="278" t="s">
        <v>46</v>
      </c>
      <c r="O183" s="87"/>
      <c r="P183" s="216">
        <f>O183*H183</f>
        <v>0</v>
      </c>
      <c r="Q183" s="216">
        <v>1</v>
      </c>
      <c r="R183" s="216">
        <f>Q183*H183</f>
        <v>1.5840000000000001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174</v>
      </c>
      <c r="AT183" s="218" t="s">
        <v>245</v>
      </c>
      <c r="AU183" s="218" t="s">
        <v>85</v>
      </c>
      <c r="AY183" s="20" t="s">
        <v>123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130</v>
      </c>
      <c r="BM183" s="218" t="s">
        <v>260</v>
      </c>
    </row>
    <row r="184" s="14" customFormat="1">
      <c r="A184" s="14"/>
      <c r="B184" s="236"/>
      <c r="C184" s="237"/>
      <c r="D184" s="227" t="s">
        <v>138</v>
      </c>
      <c r="E184" s="238" t="s">
        <v>19</v>
      </c>
      <c r="F184" s="239" t="s">
        <v>261</v>
      </c>
      <c r="G184" s="237"/>
      <c r="H184" s="240">
        <v>1.5840000000000001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138</v>
      </c>
      <c r="AU184" s="246" t="s">
        <v>85</v>
      </c>
      <c r="AV184" s="14" t="s">
        <v>85</v>
      </c>
      <c r="AW184" s="14" t="s">
        <v>37</v>
      </c>
      <c r="AX184" s="14" t="s">
        <v>75</v>
      </c>
      <c r="AY184" s="246" t="s">
        <v>123</v>
      </c>
    </row>
    <row r="185" s="16" customFormat="1">
      <c r="A185" s="16"/>
      <c r="B185" s="258"/>
      <c r="C185" s="259"/>
      <c r="D185" s="227" t="s">
        <v>138</v>
      </c>
      <c r="E185" s="260" t="s">
        <v>19</v>
      </c>
      <c r="F185" s="261" t="s">
        <v>191</v>
      </c>
      <c r="G185" s="259"/>
      <c r="H185" s="262">
        <v>1.5840000000000001</v>
      </c>
      <c r="I185" s="263"/>
      <c r="J185" s="259"/>
      <c r="K185" s="259"/>
      <c r="L185" s="264"/>
      <c r="M185" s="265"/>
      <c r="N185" s="266"/>
      <c r="O185" s="266"/>
      <c r="P185" s="266"/>
      <c r="Q185" s="266"/>
      <c r="R185" s="266"/>
      <c r="S185" s="266"/>
      <c r="T185" s="267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68" t="s">
        <v>138</v>
      </c>
      <c r="AU185" s="268" t="s">
        <v>85</v>
      </c>
      <c r="AV185" s="16" t="s">
        <v>130</v>
      </c>
      <c r="AW185" s="16" t="s">
        <v>37</v>
      </c>
      <c r="AX185" s="16" t="s">
        <v>83</v>
      </c>
      <c r="AY185" s="268" t="s">
        <v>123</v>
      </c>
    </row>
    <row r="186" s="2" customFormat="1" ht="24.15" customHeight="1">
      <c r="A186" s="41"/>
      <c r="B186" s="42"/>
      <c r="C186" s="207" t="s">
        <v>262</v>
      </c>
      <c r="D186" s="207" t="s">
        <v>125</v>
      </c>
      <c r="E186" s="208" t="s">
        <v>263</v>
      </c>
      <c r="F186" s="209" t="s">
        <v>264</v>
      </c>
      <c r="G186" s="210" t="s">
        <v>128</v>
      </c>
      <c r="H186" s="211">
        <v>296</v>
      </c>
      <c r="I186" s="212"/>
      <c r="J186" s="213">
        <f>ROUND(I186*H186,2)</f>
        <v>0</v>
      </c>
      <c r="K186" s="209" t="s">
        <v>265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130</v>
      </c>
      <c r="AT186" s="218" t="s">
        <v>125</v>
      </c>
      <c r="AU186" s="218" t="s">
        <v>85</v>
      </c>
      <c r="AY186" s="20" t="s">
        <v>123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130</v>
      </c>
      <c r="BM186" s="218" t="s">
        <v>266</v>
      </c>
    </row>
    <row r="187" s="13" customFormat="1">
      <c r="A187" s="13"/>
      <c r="B187" s="225"/>
      <c r="C187" s="226"/>
      <c r="D187" s="227" t="s">
        <v>138</v>
      </c>
      <c r="E187" s="228" t="s">
        <v>19</v>
      </c>
      <c r="F187" s="229" t="s">
        <v>197</v>
      </c>
      <c r="G187" s="226"/>
      <c r="H187" s="228" t="s">
        <v>19</v>
      </c>
      <c r="I187" s="230"/>
      <c r="J187" s="226"/>
      <c r="K187" s="226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138</v>
      </c>
      <c r="AU187" s="235" t="s">
        <v>85</v>
      </c>
      <c r="AV187" s="13" t="s">
        <v>83</v>
      </c>
      <c r="AW187" s="13" t="s">
        <v>37</v>
      </c>
      <c r="AX187" s="13" t="s">
        <v>75</v>
      </c>
      <c r="AY187" s="235" t="s">
        <v>123</v>
      </c>
    </row>
    <row r="188" s="14" customFormat="1">
      <c r="A188" s="14"/>
      <c r="B188" s="236"/>
      <c r="C188" s="237"/>
      <c r="D188" s="227" t="s">
        <v>138</v>
      </c>
      <c r="E188" s="238" t="s">
        <v>19</v>
      </c>
      <c r="F188" s="239" t="s">
        <v>267</v>
      </c>
      <c r="G188" s="237"/>
      <c r="H188" s="240">
        <v>220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138</v>
      </c>
      <c r="AU188" s="246" t="s">
        <v>85</v>
      </c>
      <c r="AV188" s="14" t="s">
        <v>85</v>
      </c>
      <c r="AW188" s="14" t="s">
        <v>37</v>
      </c>
      <c r="AX188" s="14" t="s">
        <v>75</v>
      </c>
      <c r="AY188" s="246" t="s">
        <v>123</v>
      </c>
    </row>
    <row r="189" s="14" customFormat="1">
      <c r="A189" s="14"/>
      <c r="B189" s="236"/>
      <c r="C189" s="237"/>
      <c r="D189" s="227" t="s">
        <v>138</v>
      </c>
      <c r="E189" s="238" t="s">
        <v>19</v>
      </c>
      <c r="F189" s="239" t="s">
        <v>268</v>
      </c>
      <c r="G189" s="237"/>
      <c r="H189" s="240">
        <v>76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138</v>
      </c>
      <c r="AU189" s="246" t="s">
        <v>85</v>
      </c>
      <c r="AV189" s="14" t="s">
        <v>85</v>
      </c>
      <c r="AW189" s="14" t="s">
        <v>37</v>
      </c>
      <c r="AX189" s="14" t="s">
        <v>75</v>
      </c>
      <c r="AY189" s="246" t="s">
        <v>123</v>
      </c>
    </row>
    <row r="190" s="16" customFormat="1">
      <c r="A190" s="16"/>
      <c r="B190" s="258"/>
      <c r="C190" s="259"/>
      <c r="D190" s="227" t="s">
        <v>138</v>
      </c>
      <c r="E190" s="260" t="s">
        <v>19</v>
      </c>
      <c r="F190" s="261" t="s">
        <v>191</v>
      </c>
      <c r="G190" s="259"/>
      <c r="H190" s="262">
        <v>296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68" t="s">
        <v>138</v>
      </c>
      <c r="AU190" s="268" t="s">
        <v>85</v>
      </c>
      <c r="AV190" s="16" t="s">
        <v>130</v>
      </c>
      <c r="AW190" s="16" t="s">
        <v>37</v>
      </c>
      <c r="AX190" s="16" t="s">
        <v>83</v>
      </c>
      <c r="AY190" s="268" t="s">
        <v>123</v>
      </c>
    </row>
    <row r="191" s="2" customFormat="1" ht="16.5" customHeight="1">
      <c r="A191" s="41"/>
      <c r="B191" s="42"/>
      <c r="C191" s="269" t="s">
        <v>269</v>
      </c>
      <c r="D191" s="269" t="s">
        <v>245</v>
      </c>
      <c r="E191" s="270" t="s">
        <v>270</v>
      </c>
      <c r="F191" s="271" t="s">
        <v>271</v>
      </c>
      <c r="G191" s="272" t="s">
        <v>226</v>
      </c>
      <c r="H191" s="273">
        <v>79.920000000000002</v>
      </c>
      <c r="I191" s="274"/>
      <c r="J191" s="275">
        <f>ROUND(I191*H191,2)</f>
        <v>0</v>
      </c>
      <c r="K191" s="271" t="s">
        <v>129</v>
      </c>
      <c r="L191" s="276"/>
      <c r="M191" s="277" t="s">
        <v>19</v>
      </c>
      <c r="N191" s="278" t="s">
        <v>46</v>
      </c>
      <c r="O191" s="87"/>
      <c r="P191" s="216">
        <f>O191*H191</f>
        <v>0</v>
      </c>
      <c r="Q191" s="216">
        <v>1</v>
      </c>
      <c r="R191" s="216">
        <f>Q191*H191</f>
        <v>79.920000000000002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174</v>
      </c>
      <c r="AT191" s="218" t="s">
        <v>245</v>
      </c>
      <c r="AU191" s="218" t="s">
        <v>85</v>
      </c>
      <c r="AY191" s="20" t="s">
        <v>123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130</v>
      </c>
      <c r="BM191" s="218" t="s">
        <v>272</v>
      </c>
    </row>
    <row r="192" s="13" customFormat="1">
      <c r="A192" s="13"/>
      <c r="B192" s="225"/>
      <c r="C192" s="226"/>
      <c r="D192" s="227" t="s">
        <v>138</v>
      </c>
      <c r="E192" s="228" t="s">
        <v>19</v>
      </c>
      <c r="F192" s="229" t="s">
        <v>273</v>
      </c>
      <c r="G192" s="226"/>
      <c r="H192" s="228" t="s">
        <v>19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138</v>
      </c>
      <c r="AU192" s="235" t="s">
        <v>85</v>
      </c>
      <c r="AV192" s="13" t="s">
        <v>83</v>
      </c>
      <c r="AW192" s="13" t="s">
        <v>37</v>
      </c>
      <c r="AX192" s="13" t="s">
        <v>75</v>
      </c>
      <c r="AY192" s="235" t="s">
        <v>123</v>
      </c>
    </row>
    <row r="193" s="14" customFormat="1">
      <c r="A193" s="14"/>
      <c r="B193" s="236"/>
      <c r="C193" s="237"/>
      <c r="D193" s="227" t="s">
        <v>138</v>
      </c>
      <c r="E193" s="238" t="s">
        <v>19</v>
      </c>
      <c r="F193" s="239" t="s">
        <v>274</v>
      </c>
      <c r="G193" s="237"/>
      <c r="H193" s="240">
        <v>59.399999999999999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138</v>
      </c>
      <c r="AU193" s="246" t="s">
        <v>85</v>
      </c>
      <c r="AV193" s="14" t="s">
        <v>85</v>
      </c>
      <c r="AW193" s="14" t="s">
        <v>37</v>
      </c>
      <c r="AX193" s="14" t="s">
        <v>75</v>
      </c>
      <c r="AY193" s="246" t="s">
        <v>123</v>
      </c>
    </row>
    <row r="194" s="14" customFormat="1">
      <c r="A194" s="14"/>
      <c r="B194" s="236"/>
      <c r="C194" s="237"/>
      <c r="D194" s="227" t="s">
        <v>138</v>
      </c>
      <c r="E194" s="238" t="s">
        <v>19</v>
      </c>
      <c r="F194" s="239" t="s">
        <v>275</v>
      </c>
      <c r="G194" s="237"/>
      <c r="H194" s="240">
        <v>20.52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138</v>
      </c>
      <c r="AU194" s="246" t="s">
        <v>85</v>
      </c>
      <c r="AV194" s="14" t="s">
        <v>85</v>
      </c>
      <c r="AW194" s="14" t="s">
        <v>37</v>
      </c>
      <c r="AX194" s="14" t="s">
        <v>75</v>
      </c>
      <c r="AY194" s="246" t="s">
        <v>123</v>
      </c>
    </row>
    <row r="195" s="16" customFormat="1">
      <c r="A195" s="16"/>
      <c r="B195" s="258"/>
      <c r="C195" s="259"/>
      <c r="D195" s="227" t="s">
        <v>138</v>
      </c>
      <c r="E195" s="260" t="s">
        <v>19</v>
      </c>
      <c r="F195" s="261" t="s">
        <v>191</v>
      </c>
      <c r="G195" s="259"/>
      <c r="H195" s="262">
        <v>79.920000000000002</v>
      </c>
      <c r="I195" s="263"/>
      <c r="J195" s="259"/>
      <c r="K195" s="259"/>
      <c r="L195" s="264"/>
      <c r="M195" s="265"/>
      <c r="N195" s="266"/>
      <c r="O195" s="266"/>
      <c r="P195" s="266"/>
      <c r="Q195" s="266"/>
      <c r="R195" s="266"/>
      <c r="S195" s="266"/>
      <c r="T195" s="267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68" t="s">
        <v>138</v>
      </c>
      <c r="AU195" s="268" t="s">
        <v>85</v>
      </c>
      <c r="AV195" s="16" t="s">
        <v>130</v>
      </c>
      <c r="AW195" s="16" t="s">
        <v>37</v>
      </c>
      <c r="AX195" s="16" t="s">
        <v>83</v>
      </c>
      <c r="AY195" s="268" t="s">
        <v>123</v>
      </c>
    </row>
    <row r="196" s="2" customFormat="1" ht="24.15" customHeight="1">
      <c r="A196" s="41"/>
      <c r="B196" s="42"/>
      <c r="C196" s="207" t="s">
        <v>7</v>
      </c>
      <c r="D196" s="207" t="s">
        <v>125</v>
      </c>
      <c r="E196" s="208" t="s">
        <v>276</v>
      </c>
      <c r="F196" s="209" t="s">
        <v>277</v>
      </c>
      <c r="G196" s="210" t="s">
        <v>128</v>
      </c>
      <c r="H196" s="211">
        <v>220</v>
      </c>
      <c r="I196" s="212"/>
      <c r="J196" s="213">
        <f>ROUND(I196*H196,2)</f>
        <v>0</v>
      </c>
      <c r="K196" s="209" t="s">
        <v>129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130</v>
      </c>
      <c r="AT196" s="218" t="s">
        <v>125</v>
      </c>
      <c r="AU196" s="218" t="s">
        <v>85</v>
      </c>
      <c r="AY196" s="20" t="s">
        <v>123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130</v>
      </c>
      <c r="BM196" s="218" t="s">
        <v>278</v>
      </c>
    </row>
    <row r="197" s="2" customFormat="1">
      <c r="A197" s="41"/>
      <c r="B197" s="42"/>
      <c r="C197" s="43"/>
      <c r="D197" s="220" t="s">
        <v>132</v>
      </c>
      <c r="E197" s="43"/>
      <c r="F197" s="221" t="s">
        <v>279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132</v>
      </c>
      <c r="AU197" s="20" t="s">
        <v>85</v>
      </c>
    </row>
    <row r="198" s="13" customFormat="1">
      <c r="A198" s="13"/>
      <c r="B198" s="225"/>
      <c r="C198" s="226"/>
      <c r="D198" s="227" t="s">
        <v>138</v>
      </c>
      <c r="E198" s="228" t="s">
        <v>19</v>
      </c>
      <c r="F198" s="229" t="s">
        <v>197</v>
      </c>
      <c r="G198" s="226"/>
      <c r="H198" s="228" t="s">
        <v>19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138</v>
      </c>
      <c r="AU198" s="235" t="s">
        <v>85</v>
      </c>
      <c r="AV198" s="13" t="s">
        <v>83</v>
      </c>
      <c r="AW198" s="13" t="s">
        <v>37</v>
      </c>
      <c r="AX198" s="13" t="s">
        <v>75</v>
      </c>
      <c r="AY198" s="235" t="s">
        <v>123</v>
      </c>
    </row>
    <row r="199" s="14" customFormat="1">
      <c r="A199" s="14"/>
      <c r="B199" s="236"/>
      <c r="C199" s="237"/>
      <c r="D199" s="227" t="s">
        <v>138</v>
      </c>
      <c r="E199" s="238" t="s">
        <v>19</v>
      </c>
      <c r="F199" s="239" t="s">
        <v>267</v>
      </c>
      <c r="G199" s="237"/>
      <c r="H199" s="240">
        <v>220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138</v>
      </c>
      <c r="AU199" s="246" t="s">
        <v>85</v>
      </c>
      <c r="AV199" s="14" t="s">
        <v>85</v>
      </c>
      <c r="AW199" s="14" t="s">
        <v>37</v>
      </c>
      <c r="AX199" s="14" t="s">
        <v>83</v>
      </c>
      <c r="AY199" s="246" t="s">
        <v>123</v>
      </c>
    </row>
    <row r="200" s="2" customFormat="1" ht="16.5" customHeight="1">
      <c r="A200" s="41"/>
      <c r="B200" s="42"/>
      <c r="C200" s="269" t="s">
        <v>280</v>
      </c>
      <c r="D200" s="269" t="s">
        <v>245</v>
      </c>
      <c r="E200" s="270" t="s">
        <v>281</v>
      </c>
      <c r="F200" s="271" t="s">
        <v>282</v>
      </c>
      <c r="G200" s="272" t="s">
        <v>283</v>
      </c>
      <c r="H200" s="273">
        <v>13.199999999999999</v>
      </c>
      <c r="I200" s="274"/>
      <c r="J200" s="275">
        <f>ROUND(I200*H200,2)</f>
        <v>0</v>
      </c>
      <c r="K200" s="271" t="s">
        <v>129</v>
      </c>
      <c r="L200" s="276"/>
      <c r="M200" s="277" t="s">
        <v>19</v>
      </c>
      <c r="N200" s="278" t="s">
        <v>46</v>
      </c>
      <c r="O200" s="87"/>
      <c r="P200" s="216">
        <f>O200*H200</f>
        <v>0</v>
      </c>
      <c r="Q200" s="216">
        <v>0.001</v>
      </c>
      <c r="R200" s="216">
        <f>Q200*H200</f>
        <v>0.0132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174</v>
      </c>
      <c r="AT200" s="218" t="s">
        <v>245</v>
      </c>
      <c r="AU200" s="218" t="s">
        <v>85</v>
      </c>
      <c r="AY200" s="20" t="s">
        <v>123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130</v>
      </c>
      <c r="BM200" s="218" t="s">
        <v>284</v>
      </c>
    </row>
    <row r="201" s="14" customFormat="1">
      <c r="A201" s="14"/>
      <c r="B201" s="236"/>
      <c r="C201" s="237"/>
      <c r="D201" s="227" t="s">
        <v>138</v>
      </c>
      <c r="E201" s="238" t="s">
        <v>19</v>
      </c>
      <c r="F201" s="239" t="s">
        <v>285</v>
      </c>
      <c r="G201" s="237"/>
      <c r="H201" s="240">
        <v>13.199999999999999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138</v>
      </c>
      <c r="AU201" s="246" t="s">
        <v>85</v>
      </c>
      <c r="AV201" s="14" t="s">
        <v>85</v>
      </c>
      <c r="AW201" s="14" t="s">
        <v>37</v>
      </c>
      <c r="AX201" s="14" t="s">
        <v>83</v>
      </c>
      <c r="AY201" s="246" t="s">
        <v>123</v>
      </c>
    </row>
    <row r="202" s="2" customFormat="1" ht="21.75" customHeight="1">
      <c r="A202" s="41"/>
      <c r="B202" s="42"/>
      <c r="C202" s="207" t="s">
        <v>286</v>
      </c>
      <c r="D202" s="207" t="s">
        <v>125</v>
      </c>
      <c r="E202" s="208" t="s">
        <v>287</v>
      </c>
      <c r="F202" s="209" t="s">
        <v>288</v>
      </c>
      <c r="G202" s="210" t="s">
        <v>128</v>
      </c>
      <c r="H202" s="211">
        <v>1127.9000000000001</v>
      </c>
      <c r="I202" s="212"/>
      <c r="J202" s="213">
        <f>ROUND(I202*H202,2)</f>
        <v>0</v>
      </c>
      <c r="K202" s="209" t="s">
        <v>129</v>
      </c>
      <c r="L202" s="47"/>
      <c r="M202" s="214" t="s">
        <v>19</v>
      </c>
      <c r="N202" s="215" t="s">
        <v>46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130</v>
      </c>
      <c r="AT202" s="218" t="s">
        <v>125</v>
      </c>
      <c r="AU202" s="218" t="s">
        <v>85</v>
      </c>
      <c r="AY202" s="20" t="s">
        <v>123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130</v>
      </c>
      <c r="BM202" s="218" t="s">
        <v>289</v>
      </c>
    </row>
    <row r="203" s="2" customFormat="1">
      <c r="A203" s="41"/>
      <c r="B203" s="42"/>
      <c r="C203" s="43"/>
      <c r="D203" s="220" t="s">
        <v>132</v>
      </c>
      <c r="E203" s="43"/>
      <c r="F203" s="221" t="s">
        <v>290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132</v>
      </c>
      <c r="AU203" s="20" t="s">
        <v>85</v>
      </c>
    </row>
    <row r="204" s="13" customFormat="1">
      <c r="A204" s="13"/>
      <c r="B204" s="225"/>
      <c r="C204" s="226"/>
      <c r="D204" s="227" t="s">
        <v>138</v>
      </c>
      <c r="E204" s="228" t="s">
        <v>19</v>
      </c>
      <c r="F204" s="229" t="s">
        <v>139</v>
      </c>
      <c r="G204" s="226"/>
      <c r="H204" s="228" t="s">
        <v>19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138</v>
      </c>
      <c r="AU204" s="235" t="s">
        <v>85</v>
      </c>
      <c r="AV204" s="13" t="s">
        <v>83</v>
      </c>
      <c r="AW204" s="13" t="s">
        <v>37</v>
      </c>
      <c r="AX204" s="13" t="s">
        <v>75</v>
      </c>
      <c r="AY204" s="235" t="s">
        <v>123</v>
      </c>
    </row>
    <row r="205" s="14" customFormat="1">
      <c r="A205" s="14"/>
      <c r="B205" s="236"/>
      <c r="C205" s="237"/>
      <c r="D205" s="227" t="s">
        <v>138</v>
      </c>
      <c r="E205" s="238" t="s">
        <v>19</v>
      </c>
      <c r="F205" s="239" t="s">
        <v>291</v>
      </c>
      <c r="G205" s="237"/>
      <c r="H205" s="240">
        <v>629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138</v>
      </c>
      <c r="AU205" s="246" t="s">
        <v>85</v>
      </c>
      <c r="AV205" s="14" t="s">
        <v>85</v>
      </c>
      <c r="AW205" s="14" t="s">
        <v>37</v>
      </c>
      <c r="AX205" s="14" t="s">
        <v>75</v>
      </c>
      <c r="AY205" s="246" t="s">
        <v>123</v>
      </c>
    </row>
    <row r="206" s="14" customFormat="1">
      <c r="A206" s="14"/>
      <c r="B206" s="236"/>
      <c r="C206" s="237"/>
      <c r="D206" s="227" t="s">
        <v>138</v>
      </c>
      <c r="E206" s="238" t="s">
        <v>19</v>
      </c>
      <c r="F206" s="239" t="s">
        <v>292</v>
      </c>
      <c r="G206" s="237"/>
      <c r="H206" s="240">
        <v>120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138</v>
      </c>
      <c r="AU206" s="246" t="s">
        <v>85</v>
      </c>
      <c r="AV206" s="14" t="s">
        <v>85</v>
      </c>
      <c r="AW206" s="14" t="s">
        <v>37</v>
      </c>
      <c r="AX206" s="14" t="s">
        <v>75</v>
      </c>
      <c r="AY206" s="246" t="s">
        <v>123</v>
      </c>
    </row>
    <row r="207" s="14" customFormat="1">
      <c r="A207" s="14"/>
      <c r="B207" s="236"/>
      <c r="C207" s="237"/>
      <c r="D207" s="227" t="s">
        <v>138</v>
      </c>
      <c r="E207" s="238" t="s">
        <v>19</v>
      </c>
      <c r="F207" s="239" t="s">
        <v>293</v>
      </c>
      <c r="G207" s="237"/>
      <c r="H207" s="240">
        <v>253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138</v>
      </c>
      <c r="AU207" s="246" t="s">
        <v>85</v>
      </c>
      <c r="AV207" s="14" t="s">
        <v>85</v>
      </c>
      <c r="AW207" s="14" t="s">
        <v>37</v>
      </c>
      <c r="AX207" s="14" t="s">
        <v>75</v>
      </c>
      <c r="AY207" s="246" t="s">
        <v>123</v>
      </c>
    </row>
    <row r="208" s="14" customFormat="1">
      <c r="A208" s="14"/>
      <c r="B208" s="236"/>
      <c r="C208" s="237"/>
      <c r="D208" s="227" t="s">
        <v>138</v>
      </c>
      <c r="E208" s="238" t="s">
        <v>19</v>
      </c>
      <c r="F208" s="239" t="s">
        <v>294</v>
      </c>
      <c r="G208" s="237"/>
      <c r="H208" s="240">
        <v>2.5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138</v>
      </c>
      <c r="AU208" s="246" t="s">
        <v>85</v>
      </c>
      <c r="AV208" s="14" t="s">
        <v>85</v>
      </c>
      <c r="AW208" s="14" t="s">
        <v>37</v>
      </c>
      <c r="AX208" s="14" t="s">
        <v>75</v>
      </c>
      <c r="AY208" s="246" t="s">
        <v>123</v>
      </c>
    </row>
    <row r="209" s="14" customFormat="1">
      <c r="A209" s="14"/>
      <c r="B209" s="236"/>
      <c r="C209" s="237"/>
      <c r="D209" s="227" t="s">
        <v>138</v>
      </c>
      <c r="E209" s="238" t="s">
        <v>19</v>
      </c>
      <c r="F209" s="239" t="s">
        <v>295</v>
      </c>
      <c r="G209" s="237"/>
      <c r="H209" s="240">
        <v>113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138</v>
      </c>
      <c r="AU209" s="246" t="s">
        <v>85</v>
      </c>
      <c r="AV209" s="14" t="s">
        <v>85</v>
      </c>
      <c r="AW209" s="14" t="s">
        <v>37</v>
      </c>
      <c r="AX209" s="14" t="s">
        <v>75</v>
      </c>
      <c r="AY209" s="246" t="s">
        <v>123</v>
      </c>
    </row>
    <row r="210" s="14" customFormat="1">
      <c r="A210" s="14"/>
      <c r="B210" s="236"/>
      <c r="C210" s="237"/>
      <c r="D210" s="227" t="s">
        <v>138</v>
      </c>
      <c r="E210" s="238" t="s">
        <v>19</v>
      </c>
      <c r="F210" s="239" t="s">
        <v>296</v>
      </c>
      <c r="G210" s="237"/>
      <c r="H210" s="240">
        <v>10.4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138</v>
      </c>
      <c r="AU210" s="246" t="s">
        <v>85</v>
      </c>
      <c r="AV210" s="14" t="s">
        <v>85</v>
      </c>
      <c r="AW210" s="14" t="s">
        <v>37</v>
      </c>
      <c r="AX210" s="14" t="s">
        <v>75</v>
      </c>
      <c r="AY210" s="246" t="s">
        <v>123</v>
      </c>
    </row>
    <row r="211" s="16" customFormat="1">
      <c r="A211" s="16"/>
      <c r="B211" s="258"/>
      <c r="C211" s="259"/>
      <c r="D211" s="227" t="s">
        <v>138</v>
      </c>
      <c r="E211" s="260" t="s">
        <v>19</v>
      </c>
      <c r="F211" s="261" t="s">
        <v>191</v>
      </c>
      <c r="G211" s="259"/>
      <c r="H211" s="262">
        <v>1127.9000000000001</v>
      </c>
      <c r="I211" s="263"/>
      <c r="J211" s="259"/>
      <c r="K211" s="259"/>
      <c r="L211" s="264"/>
      <c r="M211" s="265"/>
      <c r="N211" s="266"/>
      <c r="O211" s="266"/>
      <c r="P211" s="266"/>
      <c r="Q211" s="266"/>
      <c r="R211" s="266"/>
      <c r="S211" s="266"/>
      <c r="T211" s="267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68" t="s">
        <v>138</v>
      </c>
      <c r="AU211" s="268" t="s">
        <v>85</v>
      </c>
      <c r="AV211" s="16" t="s">
        <v>130</v>
      </c>
      <c r="AW211" s="16" t="s">
        <v>37</v>
      </c>
      <c r="AX211" s="16" t="s">
        <v>83</v>
      </c>
      <c r="AY211" s="268" t="s">
        <v>123</v>
      </c>
    </row>
    <row r="212" s="2" customFormat="1" ht="24.15" customHeight="1">
      <c r="A212" s="41"/>
      <c r="B212" s="42"/>
      <c r="C212" s="207" t="s">
        <v>297</v>
      </c>
      <c r="D212" s="207" t="s">
        <v>125</v>
      </c>
      <c r="E212" s="208" t="s">
        <v>298</v>
      </c>
      <c r="F212" s="209" t="s">
        <v>299</v>
      </c>
      <c r="G212" s="210" t="s">
        <v>128</v>
      </c>
      <c r="H212" s="211">
        <v>31</v>
      </c>
      <c r="I212" s="212"/>
      <c r="J212" s="213">
        <f>ROUND(I212*H212,2)</f>
        <v>0</v>
      </c>
      <c r="K212" s="209" t="s">
        <v>129</v>
      </c>
      <c r="L212" s="47"/>
      <c r="M212" s="214" t="s">
        <v>19</v>
      </c>
      <c r="N212" s="215" t="s">
        <v>46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130</v>
      </c>
      <c r="AT212" s="218" t="s">
        <v>125</v>
      </c>
      <c r="AU212" s="218" t="s">
        <v>85</v>
      </c>
      <c r="AY212" s="20" t="s">
        <v>123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130</v>
      </c>
      <c r="BM212" s="218" t="s">
        <v>300</v>
      </c>
    </row>
    <row r="213" s="2" customFormat="1">
      <c r="A213" s="41"/>
      <c r="B213" s="42"/>
      <c r="C213" s="43"/>
      <c r="D213" s="220" t="s">
        <v>132</v>
      </c>
      <c r="E213" s="43"/>
      <c r="F213" s="221" t="s">
        <v>301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132</v>
      </c>
      <c r="AU213" s="20" t="s">
        <v>85</v>
      </c>
    </row>
    <row r="214" s="14" customFormat="1">
      <c r="A214" s="14"/>
      <c r="B214" s="236"/>
      <c r="C214" s="237"/>
      <c r="D214" s="227" t="s">
        <v>138</v>
      </c>
      <c r="E214" s="238" t="s">
        <v>19</v>
      </c>
      <c r="F214" s="239" t="s">
        <v>302</v>
      </c>
      <c r="G214" s="237"/>
      <c r="H214" s="240">
        <v>31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138</v>
      </c>
      <c r="AU214" s="246" t="s">
        <v>85</v>
      </c>
      <c r="AV214" s="14" t="s">
        <v>85</v>
      </c>
      <c r="AW214" s="14" t="s">
        <v>37</v>
      </c>
      <c r="AX214" s="14" t="s">
        <v>83</v>
      </c>
      <c r="AY214" s="246" t="s">
        <v>123</v>
      </c>
    </row>
    <row r="215" s="2" customFormat="1" ht="16.5" customHeight="1">
      <c r="A215" s="41"/>
      <c r="B215" s="42"/>
      <c r="C215" s="269" t="s">
        <v>303</v>
      </c>
      <c r="D215" s="269" t="s">
        <v>245</v>
      </c>
      <c r="E215" s="270" t="s">
        <v>304</v>
      </c>
      <c r="F215" s="271" t="s">
        <v>305</v>
      </c>
      <c r="G215" s="272" t="s">
        <v>226</v>
      </c>
      <c r="H215" s="273">
        <v>9.3000000000000007</v>
      </c>
      <c r="I215" s="274"/>
      <c r="J215" s="275">
        <f>ROUND(I215*H215,2)</f>
        <v>0</v>
      </c>
      <c r="K215" s="271" t="s">
        <v>129</v>
      </c>
      <c r="L215" s="276"/>
      <c r="M215" s="277" t="s">
        <v>19</v>
      </c>
      <c r="N215" s="278" t="s">
        <v>46</v>
      </c>
      <c r="O215" s="87"/>
      <c r="P215" s="216">
        <f>O215*H215</f>
        <v>0</v>
      </c>
      <c r="Q215" s="216">
        <v>1</v>
      </c>
      <c r="R215" s="216">
        <f>Q215*H215</f>
        <v>9.3000000000000007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174</v>
      </c>
      <c r="AT215" s="218" t="s">
        <v>245</v>
      </c>
      <c r="AU215" s="218" t="s">
        <v>85</v>
      </c>
      <c r="AY215" s="20" t="s">
        <v>123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83</v>
      </c>
      <c r="BK215" s="219">
        <f>ROUND(I215*H215,2)</f>
        <v>0</v>
      </c>
      <c r="BL215" s="20" t="s">
        <v>130</v>
      </c>
      <c r="BM215" s="218" t="s">
        <v>306</v>
      </c>
    </row>
    <row r="216" s="14" customFormat="1">
      <c r="A216" s="14"/>
      <c r="B216" s="236"/>
      <c r="C216" s="237"/>
      <c r="D216" s="227" t="s">
        <v>138</v>
      </c>
      <c r="E216" s="238" t="s">
        <v>19</v>
      </c>
      <c r="F216" s="239" t="s">
        <v>307</v>
      </c>
      <c r="G216" s="237"/>
      <c r="H216" s="240">
        <v>9.3000000000000007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138</v>
      </c>
      <c r="AU216" s="246" t="s">
        <v>85</v>
      </c>
      <c r="AV216" s="14" t="s">
        <v>85</v>
      </c>
      <c r="AW216" s="14" t="s">
        <v>37</v>
      </c>
      <c r="AX216" s="14" t="s">
        <v>83</v>
      </c>
      <c r="AY216" s="246" t="s">
        <v>123</v>
      </c>
    </row>
    <row r="217" s="12" customFormat="1" ht="22.8" customHeight="1">
      <c r="A217" s="12"/>
      <c r="B217" s="191"/>
      <c r="C217" s="192"/>
      <c r="D217" s="193" t="s">
        <v>74</v>
      </c>
      <c r="E217" s="205" t="s">
        <v>85</v>
      </c>
      <c r="F217" s="205" t="s">
        <v>308</v>
      </c>
      <c r="G217" s="192"/>
      <c r="H217" s="192"/>
      <c r="I217" s="195"/>
      <c r="J217" s="206">
        <f>BK217</f>
        <v>0</v>
      </c>
      <c r="K217" s="192"/>
      <c r="L217" s="197"/>
      <c r="M217" s="198"/>
      <c r="N217" s="199"/>
      <c r="O217" s="199"/>
      <c r="P217" s="200">
        <f>SUM(P218:P220)</f>
        <v>0</v>
      </c>
      <c r="Q217" s="199"/>
      <c r="R217" s="200">
        <f>SUM(R218:R220)</f>
        <v>42.7614096</v>
      </c>
      <c r="S217" s="199"/>
      <c r="T217" s="201">
        <f>SUM(T218:T220)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83</v>
      </c>
      <c r="AT217" s="203" t="s">
        <v>74</v>
      </c>
      <c r="AU217" s="203" t="s">
        <v>83</v>
      </c>
      <c r="AY217" s="202" t="s">
        <v>123</v>
      </c>
      <c r="BK217" s="204">
        <f>SUM(BK218:BK220)</f>
        <v>0</v>
      </c>
    </row>
    <row r="218" s="2" customFormat="1" ht="33" customHeight="1">
      <c r="A218" s="41"/>
      <c r="B218" s="42"/>
      <c r="C218" s="207" t="s">
        <v>309</v>
      </c>
      <c r="D218" s="207" t="s">
        <v>125</v>
      </c>
      <c r="E218" s="208" t="s">
        <v>310</v>
      </c>
      <c r="F218" s="209" t="s">
        <v>311</v>
      </c>
      <c r="G218" s="210" t="s">
        <v>161</v>
      </c>
      <c r="H218" s="211">
        <v>156</v>
      </c>
      <c r="I218" s="212"/>
      <c r="J218" s="213">
        <f>ROUND(I218*H218,2)</f>
        <v>0</v>
      </c>
      <c r="K218" s="209" t="s">
        <v>129</v>
      </c>
      <c r="L218" s="47"/>
      <c r="M218" s="214" t="s">
        <v>19</v>
      </c>
      <c r="N218" s="215" t="s">
        <v>46</v>
      </c>
      <c r="O218" s="87"/>
      <c r="P218" s="216">
        <f>O218*H218</f>
        <v>0</v>
      </c>
      <c r="Q218" s="216">
        <v>0.27411160000000001</v>
      </c>
      <c r="R218" s="216">
        <f>Q218*H218</f>
        <v>42.7614096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130</v>
      </c>
      <c r="AT218" s="218" t="s">
        <v>125</v>
      </c>
      <c r="AU218" s="218" t="s">
        <v>85</v>
      </c>
      <c r="AY218" s="20" t="s">
        <v>123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130</v>
      </c>
      <c r="BM218" s="218" t="s">
        <v>312</v>
      </c>
    </row>
    <row r="219" s="2" customFormat="1">
      <c r="A219" s="41"/>
      <c r="B219" s="42"/>
      <c r="C219" s="43"/>
      <c r="D219" s="220" t="s">
        <v>132</v>
      </c>
      <c r="E219" s="43"/>
      <c r="F219" s="221" t="s">
        <v>313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132</v>
      </c>
      <c r="AU219" s="20" t="s">
        <v>85</v>
      </c>
    </row>
    <row r="220" s="14" customFormat="1">
      <c r="A220" s="14"/>
      <c r="B220" s="236"/>
      <c r="C220" s="237"/>
      <c r="D220" s="227" t="s">
        <v>138</v>
      </c>
      <c r="E220" s="238" t="s">
        <v>19</v>
      </c>
      <c r="F220" s="239" t="s">
        <v>314</v>
      </c>
      <c r="G220" s="237"/>
      <c r="H220" s="240">
        <v>156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138</v>
      </c>
      <c r="AU220" s="246" t="s">
        <v>85</v>
      </c>
      <c r="AV220" s="14" t="s">
        <v>85</v>
      </c>
      <c r="AW220" s="14" t="s">
        <v>37</v>
      </c>
      <c r="AX220" s="14" t="s">
        <v>83</v>
      </c>
      <c r="AY220" s="246" t="s">
        <v>123</v>
      </c>
    </row>
    <row r="221" s="12" customFormat="1" ht="22.8" customHeight="1">
      <c r="A221" s="12"/>
      <c r="B221" s="191"/>
      <c r="C221" s="192"/>
      <c r="D221" s="193" t="s">
        <v>74</v>
      </c>
      <c r="E221" s="205" t="s">
        <v>141</v>
      </c>
      <c r="F221" s="205" t="s">
        <v>315</v>
      </c>
      <c r="G221" s="192"/>
      <c r="H221" s="192"/>
      <c r="I221" s="195"/>
      <c r="J221" s="206">
        <f>BK221</f>
        <v>0</v>
      </c>
      <c r="K221" s="192"/>
      <c r="L221" s="197"/>
      <c r="M221" s="198"/>
      <c r="N221" s="199"/>
      <c r="O221" s="199"/>
      <c r="P221" s="200">
        <f>SUM(P222:P233)</f>
        <v>0</v>
      </c>
      <c r="Q221" s="199"/>
      <c r="R221" s="200">
        <f>SUM(R222:R233)</f>
        <v>18.408884</v>
      </c>
      <c r="S221" s="199"/>
      <c r="T221" s="201">
        <f>SUM(T222:T233)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2" t="s">
        <v>83</v>
      </c>
      <c r="AT221" s="203" t="s">
        <v>74</v>
      </c>
      <c r="AU221" s="203" t="s">
        <v>83</v>
      </c>
      <c r="AY221" s="202" t="s">
        <v>123</v>
      </c>
      <c r="BK221" s="204">
        <f>SUM(BK222:BK233)</f>
        <v>0</v>
      </c>
    </row>
    <row r="222" s="2" customFormat="1" ht="16.5" customHeight="1">
      <c r="A222" s="41"/>
      <c r="B222" s="42"/>
      <c r="C222" s="207" t="s">
        <v>316</v>
      </c>
      <c r="D222" s="207" t="s">
        <v>125</v>
      </c>
      <c r="E222" s="208" t="s">
        <v>317</v>
      </c>
      <c r="F222" s="209" t="s">
        <v>318</v>
      </c>
      <c r="G222" s="210" t="s">
        <v>161</v>
      </c>
      <c r="H222" s="211">
        <v>5</v>
      </c>
      <c r="I222" s="212"/>
      <c r="J222" s="213">
        <f>ROUND(I222*H222,2)</f>
        <v>0</v>
      </c>
      <c r="K222" s="209" t="s">
        <v>129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0.24127199999999999</v>
      </c>
      <c r="R222" s="216">
        <f>Q222*H222</f>
        <v>1.2063599999999999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130</v>
      </c>
      <c r="AT222" s="218" t="s">
        <v>125</v>
      </c>
      <c r="AU222" s="218" t="s">
        <v>85</v>
      </c>
      <c r="AY222" s="20" t="s">
        <v>123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130</v>
      </c>
      <c r="BM222" s="218" t="s">
        <v>319</v>
      </c>
    </row>
    <row r="223" s="2" customFormat="1">
      <c r="A223" s="41"/>
      <c r="B223" s="42"/>
      <c r="C223" s="43"/>
      <c r="D223" s="220" t="s">
        <v>132</v>
      </c>
      <c r="E223" s="43"/>
      <c r="F223" s="221" t="s">
        <v>320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132</v>
      </c>
      <c r="AU223" s="20" t="s">
        <v>85</v>
      </c>
    </row>
    <row r="224" s="2" customFormat="1" ht="16.5" customHeight="1">
      <c r="A224" s="41"/>
      <c r="B224" s="42"/>
      <c r="C224" s="269" t="s">
        <v>321</v>
      </c>
      <c r="D224" s="269" t="s">
        <v>245</v>
      </c>
      <c r="E224" s="270" t="s">
        <v>322</v>
      </c>
      <c r="F224" s="271" t="s">
        <v>323</v>
      </c>
      <c r="G224" s="272" t="s">
        <v>324</v>
      </c>
      <c r="H224" s="273">
        <v>29.146999999999998</v>
      </c>
      <c r="I224" s="274"/>
      <c r="J224" s="275">
        <f>ROUND(I224*H224,2)</f>
        <v>0</v>
      </c>
      <c r="K224" s="271" t="s">
        <v>129</v>
      </c>
      <c r="L224" s="276"/>
      <c r="M224" s="277" t="s">
        <v>19</v>
      </c>
      <c r="N224" s="278" t="s">
        <v>46</v>
      </c>
      <c r="O224" s="87"/>
      <c r="P224" s="216">
        <f>O224*H224</f>
        <v>0</v>
      </c>
      <c r="Q224" s="216">
        <v>0.012</v>
      </c>
      <c r="R224" s="216">
        <f>Q224*H224</f>
        <v>0.34976399999999996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174</v>
      </c>
      <c r="AT224" s="218" t="s">
        <v>245</v>
      </c>
      <c r="AU224" s="218" t="s">
        <v>85</v>
      </c>
      <c r="AY224" s="20" t="s">
        <v>123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130</v>
      </c>
      <c r="BM224" s="218" t="s">
        <v>325</v>
      </c>
    </row>
    <row r="225" s="14" customFormat="1">
      <c r="A225" s="14"/>
      <c r="B225" s="236"/>
      <c r="C225" s="237"/>
      <c r="D225" s="227" t="s">
        <v>138</v>
      </c>
      <c r="E225" s="238" t="s">
        <v>19</v>
      </c>
      <c r="F225" s="239" t="s">
        <v>326</v>
      </c>
      <c r="G225" s="237"/>
      <c r="H225" s="240">
        <v>5.0999999999999996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138</v>
      </c>
      <c r="AU225" s="246" t="s">
        <v>85</v>
      </c>
      <c r="AV225" s="14" t="s">
        <v>85</v>
      </c>
      <c r="AW225" s="14" t="s">
        <v>37</v>
      </c>
      <c r="AX225" s="14" t="s">
        <v>83</v>
      </c>
      <c r="AY225" s="246" t="s">
        <v>123</v>
      </c>
    </row>
    <row r="226" s="14" customFormat="1">
      <c r="A226" s="14"/>
      <c r="B226" s="236"/>
      <c r="C226" s="237"/>
      <c r="D226" s="227" t="s">
        <v>138</v>
      </c>
      <c r="E226" s="237"/>
      <c r="F226" s="239" t="s">
        <v>327</v>
      </c>
      <c r="G226" s="237"/>
      <c r="H226" s="240">
        <v>29.146999999999998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138</v>
      </c>
      <c r="AU226" s="246" t="s">
        <v>85</v>
      </c>
      <c r="AV226" s="14" t="s">
        <v>85</v>
      </c>
      <c r="AW226" s="14" t="s">
        <v>4</v>
      </c>
      <c r="AX226" s="14" t="s">
        <v>83</v>
      </c>
      <c r="AY226" s="246" t="s">
        <v>123</v>
      </c>
    </row>
    <row r="227" s="2" customFormat="1" ht="16.5" customHeight="1">
      <c r="A227" s="41"/>
      <c r="B227" s="42"/>
      <c r="C227" s="207" t="s">
        <v>328</v>
      </c>
      <c r="D227" s="207" t="s">
        <v>125</v>
      </c>
      <c r="E227" s="208" t="s">
        <v>329</v>
      </c>
      <c r="F227" s="209" t="s">
        <v>330</v>
      </c>
      <c r="G227" s="210" t="s">
        <v>161</v>
      </c>
      <c r="H227" s="211">
        <v>5</v>
      </c>
      <c r="I227" s="212"/>
      <c r="J227" s="213">
        <f>ROUND(I227*H227,2)</f>
        <v>0</v>
      </c>
      <c r="K227" s="209" t="s">
        <v>129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0.24127199999999999</v>
      </c>
      <c r="R227" s="216">
        <f>Q227*H227</f>
        <v>1.2063599999999999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130</v>
      </c>
      <c r="AT227" s="218" t="s">
        <v>125</v>
      </c>
      <c r="AU227" s="218" t="s">
        <v>85</v>
      </c>
      <c r="AY227" s="20" t="s">
        <v>123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130</v>
      </c>
      <c r="BM227" s="218" t="s">
        <v>331</v>
      </c>
    </row>
    <row r="228" s="2" customFormat="1">
      <c r="A228" s="41"/>
      <c r="B228" s="42"/>
      <c r="C228" s="43"/>
      <c r="D228" s="220" t="s">
        <v>132</v>
      </c>
      <c r="E228" s="43"/>
      <c r="F228" s="221" t="s">
        <v>332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132</v>
      </c>
      <c r="AU228" s="20" t="s">
        <v>85</v>
      </c>
    </row>
    <row r="229" s="14" customFormat="1">
      <c r="A229" s="14"/>
      <c r="B229" s="236"/>
      <c r="C229" s="237"/>
      <c r="D229" s="227" t="s">
        <v>138</v>
      </c>
      <c r="E229" s="238" t="s">
        <v>19</v>
      </c>
      <c r="F229" s="239" t="s">
        <v>333</v>
      </c>
      <c r="G229" s="237"/>
      <c r="H229" s="240">
        <v>5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138</v>
      </c>
      <c r="AU229" s="246" t="s">
        <v>85</v>
      </c>
      <c r="AV229" s="14" t="s">
        <v>85</v>
      </c>
      <c r="AW229" s="14" t="s">
        <v>37</v>
      </c>
      <c r="AX229" s="14" t="s">
        <v>83</v>
      </c>
      <c r="AY229" s="246" t="s">
        <v>123</v>
      </c>
    </row>
    <row r="230" s="2" customFormat="1" ht="33" customHeight="1">
      <c r="A230" s="41"/>
      <c r="B230" s="42"/>
      <c r="C230" s="207" t="s">
        <v>334</v>
      </c>
      <c r="D230" s="207" t="s">
        <v>125</v>
      </c>
      <c r="E230" s="208" t="s">
        <v>335</v>
      </c>
      <c r="F230" s="209" t="s">
        <v>336</v>
      </c>
      <c r="G230" s="210" t="s">
        <v>170</v>
      </c>
      <c r="H230" s="211">
        <v>8</v>
      </c>
      <c r="I230" s="212"/>
      <c r="J230" s="213">
        <f>ROUND(I230*H230,2)</f>
        <v>0</v>
      </c>
      <c r="K230" s="209" t="s">
        <v>129</v>
      </c>
      <c r="L230" s="47"/>
      <c r="M230" s="214" t="s">
        <v>19</v>
      </c>
      <c r="N230" s="215" t="s">
        <v>46</v>
      </c>
      <c r="O230" s="87"/>
      <c r="P230" s="216">
        <f>O230*H230</f>
        <v>0</v>
      </c>
      <c r="Q230" s="216">
        <v>1.9558</v>
      </c>
      <c r="R230" s="216">
        <f>Q230*H230</f>
        <v>15.6464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130</v>
      </c>
      <c r="AT230" s="218" t="s">
        <v>125</v>
      </c>
      <c r="AU230" s="218" t="s">
        <v>85</v>
      </c>
      <c r="AY230" s="20" t="s">
        <v>123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83</v>
      </c>
      <c r="BK230" s="219">
        <f>ROUND(I230*H230,2)</f>
        <v>0</v>
      </c>
      <c r="BL230" s="20" t="s">
        <v>130</v>
      </c>
      <c r="BM230" s="218" t="s">
        <v>337</v>
      </c>
    </row>
    <row r="231" s="2" customFormat="1">
      <c r="A231" s="41"/>
      <c r="B231" s="42"/>
      <c r="C231" s="43"/>
      <c r="D231" s="220" t="s">
        <v>132</v>
      </c>
      <c r="E231" s="43"/>
      <c r="F231" s="221" t="s">
        <v>338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132</v>
      </c>
      <c r="AU231" s="20" t="s">
        <v>85</v>
      </c>
    </row>
    <row r="232" s="13" customFormat="1">
      <c r="A232" s="13"/>
      <c r="B232" s="225"/>
      <c r="C232" s="226"/>
      <c r="D232" s="227" t="s">
        <v>138</v>
      </c>
      <c r="E232" s="228" t="s">
        <v>19</v>
      </c>
      <c r="F232" s="229" t="s">
        <v>139</v>
      </c>
      <c r="G232" s="226"/>
      <c r="H232" s="228" t="s">
        <v>19</v>
      </c>
      <c r="I232" s="230"/>
      <c r="J232" s="226"/>
      <c r="K232" s="226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138</v>
      </c>
      <c r="AU232" s="235" t="s">
        <v>85</v>
      </c>
      <c r="AV232" s="13" t="s">
        <v>83</v>
      </c>
      <c r="AW232" s="13" t="s">
        <v>37</v>
      </c>
      <c r="AX232" s="13" t="s">
        <v>75</v>
      </c>
      <c r="AY232" s="235" t="s">
        <v>123</v>
      </c>
    </row>
    <row r="233" s="14" customFormat="1">
      <c r="A233" s="14"/>
      <c r="B233" s="236"/>
      <c r="C233" s="237"/>
      <c r="D233" s="227" t="s">
        <v>138</v>
      </c>
      <c r="E233" s="238" t="s">
        <v>19</v>
      </c>
      <c r="F233" s="239" t="s">
        <v>339</v>
      </c>
      <c r="G233" s="237"/>
      <c r="H233" s="240">
        <v>8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138</v>
      </c>
      <c r="AU233" s="246" t="s">
        <v>85</v>
      </c>
      <c r="AV233" s="14" t="s">
        <v>85</v>
      </c>
      <c r="AW233" s="14" t="s">
        <v>37</v>
      </c>
      <c r="AX233" s="14" t="s">
        <v>83</v>
      </c>
      <c r="AY233" s="246" t="s">
        <v>123</v>
      </c>
    </row>
    <row r="234" s="12" customFormat="1" ht="22.8" customHeight="1">
      <c r="A234" s="12"/>
      <c r="B234" s="191"/>
      <c r="C234" s="192"/>
      <c r="D234" s="193" t="s">
        <v>74</v>
      </c>
      <c r="E234" s="205" t="s">
        <v>130</v>
      </c>
      <c r="F234" s="205" t="s">
        <v>340</v>
      </c>
      <c r="G234" s="192"/>
      <c r="H234" s="192"/>
      <c r="I234" s="195"/>
      <c r="J234" s="206">
        <f>BK234</f>
        <v>0</v>
      </c>
      <c r="K234" s="192"/>
      <c r="L234" s="197"/>
      <c r="M234" s="198"/>
      <c r="N234" s="199"/>
      <c r="O234" s="199"/>
      <c r="P234" s="200">
        <f>SUM(P235:P237)</f>
        <v>0</v>
      </c>
      <c r="Q234" s="199"/>
      <c r="R234" s="200">
        <f>SUM(R235:R237)</f>
        <v>0</v>
      </c>
      <c r="S234" s="199"/>
      <c r="T234" s="201">
        <f>SUM(T235:T237)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2" t="s">
        <v>83</v>
      </c>
      <c r="AT234" s="203" t="s">
        <v>74</v>
      </c>
      <c r="AU234" s="203" t="s">
        <v>83</v>
      </c>
      <c r="AY234" s="202" t="s">
        <v>123</v>
      </c>
      <c r="BK234" s="204">
        <f>SUM(BK235:BK237)</f>
        <v>0</v>
      </c>
    </row>
    <row r="235" s="2" customFormat="1" ht="24.15" customHeight="1">
      <c r="A235" s="41"/>
      <c r="B235" s="42"/>
      <c r="C235" s="207" t="s">
        <v>341</v>
      </c>
      <c r="D235" s="207" t="s">
        <v>125</v>
      </c>
      <c r="E235" s="208" t="s">
        <v>342</v>
      </c>
      <c r="F235" s="209" t="s">
        <v>343</v>
      </c>
      <c r="G235" s="210" t="s">
        <v>170</v>
      </c>
      <c r="H235" s="211">
        <v>0.47999999999999998</v>
      </c>
      <c r="I235" s="212"/>
      <c r="J235" s="213">
        <f>ROUND(I235*H235,2)</f>
        <v>0</v>
      </c>
      <c r="K235" s="209" t="s">
        <v>129</v>
      </c>
      <c r="L235" s="47"/>
      <c r="M235" s="214" t="s">
        <v>19</v>
      </c>
      <c r="N235" s="215" t="s">
        <v>46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130</v>
      </c>
      <c r="AT235" s="218" t="s">
        <v>125</v>
      </c>
      <c r="AU235" s="218" t="s">
        <v>85</v>
      </c>
      <c r="AY235" s="20" t="s">
        <v>123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130</v>
      </c>
      <c r="BM235" s="218" t="s">
        <v>344</v>
      </c>
    </row>
    <row r="236" s="2" customFormat="1">
      <c r="A236" s="41"/>
      <c r="B236" s="42"/>
      <c r="C236" s="43"/>
      <c r="D236" s="220" t="s">
        <v>132</v>
      </c>
      <c r="E236" s="43"/>
      <c r="F236" s="221" t="s">
        <v>345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132</v>
      </c>
      <c r="AU236" s="20" t="s">
        <v>85</v>
      </c>
    </row>
    <row r="237" s="14" customFormat="1">
      <c r="A237" s="14"/>
      <c r="B237" s="236"/>
      <c r="C237" s="237"/>
      <c r="D237" s="227" t="s">
        <v>138</v>
      </c>
      <c r="E237" s="238" t="s">
        <v>19</v>
      </c>
      <c r="F237" s="239" t="s">
        <v>346</v>
      </c>
      <c r="G237" s="237"/>
      <c r="H237" s="240">
        <v>0.47999999999999998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138</v>
      </c>
      <c r="AU237" s="246" t="s">
        <v>85</v>
      </c>
      <c r="AV237" s="14" t="s">
        <v>85</v>
      </c>
      <c r="AW237" s="14" t="s">
        <v>37</v>
      </c>
      <c r="AX237" s="14" t="s">
        <v>83</v>
      </c>
      <c r="AY237" s="246" t="s">
        <v>123</v>
      </c>
    </row>
    <row r="238" s="12" customFormat="1" ht="22.8" customHeight="1">
      <c r="A238" s="12"/>
      <c r="B238" s="191"/>
      <c r="C238" s="192"/>
      <c r="D238" s="193" t="s">
        <v>74</v>
      </c>
      <c r="E238" s="205" t="s">
        <v>152</v>
      </c>
      <c r="F238" s="205" t="s">
        <v>347</v>
      </c>
      <c r="G238" s="192"/>
      <c r="H238" s="192"/>
      <c r="I238" s="195"/>
      <c r="J238" s="206">
        <f>BK238</f>
        <v>0</v>
      </c>
      <c r="K238" s="192"/>
      <c r="L238" s="197"/>
      <c r="M238" s="198"/>
      <c r="N238" s="199"/>
      <c r="O238" s="199"/>
      <c r="P238" s="200">
        <f>SUM(P239:P326)</f>
        <v>0</v>
      </c>
      <c r="Q238" s="199"/>
      <c r="R238" s="200">
        <f>SUM(R239:R326)</f>
        <v>110.73645400000001</v>
      </c>
      <c r="S238" s="199"/>
      <c r="T238" s="201">
        <f>SUM(T239:T326)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2" t="s">
        <v>83</v>
      </c>
      <c r="AT238" s="203" t="s">
        <v>74</v>
      </c>
      <c r="AU238" s="203" t="s">
        <v>83</v>
      </c>
      <c r="AY238" s="202" t="s">
        <v>123</v>
      </c>
      <c r="BK238" s="204">
        <f>SUM(BK239:BK326)</f>
        <v>0</v>
      </c>
    </row>
    <row r="239" s="2" customFormat="1" ht="21.75" customHeight="1">
      <c r="A239" s="41"/>
      <c r="B239" s="42"/>
      <c r="C239" s="207" t="s">
        <v>348</v>
      </c>
      <c r="D239" s="207" t="s">
        <v>125</v>
      </c>
      <c r="E239" s="208" t="s">
        <v>349</v>
      </c>
      <c r="F239" s="209" t="s">
        <v>350</v>
      </c>
      <c r="G239" s="210" t="s">
        <v>128</v>
      </c>
      <c r="H239" s="211">
        <v>2162.0999999999999</v>
      </c>
      <c r="I239" s="212"/>
      <c r="J239" s="213">
        <f>ROUND(I239*H239,2)</f>
        <v>0</v>
      </c>
      <c r="K239" s="209" t="s">
        <v>129</v>
      </c>
      <c r="L239" s="47"/>
      <c r="M239" s="214" t="s">
        <v>19</v>
      </c>
      <c r="N239" s="215" t="s">
        <v>46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130</v>
      </c>
      <c r="AT239" s="218" t="s">
        <v>125</v>
      </c>
      <c r="AU239" s="218" t="s">
        <v>85</v>
      </c>
      <c r="AY239" s="20" t="s">
        <v>123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83</v>
      </c>
      <c r="BK239" s="219">
        <f>ROUND(I239*H239,2)</f>
        <v>0</v>
      </c>
      <c r="BL239" s="20" t="s">
        <v>130</v>
      </c>
      <c r="BM239" s="218" t="s">
        <v>351</v>
      </c>
    </row>
    <row r="240" s="2" customFormat="1">
      <c r="A240" s="41"/>
      <c r="B240" s="42"/>
      <c r="C240" s="43"/>
      <c r="D240" s="220" t="s">
        <v>132</v>
      </c>
      <c r="E240" s="43"/>
      <c r="F240" s="221" t="s">
        <v>352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132</v>
      </c>
      <c r="AU240" s="20" t="s">
        <v>85</v>
      </c>
    </row>
    <row r="241" s="13" customFormat="1">
      <c r="A241" s="13"/>
      <c r="B241" s="225"/>
      <c r="C241" s="226"/>
      <c r="D241" s="227" t="s">
        <v>138</v>
      </c>
      <c r="E241" s="228" t="s">
        <v>19</v>
      </c>
      <c r="F241" s="229" t="s">
        <v>139</v>
      </c>
      <c r="G241" s="226"/>
      <c r="H241" s="228" t="s">
        <v>19</v>
      </c>
      <c r="I241" s="230"/>
      <c r="J241" s="226"/>
      <c r="K241" s="226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138</v>
      </c>
      <c r="AU241" s="235" t="s">
        <v>85</v>
      </c>
      <c r="AV241" s="13" t="s">
        <v>83</v>
      </c>
      <c r="AW241" s="13" t="s">
        <v>37</v>
      </c>
      <c r="AX241" s="13" t="s">
        <v>75</v>
      </c>
      <c r="AY241" s="235" t="s">
        <v>123</v>
      </c>
    </row>
    <row r="242" s="14" customFormat="1">
      <c r="A242" s="14"/>
      <c r="B242" s="236"/>
      <c r="C242" s="237"/>
      <c r="D242" s="227" t="s">
        <v>138</v>
      </c>
      <c r="E242" s="238" t="s">
        <v>19</v>
      </c>
      <c r="F242" s="239" t="s">
        <v>353</v>
      </c>
      <c r="G242" s="237"/>
      <c r="H242" s="240">
        <v>1258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138</v>
      </c>
      <c r="AU242" s="246" t="s">
        <v>85</v>
      </c>
      <c r="AV242" s="14" t="s">
        <v>85</v>
      </c>
      <c r="AW242" s="14" t="s">
        <v>37</v>
      </c>
      <c r="AX242" s="14" t="s">
        <v>75</v>
      </c>
      <c r="AY242" s="246" t="s">
        <v>123</v>
      </c>
    </row>
    <row r="243" s="14" customFormat="1">
      <c r="A243" s="14"/>
      <c r="B243" s="236"/>
      <c r="C243" s="237"/>
      <c r="D243" s="227" t="s">
        <v>138</v>
      </c>
      <c r="E243" s="238" t="s">
        <v>19</v>
      </c>
      <c r="F243" s="239" t="s">
        <v>354</v>
      </c>
      <c r="G243" s="237"/>
      <c r="H243" s="240">
        <v>240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138</v>
      </c>
      <c r="AU243" s="246" t="s">
        <v>85</v>
      </c>
      <c r="AV243" s="14" t="s">
        <v>85</v>
      </c>
      <c r="AW243" s="14" t="s">
        <v>37</v>
      </c>
      <c r="AX243" s="14" t="s">
        <v>75</v>
      </c>
      <c r="AY243" s="246" t="s">
        <v>123</v>
      </c>
    </row>
    <row r="244" s="14" customFormat="1">
      <c r="A244" s="14"/>
      <c r="B244" s="236"/>
      <c r="C244" s="237"/>
      <c r="D244" s="227" t="s">
        <v>138</v>
      </c>
      <c r="E244" s="238" t="s">
        <v>19</v>
      </c>
      <c r="F244" s="239" t="s">
        <v>355</v>
      </c>
      <c r="G244" s="237"/>
      <c r="H244" s="240">
        <v>254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138</v>
      </c>
      <c r="AU244" s="246" t="s">
        <v>85</v>
      </c>
      <c r="AV244" s="14" t="s">
        <v>85</v>
      </c>
      <c r="AW244" s="14" t="s">
        <v>37</v>
      </c>
      <c r="AX244" s="14" t="s">
        <v>75</v>
      </c>
      <c r="AY244" s="246" t="s">
        <v>123</v>
      </c>
    </row>
    <row r="245" s="14" customFormat="1">
      <c r="A245" s="14"/>
      <c r="B245" s="236"/>
      <c r="C245" s="237"/>
      <c r="D245" s="227" t="s">
        <v>138</v>
      </c>
      <c r="E245" s="238" t="s">
        <v>19</v>
      </c>
      <c r="F245" s="239" t="s">
        <v>356</v>
      </c>
      <c r="G245" s="237"/>
      <c r="H245" s="240">
        <v>26.399999999999999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138</v>
      </c>
      <c r="AU245" s="246" t="s">
        <v>85</v>
      </c>
      <c r="AV245" s="14" t="s">
        <v>85</v>
      </c>
      <c r="AW245" s="14" t="s">
        <v>37</v>
      </c>
      <c r="AX245" s="14" t="s">
        <v>75</v>
      </c>
      <c r="AY245" s="246" t="s">
        <v>123</v>
      </c>
    </row>
    <row r="246" s="15" customFormat="1">
      <c r="A246" s="15"/>
      <c r="B246" s="247"/>
      <c r="C246" s="248"/>
      <c r="D246" s="227" t="s">
        <v>138</v>
      </c>
      <c r="E246" s="249" t="s">
        <v>19</v>
      </c>
      <c r="F246" s="250" t="s">
        <v>185</v>
      </c>
      <c r="G246" s="248"/>
      <c r="H246" s="251">
        <v>1778.4000000000001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7" t="s">
        <v>138</v>
      </c>
      <c r="AU246" s="257" t="s">
        <v>85</v>
      </c>
      <c r="AV246" s="15" t="s">
        <v>141</v>
      </c>
      <c r="AW246" s="15" t="s">
        <v>37</v>
      </c>
      <c r="AX246" s="15" t="s">
        <v>75</v>
      </c>
      <c r="AY246" s="257" t="s">
        <v>123</v>
      </c>
    </row>
    <row r="247" s="13" customFormat="1">
      <c r="A247" s="13"/>
      <c r="B247" s="225"/>
      <c r="C247" s="226"/>
      <c r="D247" s="227" t="s">
        <v>138</v>
      </c>
      <c r="E247" s="228" t="s">
        <v>19</v>
      </c>
      <c r="F247" s="229" t="s">
        <v>357</v>
      </c>
      <c r="G247" s="226"/>
      <c r="H247" s="228" t="s">
        <v>19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138</v>
      </c>
      <c r="AU247" s="235" t="s">
        <v>85</v>
      </c>
      <c r="AV247" s="13" t="s">
        <v>83</v>
      </c>
      <c r="AW247" s="13" t="s">
        <v>37</v>
      </c>
      <c r="AX247" s="13" t="s">
        <v>75</v>
      </c>
      <c r="AY247" s="235" t="s">
        <v>123</v>
      </c>
    </row>
    <row r="248" s="14" customFormat="1">
      <c r="A248" s="14"/>
      <c r="B248" s="236"/>
      <c r="C248" s="237"/>
      <c r="D248" s="227" t="s">
        <v>138</v>
      </c>
      <c r="E248" s="238" t="s">
        <v>19</v>
      </c>
      <c r="F248" s="239" t="s">
        <v>358</v>
      </c>
      <c r="G248" s="237"/>
      <c r="H248" s="240">
        <v>241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138</v>
      </c>
      <c r="AU248" s="246" t="s">
        <v>85</v>
      </c>
      <c r="AV248" s="14" t="s">
        <v>85</v>
      </c>
      <c r="AW248" s="14" t="s">
        <v>37</v>
      </c>
      <c r="AX248" s="14" t="s">
        <v>75</v>
      </c>
      <c r="AY248" s="246" t="s">
        <v>123</v>
      </c>
    </row>
    <row r="249" s="14" customFormat="1">
      <c r="A249" s="14"/>
      <c r="B249" s="236"/>
      <c r="C249" s="237"/>
      <c r="D249" s="227" t="s">
        <v>138</v>
      </c>
      <c r="E249" s="238" t="s">
        <v>19</v>
      </c>
      <c r="F249" s="239" t="s">
        <v>294</v>
      </c>
      <c r="G249" s="237"/>
      <c r="H249" s="240">
        <v>2.5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138</v>
      </c>
      <c r="AU249" s="246" t="s">
        <v>85</v>
      </c>
      <c r="AV249" s="14" t="s">
        <v>85</v>
      </c>
      <c r="AW249" s="14" t="s">
        <v>37</v>
      </c>
      <c r="AX249" s="14" t="s">
        <v>75</v>
      </c>
      <c r="AY249" s="246" t="s">
        <v>123</v>
      </c>
    </row>
    <row r="250" s="14" customFormat="1">
      <c r="A250" s="14"/>
      <c r="B250" s="236"/>
      <c r="C250" s="237"/>
      <c r="D250" s="227" t="s">
        <v>138</v>
      </c>
      <c r="E250" s="238" t="s">
        <v>19</v>
      </c>
      <c r="F250" s="239" t="s">
        <v>359</v>
      </c>
      <c r="G250" s="237"/>
      <c r="H250" s="240">
        <v>127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138</v>
      </c>
      <c r="AU250" s="246" t="s">
        <v>85</v>
      </c>
      <c r="AV250" s="14" t="s">
        <v>85</v>
      </c>
      <c r="AW250" s="14" t="s">
        <v>37</v>
      </c>
      <c r="AX250" s="14" t="s">
        <v>75</v>
      </c>
      <c r="AY250" s="246" t="s">
        <v>123</v>
      </c>
    </row>
    <row r="251" s="14" customFormat="1">
      <c r="A251" s="14"/>
      <c r="B251" s="236"/>
      <c r="C251" s="237"/>
      <c r="D251" s="227" t="s">
        <v>138</v>
      </c>
      <c r="E251" s="238" t="s">
        <v>19</v>
      </c>
      <c r="F251" s="239" t="s">
        <v>360</v>
      </c>
      <c r="G251" s="237"/>
      <c r="H251" s="240">
        <v>13.199999999999999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138</v>
      </c>
      <c r="AU251" s="246" t="s">
        <v>85</v>
      </c>
      <c r="AV251" s="14" t="s">
        <v>85</v>
      </c>
      <c r="AW251" s="14" t="s">
        <v>37</v>
      </c>
      <c r="AX251" s="14" t="s">
        <v>75</v>
      </c>
      <c r="AY251" s="246" t="s">
        <v>123</v>
      </c>
    </row>
    <row r="252" s="15" customFormat="1">
      <c r="A252" s="15"/>
      <c r="B252" s="247"/>
      <c r="C252" s="248"/>
      <c r="D252" s="227" t="s">
        <v>138</v>
      </c>
      <c r="E252" s="249" t="s">
        <v>19</v>
      </c>
      <c r="F252" s="250" t="s">
        <v>185</v>
      </c>
      <c r="G252" s="248"/>
      <c r="H252" s="251">
        <v>383.69999999999999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7" t="s">
        <v>138</v>
      </c>
      <c r="AU252" s="257" t="s">
        <v>85</v>
      </c>
      <c r="AV252" s="15" t="s">
        <v>141</v>
      </c>
      <c r="AW252" s="15" t="s">
        <v>37</v>
      </c>
      <c r="AX252" s="15" t="s">
        <v>75</v>
      </c>
      <c r="AY252" s="257" t="s">
        <v>123</v>
      </c>
    </row>
    <row r="253" s="16" customFormat="1">
      <c r="A253" s="16"/>
      <c r="B253" s="258"/>
      <c r="C253" s="259"/>
      <c r="D253" s="227" t="s">
        <v>138</v>
      </c>
      <c r="E253" s="260" t="s">
        <v>19</v>
      </c>
      <c r="F253" s="261" t="s">
        <v>191</v>
      </c>
      <c r="G253" s="259"/>
      <c r="H253" s="262">
        <v>2162.0999999999999</v>
      </c>
      <c r="I253" s="263"/>
      <c r="J253" s="259"/>
      <c r="K253" s="259"/>
      <c r="L253" s="264"/>
      <c r="M253" s="265"/>
      <c r="N253" s="266"/>
      <c r="O253" s="266"/>
      <c r="P253" s="266"/>
      <c r="Q253" s="266"/>
      <c r="R253" s="266"/>
      <c r="S253" s="266"/>
      <c r="T253" s="267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68" t="s">
        <v>138</v>
      </c>
      <c r="AU253" s="268" t="s">
        <v>85</v>
      </c>
      <c r="AV253" s="16" t="s">
        <v>130</v>
      </c>
      <c r="AW253" s="16" t="s">
        <v>37</v>
      </c>
      <c r="AX253" s="16" t="s">
        <v>83</v>
      </c>
      <c r="AY253" s="268" t="s">
        <v>123</v>
      </c>
    </row>
    <row r="254" s="2" customFormat="1" ht="21.75" customHeight="1">
      <c r="A254" s="41"/>
      <c r="B254" s="42"/>
      <c r="C254" s="207" t="s">
        <v>361</v>
      </c>
      <c r="D254" s="207" t="s">
        <v>125</v>
      </c>
      <c r="E254" s="208" t="s">
        <v>362</v>
      </c>
      <c r="F254" s="209" t="s">
        <v>363</v>
      </c>
      <c r="G254" s="210" t="s">
        <v>128</v>
      </c>
      <c r="H254" s="211">
        <v>383.69999999999999</v>
      </c>
      <c r="I254" s="212"/>
      <c r="J254" s="213">
        <f>ROUND(I254*H254,2)</f>
        <v>0</v>
      </c>
      <c r="K254" s="209" t="s">
        <v>129</v>
      </c>
      <c r="L254" s="47"/>
      <c r="M254" s="214" t="s">
        <v>19</v>
      </c>
      <c r="N254" s="215" t="s">
        <v>46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130</v>
      </c>
      <c r="AT254" s="218" t="s">
        <v>125</v>
      </c>
      <c r="AU254" s="218" t="s">
        <v>85</v>
      </c>
      <c r="AY254" s="20" t="s">
        <v>123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130</v>
      </c>
      <c r="BM254" s="218" t="s">
        <v>364</v>
      </c>
    </row>
    <row r="255" s="2" customFormat="1">
      <c r="A255" s="41"/>
      <c r="B255" s="42"/>
      <c r="C255" s="43"/>
      <c r="D255" s="220" t="s">
        <v>132</v>
      </c>
      <c r="E255" s="43"/>
      <c r="F255" s="221" t="s">
        <v>365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132</v>
      </c>
      <c r="AU255" s="20" t="s">
        <v>85</v>
      </c>
    </row>
    <row r="256" s="13" customFormat="1">
      <c r="A256" s="13"/>
      <c r="B256" s="225"/>
      <c r="C256" s="226"/>
      <c r="D256" s="227" t="s">
        <v>138</v>
      </c>
      <c r="E256" s="228" t="s">
        <v>19</v>
      </c>
      <c r="F256" s="229" t="s">
        <v>139</v>
      </c>
      <c r="G256" s="226"/>
      <c r="H256" s="228" t="s">
        <v>19</v>
      </c>
      <c r="I256" s="230"/>
      <c r="J256" s="226"/>
      <c r="K256" s="226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138</v>
      </c>
      <c r="AU256" s="235" t="s">
        <v>85</v>
      </c>
      <c r="AV256" s="13" t="s">
        <v>83</v>
      </c>
      <c r="AW256" s="13" t="s">
        <v>37</v>
      </c>
      <c r="AX256" s="13" t="s">
        <v>75</v>
      </c>
      <c r="AY256" s="235" t="s">
        <v>123</v>
      </c>
    </row>
    <row r="257" s="14" customFormat="1">
      <c r="A257" s="14"/>
      <c r="B257" s="236"/>
      <c r="C257" s="237"/>
      <c r="D257" s="227" t="s">
        <v>138</v>
      </c>
      <c r="E257" s="238" t="s">
        <v>19</v>
      </c>
      <c r="F257" s="239" t="s">
        <v>358</v>
      </c>
      <c r="G257" s="237"/>
      <c r="H257" s="240">
        <v>241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138</v>
      </c>
      <c r="AU257" s="246" t="s">
        <v>85</v>
      </c>
      <c r="AV257" s="14" t="s">
        <v>85</v>
      </c>
      <c r="AW257" s="14" t="s">
        <v>37</v>
      </c>
      <c r="AX257" s="14" t="s">
        <v>75</v>
      </c>
      <c r="AY257" s="246" t="s">
        <v>123</v>
      </c>
    </row>
    <row r="258" s="14" customFormat="1">
      <c r="A258" s="14"/>
      <c r="B258" s="236"/>
      <c r="C258" s="237"/>
      <c r="D258" s="227" t="s">
        <v>138</v>
      </c>
      <c r="E258" s="238" t="s">
        <v>19</v>
      </c>
      <c r="F258" s="239" t="s">
        <v>294</v>
      </c>
      <c r="G258" s="237"/>
      <c r="H258" s="240">
        <v>2.5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138</v>
      </c>
      <c r="AU258" s="246" t="s">
        <v>85</v>
      </c>
      <c r="AV258" s="14" t="s">
        <v>85</v>
      </c>
      <c r="AW258" s="14" t="s">
        <v>37</v>
      </c>
      <c r="AX258" s="14" t="s">
        <v>75</v>
      </c>
      <c r="AY258" s="246" t="s">
        <v>123</v>
      </c>
    </row>
    <row r="259" s="15" customFormat="1">
      <c r="A259" s="15"/>
      <c r="B259" s="247"/>
      <c r="C259" s="248"/>
      <c r="D259" s="227" t="s">
        <v>138</v>
      </c>
      <c r="E259" s="249" t="s">
        <v>19</v>
      </c>
      <c r="F259" s="250" t="s">
        <v>185</v>
      </c>
      <c r="G259" s="248"/>
      <c r="H259" s="251">
        <v>243.5</v>
      </c>
      <c r="I259" s="252"/>
      <c r="J259" s="248"/>
      <c r="K259" s="248"/>
      <c r="L259" s="253"/>
      <c r="M259" s="254"/>
      <c r="N259" s="255"/>
      <c r="O259" s="255"/>
      <c r="P259" s="255"/>
      <c r="Q259" s="255"/>
      <c r="R259" s="255"/>
      <c r="S259" s="255"/>
      <c r="T259" s="25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7" t="s">
        <v>138</v>
      </c>
      <c r="AU259" s="257" t="s">
        <v>85</v>
      </c>
      <c r="AV259" s="15" t="s">
        <v>141</v>
      </c>
      <c r="AW259" s="15" t="s">
        <v>37</v>
      </c>
      <c r="AX259" s="15" t="s">
        <v>75</v>
      </c>
      <c r="AY259" s="257" t="s">
        <v>123</v>
      </c>
    </row>
    <row r="260" s="14" customFormat="1">
      <c r="A260" s="14"/>
      <c r="B260" s="236"/>
      <c r="C260" s="237"/>
      <c r="D260" s="227" t="s">
        <v>138</v>
      </c>
      <c r="E260" s="238" t="s">
        <v>19</v>
      </c>
      <c r="F260" s="239" t="s">
        <v>366</v>
      </c>
      <c r="G260" s="237"/>
      <c r="H260" s="240">
        <v>140.19999999999999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138</v>
      </c>
      <c r="AU260" s="246" t="s">
        <v>85</v>
      </c>
      <c r="AV260" s="14" t="s">
        <v>85</v>
      </c>
      <c r="AW260" s="14" t="s">
        <v>37</v>
      </c>
      <c r="AX260" s="14" t="s">
        <v>75</v>
      </c>
      <c r="AY260" s="246" t="s">
        <v>123</v>
      </c>
    </row>
    <row r="261" s="15" customFormat="1">
      <c r="A261" s="15"/>
      <c r="B261" s="247"/>
      <c r="C261" s="248"/>
      <c r="D261" s="227" t="s">
        <v>138</v>
      </c>
      <c r="E261" s="249" t="s">
        <v>19</v>
      </c>
      <c r="F261" s="250" t="s">
        <v>185</v>
      </c>
      <c r="G261" s="248"/>
      <c r="H261" s="251">
        <v>140.19999999999999</v>
      </c>
      <c r="I261" s="252"/>
      <c r="J261" s="248"/>
      <c r="K261" s="248"/>
      <c r="L261" s="253"/>
      <c r="M261" s="254"/>
      <c r="N261" s="255"/>
      <c r="O261" s="255"/>
      <c r="P261" s="255"/>
      <c r="Q261" s="255"/>
      <c r="R261" s="255"/>
      <c r="S261" s="255"/>
      <c r="T261" s="25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7" t="s">
        <v>138</v>
      </c>
      <c r="AU261" s="257" t="s">
        <v>85</v>
      </c>
      <c r="AV261" s="15" t="s">
        <v>141</v>
      </c>
      <c r="AW261" s="15" t="s">
        <v>37</v>
      </c>
      <c r="AX261" s="15" t="s">
        <v>75</v>
      </c>
      <c r="AY261" s="257" t="s">
        <v>123</v>
      </c>
    </row>
    <row r="262" s="16" customFormat="1">
      <c r="A262" s="16"/>
      <c r="B262" s="258"/>
      <c r="C262" s="259"/>
      <c r="D262" s="227" t="s">
        <v>138</v>
      </c>
      <c r="E262" s="260" t="s">
        <v>19</v>
      </c>
      <c r="F262" s="261" t="s">
        <v>191</v>
      </c>
      <c r="G262" s="259"/>
      <c r="H262" s="262">
        <v>383.69999999999999</v>
      </c>
      <c r="I262" s="263"/>
      <c r="J262" s="259"/>
      <c r="K262" s="259"/>
      <c r="L262" s="264"/>
      <c r="M262" s="265"/>
      <c r="N262" s="266"/>
      <c r="O262" s="266"/>
      <c r="P262" s="266"/>
      <c r="Q262" s="266"/>
      <c r="R262" s="266"/>
      <c r="S262" s="266"/>
      <c r="T262" s="267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68" t="s">
        <v>138</v>
      </c>
      <c r="AU262" s="268" t="s">
        <v>85</v>
      </c>
      <c r="AV262" s="16" t="s">
        <v>130</v>
      </c>
      <c r="AW262" s="16" t="s">
        <v>37</v>
      </c>
      <c r="AX262" s="16" t="s">
        <v>83</v>
      </c>
      <c r="AY262" s="268" t="s">
        <v>123</v>
      </c>
    </row>
    <row r="263" s="2" customFormat="1" ht="21.75" customHeight="1">
      <c r="A263" s="41"/>
      <c r="B263" s="42"/>
      <c r="C263" s="207" t="s">
        <v>367</v>
      </c>
      <c r="D263" s="207" t="s">
        <v>125</v>
      </c>
      <c r="E263" s="208" t="s">
        <v>368</v>
      </c>
      <c r="F263" s="209" t="s">
        <v>369</v>
      </c>
      <c r="G263" s="210" t="s">
        <v>128</v>
      </c>
      <c r="H263" s="211">
        <v>629</v>
      </c>
      <c r="I263" s="212"/>
      <c r="J263" s="213">
        <f>ROUND(I263*H263,2)</f>
        <v>0</v>
      </c>
      <c r="K263" s="209" t="s">
        <v>129</v>
      </c>
      <c r="L263" s="47"/>
      <c r="M263" s="214" t="s">
        <v>19</v>
      </c>
      <c r="N263" s="215" t="s">
        <v>46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130</v>
      </c>
      <c r="AT263" s="218" t="s">
        <v>125</v>
      </c>
      <c r="AU263" s="218" t="s">
        <v>85</v>
      </c>
      <c r="AY263" s="20" t="s">
        <v>123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83</v>
      </c>
      <c r="BK263" s="219">
        <f>ROUND(I263*H263,2)</f>
        <v>0</v>
      </c>
      <c r="BL263" s="20" t="s">
        <v>130</v>
      </c>
      <c r="BM263" s="218" t="s">
        <v>370</v>
      </c>
    </row>
    <row r="264" s="2" customFormat="1">
      <c r="A264" s="41"/>
      <c r="B264" s="42"/>
      <c r="C264" s="43"/>
      <c r="D264" s="220" t="s">
        <v>132</v>
      </c>
      <c r="E264" s="43"/>
      <c r="F264" s="221" t="s">
        <v>371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132</v>
      </c>
      <c r="AU264" s="20" t="s">
        <v>85</v>
      </c>
    </row>
    <row r="265" s="13" customFormat="1">
      <c r="A265" s="13"/>
      <c r="B265" s="225"/>
      <c r="C265" s="226"/>
      <c r="D265" s="227" t="s">
        <v>138</v>
      </c>
      <c r="E265" s="228" t="s">
        <v>19</v>
      </c>
      <c r="F265" s="229" t="s">
        <v>139</v>
      </c>
      <c r="G265" s="226"/>
      <c r="H265" s="228" t="s">
        <v>19</v>
      </c>
      <c r="I265" s="230"/>
      <c r="J265" s="226"/>
      <c r="K265" s="226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138</v>
      </c>
      <c r="AU265" s="235" t="s">
        <v>85</v>
      </c>
      <c r="AV265" s="13" t="s">
        <v>83</v>
      </c>
      <c r="AW265" s="13" t="s">
        <v>37</v>
      </c>
      <c r="AX265" s="13" t="s">
        <v>75</v>
      </c>
      <c r="AY265" s="235" t="s">
        <v>123</v>
      </c>
    </row>
    <row r="266" s="13" customFormat="1">
      <c r="A266" s="13"/>
      <c r="B266" s="225"/>
      <c r="C266" s="226"/>
      <c r="D266" s="227" t="s">
        <v>138</v>
      </c>
      <c r="E266" s="228" t="s">
        <v>19</v>
      </c>
      <c r="F266" s="229" t="s">
        <v>357</v>
      </c>
      <c r="G266" s="226"/>
      <c r="H266" s="228" t="s">
        <v>19</v>
      </c>
      <c r="I266" s="230"/>
      <c r="J266" s="226"/>
      <c r="K266" s="226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138</v>
      </c>
      <c r="AU266" s="235" t="s">
        <v>85</v>
      </c>
      <c r="AV266" s="13" t="s">
        <v>83</v>
      </c>
      <c r="AW266" s="13" t="s">
        <v>37</v>
      </c>
      <c r="AX266" s="13" t="s">
        <v>75</v>
      </c>
      <c r="AY266" s="235" t="s">
        <v>123</v>
      </c>
    </row>
    <row r="267" s="14" customFormat="1">
      <c r="A267" s="14"/>
      <c r="B267" s="236"/>
      <c r="C267" s="237"/>
      <c r="D267" s="227" t="s">
        <v>138</v>
      </c>
      <c r="E267" s="238" t="s">
        <v>19</v>
      </c>
      <c r="F267" s="239" t="s">
        <v>291</v>
      </c>
      <c r="G267" s="237"/>
      <c r="H267" s="240">
        <v>629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138</v>
      </c>
      <c r="AU267" s="246" t="s">
        <v>85</v>
      </c>
      <c r="AV267" s="14" t="s">
        <v>85</v>
      </c>
      <c r="AW267" s="14" t="s">
        <v>37</v>
      </c>
      <c r="AX267" s="14" t="s">
        <v>83</v>
      </c>
      <c r="AY267" s="246" t="s">
        <v>123</v>
      </c>
    </row>
    <row r="268" s="2" customFormat="1" ht="24.15" customHeight="1">
      <c r="A268" s="41"/>
      <c r="B268" s="42"/>
      <c r="C268" s="207" t="s">
        <v>372</v>
      </c>
      <c r="D268" s="207" t="s">
        <v>125</v>
      </c>
      <c r="E268" s="208" t="s">
        <v>373</v>
      </c>
      <c r="F268" s="209" t="s">
        <v>374</v>
      </c>
      <c r="G268" s="210" t="s">
        <v>128</v>
      </c>
      <c r="H268" s="211">
        <v>629</v>
      </c>
      <c r="I268" s="212"/>
      <c r="J268" s="213">
        <f>ROUND(I268*H268,2)</f>
        <v>0</v>
      </c>
      <c r="K268" s="209" t="s">
        <v>129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130</v>
      </c>
      <c r="AT268" s="218" t="s">
        <v>125</v>
      </c>
      <c r="AU268" s="218" t="s">
        <v>85</v>
      </c>
      <c r="AY268" s="20" t="s">
        <v>123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130</v>
      </c>
      <c r="BM268" s="218" t="s">
        <v>375</v>
      </c>
    </row>
    <row r="269" s="2" customFormat="1">
      <c r="A269" s="41"/>
      <c r="B269" s="42"/>
      <c r="C269" s="43"/>
      <c r="D269" s="220" t="s">
        <v>132</v>
      </c>
      <c r="E269" s="43"/>
      <c r="F269" s="221" t="s">
        <v>376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132</v>
      </c>
      <c r="AU269" s="20" t="s">
        <v>85</v>
      </c>
    </row>
    <row r="270" s="13" customFormat="1">
      <c r="A270" s="13"/>
      <c r="B270" s="225"/>
      <c r="C270" s="226"/>
      <c r="D270" s="227" t="s">
        <v>138</v>
      </c>
      <c r="E270" s="228" t="s">
        <v>19</v>
      </c>
      <c r="F270" s="229" t="s">
        <v>139</v>
      </c>
      <c r="G270" s="226"/>
      <c r="H270" s="228" t="s">
        <v>19</v>
      </c>
      <c r="I270" s="230"/>
      <c r="J270" s="226"/>
      <c r="K270" s="226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138</v>
      </c>
      <c r="AU270" s="235" t="s">
        <v>85</v>
      </c>
      <c r="AV270" s="13" t="s">
        <v>83</v>
      </c>
      <c r="AW270" s="13" t="s">
        <v>37</v>
      </c>
      <c r="AX270" s="13" t="s">
        <v>75</v>
      </c>
      <c r="AY270" s="235" t="s">
        <v>123</v>
      </c>
    </row>
    <row r="271" s="14" customFormat="1">
      <c r="A271" s="14"/>
      <c r="B271" s="236"/>
      <c r="C271" s="237"/>
      <c r="D271" s="227" t="s">
        <v>138</v>
      </c>
      <c r="E271" s="238" t="s">
        <v>19</v>
      </c>
      <c r="F271" s="239" t="s">
        <v>377</v>
      </c>
      <c r="G271" s="237"/>
      <c r="H271" s="240">
        <v>629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138</v>
      </c>
      <c r="AU271" s="246" t="s">
        <v>85</v>
      </c>
      <c r="AV271" s="14" t="s">
        <v>85</v>
      </c>
      <c r="AW271" s="14" t="s">
        <v>37</v>
      </c>
      <c r="AX271" s="14" t="s">
        <v>83</v>
      </c>
      <c r="AY271" s="246" t="s">
        <v>123</v>
      </c>
    </row>
    <row r="272" s="2" customFormat="1" ht="16.5" customHeight="1">
      <c r="A272" s="41"/>
      <c r="B272" s="42"/>
      <c r="C272" s="207" t="s">
        <v>378</v>
      </c>
      <c r="D272" s="207" t="s">
        <v>125</v>
      </c>
      <c r="E272" s="208" t="s">
        <v>379</v>
      </c>
      <c r="F272" s="209" t="s">
        <v>380</v>
      </c>
      <c r="G272" s="210" t="s">
        <v>128</v>
      </c>
      <c r="H272" s="211">
        <v>629</v>
      </c>
      <c r="I272" s="212"/>
      <c r="J272" s="213">
        <f>ROUND(I272*H272,2)</f>
        <v>0</v>
      </c>
      <c r="K272" s="209" t="s">
        <v>129</v>
      </c>
      <c r="L272" s="47"/>
      <c r="M272" s="214" t="s">
        <v>19</v>
      </c>
      <c r="N272" s="215" t="s">
        <v>46</v>
      </c>
      <c r="O272" s="87"/>
      <c r="P272" s="216">
        <f>O272*H272</f>
        <v>0</v>
      </c>
      <c r="Q272" s="216">
        <v>0.00060999999999999997</v>
      </c>
      <c r="R272" s="216">
        <f>Q272*H272</f>
        <v>0.38368999999999998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130</v>
      </c>
      <c r="AT272" s="218" t="s">
        <v>125</v>
      </c>
      <c r="AU272" s="218" t="s">
        <v>85</v>
      </c>
      <c r="AY272" s="20" t="s">
        <v>123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130</v>
      </c>
      <c r="BM272" s="218" t="s">
        <v>381</v>
      </c>
    </row>
    <row r="273" s="2" customFormat="1">
      <c r="A273" s="41"/>
      <c r="B273" s="42"/>
      <c r="C273" s="43"/>
      <c r="D273" s="220" t="s">
        <v>132</v>
      </c>
      <c r="E273" s="43"/>
      <c r="F273" s="221" t="s">
        <v>382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132</v>
      </c>
      <c r="AU273" s="20" t="s">
        <v>85</v>
      </c>
    </row>
    <row r="274" s="13" customFormat="1">
      <c r="A274" s="13"/>
      <c r="B274" s="225"/>
      <c r="C274" s="226"/>
      <c r="D274" s="227" t="s">
        <v>138</v>
      </c>
      <c r="E274" s="228" t="s">
        <v>19</v>
      </c>
      <c r="F274" s="229" t="s">
        <v>139</v>
      </c>
      <c r="G274" s="226"/>
      <c r="H274" s="228" t="s">
        <v>19</v>
      </c>
      <c r="I274" s="230"/>
      <c r="J274" s="226"/>
      <c r="K274" s="226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138</v>
      </c>
      <c r="AU274" s="235" t="s">
        <v>85</v>
      </c>
      <c r="AV274" s="13" t="s">
        <v>83</v>
      </c>
      <c r="AW274" s="13" t="s">
        <v>37</v>
      </c>
      <c r="AX274" s="13" t="s">
        <v>75</v>
      </c>
      <c r="AY274" s="235" t="s">
        <v>123</v>
      </c>
    </row>
    <row r="275" s="14" customFormat="1">
      <c r="A275" s="14"/>
      <c r="B275" s="236"/>
      <c r="C275" s="237"/>
      <c r="D275" s="227" t="s">
        <v>138</v>
      </c>
      <c r="E275" s="238" t="s">
        <v>19</v>
      </c>
      <c r="F275" s="239" t="s">
        <v>383</v>
      </c>
      <c r="G275" s="237"/>
      <c r="H275" s="240">
        <v>629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138</v>
      </c>
      <c r="AU275" s="246" t="s">
        <v>85</v>
      </c>
      <c r="AV275" s="14" t="s">
        <v>85</v>
      </c>
      <c r="AW275" s="14" t="s">
        <v>37</v>
      </c>
      <c r="AX275" s="14" t="s">
        <v>83</v>
      </c>
      <c r="AY275" s="246" t="s">
        <v>123</v>
      </c>
    </row>
    <row r="276" s="2" customFormat="1" ht="24.15" customHeight="1">
      <c r="A276" s="41"/>
      <c r="B276" s="42"/>
      <c r="C276" s="207" t="s">
        <v>384</v>
      </c>
      <c r="D276" s="207" t="s">
        <v>125</v>
      </c>
      <c r="E276" s="208" t="s">
        <v>385</v>
      </c>
      <c r="F276" s="209" t="s">
        <v>386</v>
      </c>
      <c r="G276" s="210" t="s">
        <v>128</v>
      </c>
      <c r="H276" s="211">
        <v>629</v>
      </c>
      <c r="I276" s="212"/>
      <c r="J276" s="213">
        <f>ROUND(I276*H276,2)</f>
        <v>0</v>
      </c>
      <c r="K276" s="209" t="s">
        <v>129</v>
      </c>
      <c r="L276" s="47"/>
      <c r="M276" s="214" t="s">
        <v>19</v>
      </c>
      <c r="N276" s="215" t="s">
        <v>46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130</v>
      </c>
      <c r="AT276" s="218" t="s">
        <v>125</v>
      </c>
      <c r="AU276" s="218" t="s">
        <v>85</v>
      </c>
      <c r="AY276" s="20" t="s">
        <v>123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130</v>
      </c>
      <c r="BM276" s="218" t="s">
        <v>387</v>
      </c>
    </row>
    <row r="277" s="2" customFormat="1">
      <c r="A277" s="41"/>
      <c r="B277" s="42"/>
      <c r="C277" s="43"/>
      <c r="D277" s="220" t="s">
        <v>132</v>
      </c>
      <c r="E277" s="43"/>
      <c r="F277" s="221" t="s">
        <v>388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132</v>
      </c>
      <c r="AU277" s="20" t="s">
        <v>85</v>
      </c>
    </row>
    <row r="278" s="13" customFormat="1">
      <c r="A278" s="13"/>
      <c r="B278" s="225"/>
      <c r="C278" s="226"/>
      <c r="D278" s="227" t="s">
        <v>138</v>
      </c>
      <c r="E278" s="228" t="s">
        <v>19</v>
      </c>
      <c r="F278" s="229" t="s">
        <v>139</v>
      </c>
      <c r="G278" s="226"/>
      <c r="H278" s="228" t="s">
        <v>19</v>
      </c>
      <c r="I278" s="230"/>
      <c r="J278" s="226"/>
      <c r="K278" s="226"/>
      <c r="L278" s="231"/>
      <c r="M278" s="232"/>
      <c r="N278" s="233"/>
      <c r="O278" s="233"/>
      <c r="P278" s="233"/>
      <c r="Q278" s="233"/>
      <c r="R278" s="233"/>
      <c r="S278" s="233"/>
      <c r="T278" s="23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5" t="s">
        <v>138</v>
      </c>
      <c r="AU278" s="235" t="s">
        <v>85</v>
      </c>
      <c r="AV278" s="13" t="s">
        <v>83</v>
      </c>
      <c r="AW278" s="13" t="s">
        <v>37</v>
      </c>
      <c r="AX278" s="13" t="s">
        <v>75</v>
      </c>
      <c r="AY278" s="235" t="s">
        <v>123</v>
      </c>
    </row>
    <row r="279" s="14" customFormat="1">
      <c r="A279" s="14"/>
      <c r="B279" s="236"/>
      <c r="C279" s="237"/>
      <c r="D279" s="227" t="s">
        <v>138</v>
      </c>
      <c r="E279" s="238" t="s">
        <v>19</v>
      </c>
      <c r="F279" s="239" t="s">
        <v>383</v>
      </c>
      <c r="G279" s="237"/>
      <c r="H279" s="240">
        <v>629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138</v>
      </c>
      <c r="AU279" s="246" t="s">
        <v>85</v>
      </c>
      <c r="AV279" s="14" t="s">
        <v>85</v>
      </c>
      <c r="AW279" s="14" t="s">
        <v>37</v>
      </c>
      <c r="AX279" s="14" t="s">
        <v>83</v>
      </c>
      <c r="AY279" s="246" t="s">
        <v>123</v>
      </c>
    </row>
    <row r="280" s="2" customFormat="1" ht="37.8" customHeight="1">
      <c r="A280" s="41"/>
      <c r="B280" s="42"/>
      <c r="C280" s="207" t="s">
        <v>389</v>
      </c>
      <c r="D280" s="207" t="s">
        <v>125</v>
      </c>
      <c r="E280" s="208" t="s">
        <v>390</v>
      </c>
      <c r="F280" s="209" t="s">
        <v>391</v>
      </c>
      <c r="G280" s="210" t="s">
        <v>128</v>
      </c>
      <c r="H280" s="211">
        <v>231.5</v>
      </c>
      <c r="I280" s="212"/>
      <c r="J280" s="213">
        <f>ROUND(I280*H280,2)</f>
        <v>0</v>
      </c>
      <c r="K280" s="209" t="s">
        <v>129</v>
      </c>
      <c r="L280" s="47"/>
      <c r="M280" s="214" t="s">
        <v>19</v>
      </c>
      <c r="N280" s="215" t="s">
        <v>46</v>
      </c>
      <c r="O280" s="87"/>
      <c r="P280" s="216">
        <f>O280*H280</f>
        <v>0</v>
      </c>
      <c r="Q280" s="216">
        <v>0.089219999999999994</v>
      </c>
      <c r="R280" s="216">
        <f>Q280*H280</f>
        <v>20.654429999999998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130</v>
      </c>
      <c r="AT280" s="218" t="s">
        <v>125</v>
      </c>
      <c r="AU280" s="218" t="s">
        <v>85</v>
      </c>
      <c r="AY280" s="20" t="s">
        <v>123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83</v>
      </c>
      <c r="BK280" s="219">
        <f>ROUND(I280*H280,2)</f>
        <v>0</v>
      </c>
      <c r="BL280" s="20" t="s">
        <v>130</v>
      </c>
      <c r="BM280" s="218" t="s">
        <v>392</v>
      </c>
    </row>
    <row r="281" s="2" customFormat="1">
      <c r="A281" s="41"/>
      <c r="B281" s="42"/>
      <c r="C281" s="43"/>
      <c r="D281" s="220" t="s">
        <v>132</v>
      </c>
      <c r="E281" s="43"/>
      <c r="F281" s="221" t="s">
        <v>393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132</v>
      </c>
      <c r="AU281" s="20" t="s">
        <v>85</v>
      </c>
    </row>
    <row r="282" s="13" customFormat="1">
      <c r="A282" s="13"/>
      <c r="B282" s="225"/>
      <c r="C282" s="226"/>
      <c r="D282" s="227" t="s">
        <v>138</v>
      </c>
      <c r="E282" s="228" t="s">
        <v>19</v>
      </c>
      <c r="F282" s="229" t="s">
        <v>139</v>
      </c>
      <c r="G282" s="226"/>
      <c r="H282" s="228" t="s">
        <v>19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138</v>
      </c>
      <c r="AU282" s="235" t="s">
        <v>85</v>
      </c>
      <c r="AV282" s="13" t="s">
        <v>83</v>
      </c>
      <c r="AW282" s="13" t="s">
        <v>37</v>
      </c>
      <c r="AX282" s="13" t="s">
        <v>75</v>
      </c>
      <c r="AY282" s="235" t="s">
        <v>123</v>
      </c>
    </row>
    <row r="283" s="14" customFormat="1">
      <c r="A283" s="14"/>
      <c r="B283" s="236"/>
      <c r="C283" s="237"/>
      <c r="D283" s="227" t="s">
        <v>138</v>
      </c>
      <c r="E283" s="238" t="s">
        <v>19</v>
      </c>
      <c r="F283" s="239" t="s">
        <v>394</v>
      </c>
      <c r="G283" s="237"/>
      <c r="H283" s="240">
        <v>229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138</v>
      </c>
      <c r="AU283" s="246" t="s">
        <v>85</v>
      </c>
      <c r="AV283" s="14" t="s">
        <v>85</v>
      </c>
      <c r="AW283" s="14" t="s">
        <v>37</v>
      </c>
      <c r="AX283" s="14" t="s">
        <v>75</v>
      </c>
      <c r="AY283" s="246" t="s">
        <v>123</v>
      </c>
    </row>
    <row r="284" s="14" customFormat="1">
      <c r="A284" s="14"/>
      <c r="B284" s="236"/>
      <c r="C284" s="237"/>
      <c r="D284" s="227" t="s">
        <v>138</v>
      </c>
      <c r="E284" s="238" t="s">
        <v>19</v>
      </c>
      <c r="F284" s="239" t="s">
        <v>294</v>
      </c>
      <c r="G284" s="237"/>
      <c r="H284" s="240">
        <v>2.5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138</v>
      </c>
      <c r="AU284" s="246" t="s">
        <v>85</v>
      </c>
      <c r="AV284" s="14" t="s">
        <v>85</v>
      </c>
      <c r="AW284" s="14" t="s">
        <v>37</v>
      </c>
      <c r="AX284" s="14" t="s">
        <v>75</v>
      </c>
      <c r="AY284" s="246" t="s">
        <v>123</v>
      </c>
    </row>
    <row r="285" s="16" customFormat="1">
      <c r="A285" s="16"/>
      <c r="B285" s="258"/>
      <c r="C285" s="259"/>
      <c r="D285" s="227" t="s">
        <v>138</v>
      </c>
      <c r="E285" s="260" t="s">
        <v>19</v>
      </c>
      <c r="F285" s="261" t="s">
        <v>191</v>
      </c>
      <c r="G285" s="259"/>
      <c r="H285" s="262">
        <v>231.5</v>
      </c>
      <c r="I285" s="263"/>
      <c r="J285" s="259"/>
      <c r="K285" s="259"/>
      <c r="L285" s="264"/>
      <c r="M285" s="265"/>
      <c r="N285" s="266"/>
      <c r="O285" s="266"/>
      <c r="P285" s="266"/>
      <c r="Q285" s="266"/>
      <c r="R285" s="266"/>
      <c r="S285" s="266"/>
      <c r="T285" s="267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68" t="s">
        <v>138</v>
      </c>
      <c r="AU285" s="268" t="s">
        <v>85</v>
      </c>
      <c r="AV285" s="16" t="s">
        <v>130</v>
      </c>
      <c r="AW285" s="16" t="s">
        <v>37</v>
      </c>
      <c r="AX285" s="16" t="s">
        <v>83</v>
      </c>
      <c r="AY285" s="268" t="s">
        <v>123</v>
      </c>
    </row>
    <row r="286" s="2" customFormat="1" ht="16.5" customHeight="1">
      <c r="A286" s="41"/>
      <c r="B286" s="42"/>
      <c r="C286" s="269" t="s">
        <v>395</v>
      </c>
      <c r="D286" s="269" t="s">
        <v>245</v>
      </c>
      <c r="E286" s="270" t="s">
        <v>396</v>
      </c>
      <c r="F286" s="271" t="s">
        <v>397</v>
      </c>
      <c r="G286" s="272" t="s">
        <v>128</v>
      </c>
      <c r="H286" s="273">
        <v>2.5499999999999998</v>
      </c>
      <c r="I286" s="274"/>
      <c r="J286" s="275">
        <f>ROUND(I286*H286,2)</f>
        <v>0</v>
      </c>
      <c r="K286" s="271" t="s">
        <v>129</v>
      </c>
      <c r="L286" s="276"/>
      <c r="M286" s="277" t="s">
        <v>19</v>
      </c>
      <c r="N286" s="278" t="s">
        <v>46</v>
      </c>
      <c r="O286" s="87"/>
      <c r="P286" s="216">
        <f>O286*H286</f>
        <v>0</v>
      </c>
      <c r="Q286" s="216">
        <v>0.13100000000000001</v>
      </c>
      <c r="R286" s="216">
        <f>Q286*H286</f>
        <v>0.33405000000000001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174</v>
      </c>
      <c r="AT286" s="218" t="s">
        <v>245</v>
      </c>
      <c r="AU286" s="218" t="s">
        <v>85</v>
      </c>
      <c r="AY286" s="20" t="s">
        <v>123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83</v>
      </c>
      <c r="BK286" s="219">
        <f>ROUND(I286*H286,2)</f>
        <v>0</v>
      </c>
      <c r="BL286" s="20" t="s">
        <v>130</v>
      </c>
      <c r="BM286" s="218" t="s">
        <v>398</v>
      </c>
    </row>
    <row r="287" s="13" customFormat="1">
      <c r="A287" s="13"/>
      <c r="B287" s="225"/>
      <c r="C287" s="226"/>
      <c r="D287" s="227" t="s">
        <v>138</v>
      </c>
      <c r="E287" s="228" t="s">
        <v>19</v>
      </c>
      <c r="F287" s="229" t="s">
        <v>139</v>
      </c>
      <c r="G287" s="226"/>
      <c r="H287" s="228" t="s">
        <v>19</v>
      </c>
      <c r="I287" s="230"/>
      <c r="J287" s="226"/>
      <c r="K287" s="226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138</v>
      </c>
      <c r="AU287" s="235" t="s">
        <v>85</v>
      </c>
      <c r="AV287" s="13" t="s">
        <v>83</v>
      </c>
      <c r="AW287" s="13" t="s">
        <v>37</v>
      </c>
      <c r="AX287" s="13" t="s">
        <v>75</v>
      </c>
      <c r="AY287" s="235" t="s">
        <v>123</v>
      </c>
    </row>
    <row r="288" s="14" customFormat="1">
      <c r="A288" s="14"/>
      <c r="B288" s="236"/>
      <c r="C288" s="237"/>
      <c r="D288" s="227" t="s">
        <v>138</v>
      </c>
      <c r="E288" s="238" t="s">
        <v>19</v>
      </c>
      <c r="F288" s="239" t="s">
        <v>294</v>
      </c>
      <c r="G288" s="237"/>
      <c r="H288" s="240">
        <v>2.5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6" t="s">
        <v>138</v>
      </c>
      <c r="AU288" s="246" t="s">
        <v>85</v>
      </c>
      <c r="AV288" s="14" t="s">
        <v>85</v>
      </c>
      <c r="AW288" s="14" t="s">
        <v>37</v>
      </c>
      <c r="AX288" s="14" t="s">
        <v>75</v>
      </c>
      <c r="AY288" s="246" t="s">
        <v>123</v>
      </c>
    </row>
    <row r="289" s="15" customFormat="1">
      <c r="A289" s="15"/>
      <c r="B289" s="247"/>
      <c r="C289" s="248"/>
      <c r="D289" s="227" t="s">
        <v>138</v>
      </c>
      <c r="E289" s="249" t="s">
        <v>19</v>
      </c>
      <c r="F289" s="250" t="s">
        <v>185</v>
      </c>
      <c r="G289" s="248"/>
      <c r="H289" s="251">
        <v>2.5</v>
      </c>
      <c r="I289" s="252"/>
      <c r="J289" s="248"/>
      <c r="K289" s="248"/>
      <c r="L289" s="253"/>
      <c r="M289" s="254"/>
      <c r="N289" s="255"/>
      <c r="O289" s="255"/>
      <c r="P289" s="255"/>
      <c r="Q289" s="255"/>
      <c r="R289" s="255"/>
      <c r="S289" s="255"/>
      <c r="T289" s="256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7" t="s">
        <v>138</v>
      </c>
      <c r="AU289" s="257" t="s">
        <v>85</v>
      </c>
      <c r="AV289" s="15" t="s">
        <v>141</v>
      </c>
      <c r="AW289" s="15" t="s">
        <v>37</v>
      </c>
      <c r="AX289" s="15" t="s">
        <v>75</v>
      </c>
      <c r="AY289" s="257" t="s">
        <v>123</v>
      </c>
    </row>
    <row r="290" s="14" customFormat="1">
      <c r="A290" s="14"/>
      <c r="B290" s="236"/>
      <c r="C290" s="237"/>
      <c r="D290" s="227" t="s">
        <v>138</v>
      </c>
      <c r="E290" s="238" t="s">
        <v>19</v>
      </c>
      <c r="F290" s="239" t="s">
        <v>399</v>
      </c>
      <c r="G290" s="237"/>
      <c r="H290" s="240">
        <v>2.5499999999999998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138</v>
      </c>
      <c r="AU290" s="246" t="s">
        <v>85</v>
      </c>
      <c r="AV290" s="14" t="s">
        <v>85</v>
      </c>
      <c r="AW290" s="14" t="s">
        <v>37</v>
      </c>
      <c r="AX290" s="14" t="s">
        <v>83</v>
      </c>
      <c r="AY290" s="246" t="s">
        <v>123</v>
      </c>
    </row>
    <row r="291" s="2" customFormat="1" ht="16.5" customHeight="1">
      <c r="A291" s="41"/>
      <c r="B291" s="42"/>
      <c r="C291" s="269" t="s">
        <v>400</v>
      </c>
      <c r="D291" s="269" t="s">
        <v>245</v>
      </c>
      <c r="E291" s="270" t="s">
        <v>401</v>
      </c>
      <c r="F291" s="271" t="s">
        <v>402</v>
      </c>
      <c r="G291" s="272" t="s">
        <v>128</v>
      </c>
      <c r="H291" s="273">
        <v>233.58000000000001</v>
      </c>
      <c r="I291" s="274"/>
      <c r="J291" s="275">
        <f>ROUND(I291*H291,2)</f>
        <v>0</v>
      </c>
      <c r="K291" s="271" t="s">
        <v>129</v>
      </c>
      <c r="L291" s="276"/>
      <c r="M291" s="277" t="s">
        <v>19</v>
      </c>
      <c r="N291" s="278" t="s">
        <v>46</v>
      </c>
      <c r="O291" s="87"/>
      <c r="P291" s="216">
        <f>O291*H291</f>
        <v>0</v>
      </c>
      <c r="Q291" s="216">
        <v>0.13200000000000001</v>
      </c>
      <c r="R291" s="216">
        <f>Q291*H291</f>
        <v>30.832560000000004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174</v>
      </c>
      <c r="AT291" s="218" t="s">
        <v>245</v>
      </c>
      <c r="AU291" s="218" t="s">
        <v>85</v>
      </c>
      <c r="AY291" s="20" t="s">
        <v>123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83</v>
      </c>
      <c r="BK291" s="219">
        <f>ROUND(I291*H291,2)</f>
        <v>0</v>
      </c>
      <c r="BL291" s="20" t="s">
        <v>130</v>
      </c>
      <c r="BM291" s="218" t="s">
        <v>403</v>
      </c>
    </row>
    <row r="292" s="13" customFormat="1">
      <c r="A292" s="13"/>
      <c r="B292" s="225"/>
      <c r="C292" s="226"/>
      <c r="D292" s="227" t="s">
        <v>138</v>
      </c>
      <c r="E292" s="228" t="s">
        <v>19</v>
      </c>
      <c r="F292" s="229" t="s">
        <v>139</v>
      </c>
      <c r="G292" s="226"/>
      <c r="H292" s="228" t="s">
        <v>19</v>
      </c>
      <c r="I292" s="230"/>
      <c r="J292" s="226"/>
      <c r="K292" s="226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138</v>
      </c>
      <c r="AU292" s="235" t="s">
        <v>85</v>
      </c>
      <c r="AV292" s="13" t="s">
        <v>83</v>
      </c>
      <c r="AW292" s="13" t="s">
        <v>37</v>
      </c>
      <c r="AX292" s="13" t="s">
        <v>75</v>
      </c>
      <c r="AY292" s="235" t="s">
        <v>123</v>
      </c>
    </row>
    <row r="293" s="14" customFormat="1">
      <c r="A293" s="14"/>
      <c r="B293" s="236"/>
      <c r="C293" s="237"/>
      <c r="D293" s="227" t="s">
        <v>138</v>
      </c>
      <c r="E293" s="238" t="s">
        <v>19</v>
      </c>
      <c r="F293" s="239" t="s">
        <v>394</v>
      </c>
      <c r="G293" s="237"/>
      <c r="H293" s="240">
        <v>229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6" t="s">
        <v>138</v>
      </c>
      <c r="AU293" s="246" t="s">
        <v>85</v>
      </c>
      <c r="AV293" s="14" t="s">
        <v>85</v>
      </c>
      <c r="AW293" s="14" t="s">
        <v>37</v>
      </c>
      <c r="AX293" s="14" t="s">
        <v>75</v>
      </c>
      <c r="AY293" s="246" t="s">
        <v>123</v>
      </c>
    </row>
    <row r="294" s="15" customFormat="1">
      <c r="A294" s="15"/>
      <c r="B294" s="247"/>
      <c r="C294" s="248"/>
      <c r="D294" s="227" t="s">
        <v>138</v>
      </c>
      <c r="E294" s="249" t="s">
        <v>19</v>
      </c>
      <c r="F294" s="250" t="s">
        <v>185</v>
      </c>
      <c r="G294" s="248"/>
      <c r="H294" s="251">
        <v>229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7" t="s">
        <v>138</v>
      </c>
      <c r="AU294" s="257" t="s">
        <v>85</v>
      </c>
      <c r="AV294" s="15" t="s">
        <v>141</v>
      </c>
      <c r="AW294" s="15" t="s">
        <v>37</v>
      </c>
      <c r="AX294" s="15" t="s">
        <v>75</v>
      </c>
      <c r="AY294" s="257" t="s">
        <v>123</v>
      </c>
    </row>
    <row r="295" s="14" customFormat="1">
      <c r="A295" s="14"/>
      <c r="B295" s="236"/>
      <c r="C295" s="237"/>
      <c r="D295" s="227" t="s">
        <v>138</v>
      </c>
      <c r="E295" s="238" t="s">
        <v>19</v>
      </c>
      <c r="F295" s="239" t="s">
        <v>404</v>
      </c>
      <c r="G295" s="237"/>
      <c r="H295" s="240">
        <v>233.58000000000001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138</v>
      </c>
      <c r="AU295" s="246" t="s">
        <v>85</v>
      </c>
      <c r="AV295" s="14" t="s">
        <v>85</v>
      </c>
      <c r="AW295" s="14" t="s">
        <v>37</v>
      </c>
      <c r="AX295" s="14" t="s">
        <v>83</v>
      </c>
      <c r="AY295" s="246" t="s">
        <v>123</v>
      </c>
    </row>
    <row r="296" s="2" customFormat="1" ht="37.8" customHeight="1">
      <c r="A296" s="41"/>
      <c r="B296" s="42"/>
      <c r="C296" s="207" t="s">
        <v>405</v>
      </c>
      <c r="D296" s="207" t="s">
        <v>125</v>
      </c>
      <c r="E296" s="208" t="s">
        <v>406</v>
      </c>
      <c r="F296" s="209" t="s">
        <v>407</v>
      </c>
      <c r="G296" s="210" t="s">
        <v>128</v>
      </c>
      <c r="H296" s="211">
        <v>173.19999999999999</v>
      </c>
      <c r="I296" s="212"/>
      <c r="J296" s="213">
        <f>ROUND(I296*H296,2)</f>
        <v>0</v>
      </c>
      <c r="K296" s="209" t="s">
        <v>129</v>
      </c>
      <c r="L296" s="47"/>
      <c r="M296" s="214" t="s">
        <v>19</v>
      </c>
      <c r="N296" s="215" t="s">
        <v>46</v>
      </c>
      <c r="O296" s="87"/>
      <c r="P296" s="216">
        <f>O296*H296</f>
        <v>0</v>
      </c>
      <c r="Q296" s="216">
        <v>0.090620000000000006</v>
      </c>
      <c r="R296" s="216">
        <f>Q296*H296</f>
        <v>15.695384000000001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130</v>
      </c>
      <c r="AT296" s="218" t="s">
        <v>125</v>
      </c>
      <c r="AU296" s="218" t="s">
        <v>85</v>
      </c>
      <c r="AY296" s="20" t="s">
        <v>123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83</v>
      </c>
      <c r="BK296" s="219">
        <f>ROUND(I296*H296,2)</f>
        <v>0</v>
      </c>
      <c r="BL296" s="20" t="s">
        <v>130</v>
      </c>
      <c r="BM296" s="218" t="s">
        <v>408</v>
      </c>
    </row>
    <row r="297" s="2" customFormat="1">
      <c r="A297" s="41"/>
      <c r="B297" s="42"/>
      <c r="C297" s="43"/>
      <c r="D297" s="220" t="s">
        <v>132</v>
      </c>
      <c r="E297" s="43"/>
      <c r="F297" s="221" t="s">
        <v>409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132</v>
      </c>
      <c r="AU297" s="20" t="s">
        <v>85</v>
      </c>
    </row>
    <row r="298" s="13" customFormat="1">
      <c r="A298" s="13"/>
      <c r="B298" s="225"/>
      <c r="C298" s="226"/>
      <c r="D298" s="227" t="s">
        <v>138</v>
      </c>
      <c r="E298" s="228" t="s">
        <v>19</v>
      </c>
      <c r="F298" s="229" t="s">
        <v>139</v>
      </c>
      <c r="G298" s="226"/>
      <c r="H298" s="228" t="s">
        <v>19</v>
      </c>
      <c r="I298" s="230"/>
      <c r="J298" s="226"/>
      <c r="K298" s="226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138</v>
      </c>
      <c r="AU298" s="235" t="s">
        <v>85</v>
      </c>
      <c r="AV298" s="13" t="s">
        <v>83</v>
      </c>
      <c r="AW298" s="13" t="s">
        <v>37</v>
      </c>
      <c r="AX298" s="13" t="s">
        <v>75</v>
      </c>
      <c r="AY298" s="235" t="s">
        <v>123</v>
      </c>
    </row>
    <row r="299" s="14" customFormat="1">
      <c r="A299" s="14"/>
      <c r="B299" s="236"/>
      <c r="C299" s="237"/>
      <c r="D299" s="227" t="s">
        <v>138</v>
      </c>
      <c r="E299" s="238" t="s">
        <v>19</v>
      </c>
      <c r="F299" s="239" t="s">
        <v>410</v>
      </c>
      <c r="G299" s="237"/>
      <c r="H299" s="240">
        <v>137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138</v>
      </c>
      <c r="AU299" s="246" t="s">
        <v>85</v>
      </c>
      <c r="AV299" s="14" t="s">
        <v>85</v>
      </c>
      <c r="AW299" s="14" t="s">
        <v>37</v>
      </c>
      <c r="AX299" s="14" t="s">
        <v>75</v>
      </c>
      <c r="AY299" s="246" t="s">
        <v>123</v>
      </c>
    </row>
    <row r="300" s="14" customFormat="1">
      <c r="A300" s="14"/>
      <c r="B300" s="236"/>
      <c r="C300" s="237"/>
      <c r="D300" s="227" t="s">
        <v>138</v>
      </c>
      <c r="E300" s="238" t="s">
        <v>19</v>
      </c>
      <c r="F300" s="239" t="s">
        <v>411</v>
      </c>
      <c r="G300" s="237"/>
      <c r="H300" s="240">
        <v>20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6" t="s">
        <v>138</v>
      </c>
      <c r="AU300" s="246" t="s">
        <v>85</v>
      </c>
      <c r="AV300" s="14" t="s">
        <v>85</v>
      </c>
      <c r="AW300" s="14" t="s">
        <v>37</v>
      </c>
      <c r="AX300" s="14" t="s">
        <v>75</v>
      </c>
      <c r="AY300" s="246" t="s">
        <v>123</v>
      </c>
    </row>
    <row r="301" s="14" customFormat="1">
      <c r="A301" s="14"/>
      <c r="B301" s="236"/>
      <c r="C301" s="237"/>
      <c r="D301" s="227" t="s">
        <v>138</v>
      </c>
      <c r="E301" s="238" t="s">
        <v>19</v>
      </c>
      <c r="F301" s="239" t="s">
        <v>412</v>
      </c>
      <c r="G301" s="237"/>
      <c r="H301" s="240">
        <v>16.199999999999999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6" t="s">
        <v>138</v>
      </c>
      <c r="AU301" s="246" t="s">
        <v>85</v>
      </c>
      <c r="AV301" s="14" t="s">
        <v>85</v>
      </c>
      <c r="AW301" s="14" t="s">
        <v>37</v>
      </c>
      <c r="AX301" s="14" t="s">
        <v>75</v>
      </c>
      <c r="AY301" s="246" t="s">
        <v>123</v>
      </c>
    </row>
    <row r="302" s="16" customFormat="1">
      <c r="A302" s="16"/>
      <c r="B302" s="258"/>
      <c r="C302" s="259"/>
      <c r="D302" s="227" t="s">
        <v>138</v>
      </c>
      <c r="E302" s="260" t="s">
        <v>19</v>
      </c>
      <c r="F302" s="261" t="s">
        <v>191</v>
      </c>
      <c r="G302" s="259"/>
      <c r="H302" s="262">
        <v>173.19999999999999</v>
      </c>
      <c r="I302" s="263"/>
      <c r="J302" s="259"/>
      <c r="K302" s="259"/>
      <c r="L302" s="264"/>
      <c r="M302" s="265"/>
      <c r="N302" s="266"/>
      <c r="O302" s="266"/>
      <c r="P302" s="266"/>
      <c r="Q302" s="266"/>
      <c r="R302" s="266"/>
      <c r="S302" s="266"/>
      <c r="T302" s="267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68" t="s">
        <v>138</v>
      </c>
      <c r="AU302" s="268" t="s">
        <v>85</v>
      </c>
      <c r="AV302" s="16" t="s">
        <v>130</v>
      </c>
      <c r="AW302" s="16" t="s">
        <v>37</v>
      </c>
      <c r="AX302" s="16" t="s">
        <v>83</v>
      </c>
      <c r="AY302" s="268" t="s">
        <v>123</v>
      </c>
    </row>
    <row r="303" s="2" customFormat="1" ht="16.5" customHeight="1">
      <c r="A303" s="41"/>
      <c r="B303" s="42"/>
      <c r="C303" s="269" t="s">
        <v>413</v>
      </c>
      <c r="D303" s="269" t="s">
        <v>245</v>
      </c>
      <c r="E303" s="270" t="s">
        <v>414</v>
      </c>
      <c r="F303" s="271" t="s">
        <v>415</v>
      </c>
      <c r="G303" s="272" t="s">
        <v>128</v>
      </c>
      <c r="H303" s="273">
        <v>139.74000000000001</v>
      </c>
      <c r="I303" s="274"/>
      <c r="J303" s="275">
        <f>ROUND(I303*H303,2)</f>
        <v>0</v>
      </c>
      <c r="K303" s="271" t="s">
        <v>129</v>
      </c>
      <c r="L303" s="276"/>
      <c r="M303" s="277" t="s">
        <v>19</v>
      </c>
      <c r="N303" s="278" t="s">
        <v>46</v>
      </c>
      <c r="O303" s="87"/>
      <c r="P303" s="216">
        <f>O303*H303</f>
        <v>0</v>
      </c>
      <c r="Q303" s="216">
        <v>0.17599999999999999</v>
      </c>
      <c r="R303" s="216">
        <f>Q303*H303</f>
        <v>24.594239999999999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174</v>
      </c>
      <c r="AT303" s="218" t="s">
        <v>245</v>
      </c>
      <c r="AU303" s="218" t="s">
        <v>85</v>
      </c>
      <c r="AY303" s="20" t="s">
        <v>123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130</v>
      </c>
      <c r="BM303" s="218" t="s">
        <v>416</v>
      </c>
    </row>
    <row r="304" s="13" customFormat="1">
      <c r="A304" s="13"/>
      <c r="B304" s="225"/>
      <c r="C304" s="226"/>
      <c r="D304" s="227" t="s">
        <v>138</v>
      </c>
      <c r="E304" s="228" t="s">
        <v>19</v>
      </c>
      <c r="F304" s="229" t="s">
        <v>139</v>
      </c>
      <c r="G304" s="226"/>
      <c r="H304" s="228" t="s">
        <v>19</v>
      </c>
      <c r="I304" s="230"/>
      <c r="J304" s="226"/>
      <c r="K304" s="226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138</v>
      </c>
      <c r="AU304" s="235" t="s">
        <v>85</v>
      </c>
      <c r="AV304" s="13" t="s">
        <v>83</v>
      </c>
      <c r="AW304" s="13" t="s">
        <v>37</v>
      </c>
      <c r="AX304" s="13" t="s">
        <v>75</v>
      </c>
      <c r="AY304" s="235" t="s">
        <v>123</v>
      </c>
    </row>
    <row r="305" s="14" customFormat="1">
      <c r="A305" s="14"/>
      <c r="B305" s="236"/>
      <c r="C305" s="237"/>
      <c r="D305" s="227" t="s">
        <v>138</v>
      </c>
      <c r="E305" s="238" t="s">
        <v>19</v>
      </c>
      <c r="F305" s="239" t="s">
        <v>417</v>
      </c>
      <c r="G305" s="237"/>
      <c r="H305" s="240">
        <v>137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6" t="s">
        <v>138</v>
      </c>
      <c r="AU305" s="246" t="s">
        <v>85</v>
      </c>
      <c r="AV305" s="14" t="s">
        <v>85</v>
      </c>
      <c r="AW305" s="14" t="s">
        <v>37</v>
      </c>
      <c r="AX305" s="14" t="s">
        <v>75</v>
      </c>
      <c r="AY305" s="246" t="s">
        <v>123</v>
      </c>
    </row>
    <row r="306" s="15" customFormat="1">
      <c r="A306" s="15"/>
      <c r="B306" s="247"/>
      <c r="C306" s="248"/>
      <c r="D306" s="227" t="s">
        <v>138</v>
      </c>
      <c r="E306" s="249" t="s">
        <v>19</v>
      </c>
      <c r="F306" s="250" t="s">
        <v>185</v>
      </c>
      <c r="G306" s="248"/>
      <c r="H306" s="251">
        <v>137</v>
      </c>
      <c r="I306" s="252"/>
      <c r="J306" s="248"/>
      <c r="K306" s="248"/>
      <c r="L306" s="253"/>
      <c r="M306" s="254"/>
      <c r="N306" s="255"/>
      <c r="O306" s="255"/>
      <c r="P306" s="255"/>
      <c r="Q306" s="255"/>
      <c r="R306" s="255"/>
      <c r="S306" s="255"/>
      <c r="T306" s="25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7" t="s">
        <v>138</v>
      </c>
      <c r="AU306" s="257" t="s">
        <v>85</v>
      </c>
      <c r="AV306" s="15" t="s">
        <v>141</v>
      </c>
      <c r="AW306" s="15" t="s">
        <v>37</v>
      </c>
      <c r="AX306" s="15" t="s">
        <v>75</v>
      </c>
      <c r="AY306" s="257" t="s">
        <v>123</v>
      </c>
    </row>
    <row r="307" s="14" customFormat="1">
      <c r="A307" s="14"/>
      <c r="B307" s="236"/>
      <c r="C307" s="237"/>
      <c r="D307" s="227" t="s">
        <v>138</v>
      </c>
      <c r="E307" s="238" t="s">
        <v>19</v>
      </c>
      <c r="F307" s="239" t="s">
        <v>418</v>
      </c>
      <c r="G307" s="237"/>
      <c r="H307" s="240">
        <v>139.74000000000001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138</v>
      </c>
      <c r="AU307" s="246" t="s">
        <v>85</v>
      </c>
      <c r="AV307" s="14" t="s">
        <v>85</v>
      </c>
      <c r="AW307" s="14" t="s">
        <v>37</v>
      </c>
      <c r="AX307" s="14" t="s">
        <v>83</v>
      </c>
      <c r="AY307" s="246" t="s">
        <v>123</v>
      </c>
    </row>
    <row r="308" s="2" customFormat="1" ht="16.5" customHeight="1">
      <c r="A308" s="41"/>
      <c r="B308" s="42"/>
      <c r="C308" s="269" t="s">
        <v>419</v>
      </c>
      <c r="D308" s="269" t="s">
        <v>245</v>
      </c>
      <c r="E308" s="270" t="s">
        <v>420</v>
      </c>
      <c r="F308" s="271" t="s">
        <v>421</v>
      </c>
      <c r="G308" s="272" t="s">
        <v>128</v>
      </c>
      <c r="H308" s="273">
        <v>20.399999999999999</v>
      </c>
      <c r="I308" s="274"/>
      <c r="J308" s="275">
        <f>ROUND(I308*H308,2)</f>
        <v>0</v>
      </c>
      <c r="K308" s="271" t="s">
        <v>129</v>
      </c>
      <c r="L308" s="276"/>
      <c r="M308" s="277" t="s">
        <v>19</v>
      </c>
      <c r="N308" s="278" t="s">
        <v>46</v>
      </c>
      <c r="O308" s="87"/>
      <c r="P308" s="216">
        <f>O308*H308</f>
        <v>0</v>
      </c>
      <c r="Q308" s="216">
        <v>0.17599999999999999</v>
      </c>
      <c r="R308" s="216">
        <f>Q308*H308</f>
        <v>3.5903999999999994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174</v>
      </c>
      <c r="AT308" s="218" t="s">
        <v>245</v>
      </c>
      <c r="AU308" s="218" t="s">
        <v>85</v>
      </c>
      <c r="AY308" s="20" t="s">
        <v>123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130</v>
      </c>
      <c r="BM308" s="218" t="s">
        <v>422</v>
      </c>
    </row>
    <row r="309" s="13" customFormat="1">
      <c r="A309" s="13"/>
      <c r="B309" s="225"/>
      <c r="C309" s="226"/>
      <c r="D309" s="227" t="s">
        <v>138</v>
      </c>
      <c r="E309" s="228" t="s">
        <v>19</v>
      </c>
      <c r="F309" s="229" t="s">
        <v>139</v>
      </c>
      <c r="G309" s="226"/>
      <c r="H309" s="228" t="s">
        <v>19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138</v>
      </c>
      <c r="AU309" s="235" t="s">
        <v>85</v>
      </c>
      <c r="AV309" s="13" t="s">
        <v>83</v>
      </c>
      <c r="AW309" s="13" t="s">
        <v>37</v>
      </c>
      <c r="AX309" s="13" t="s">
        <v>75</v>
      </c>
      <c r="AY309" s="235" t="s">
        <v>123</v>
      </c>
    </row>
    <row r="310" s="14" customFormat="1">
      <c r="A310" s="14"/>
      <c r="B310" s="236"/>
      <c r="C310" s="237"/>
      <c r="D310" s="227" t="s">
        <v>138</v>
      </c>
      <c r="E310" s="238" t="s">
        <v>19</v>
      </c>
      <c r="F310" s="239" t="s">
        <v>411</v>
      </c>
      <c r="G310" s="237"/>
      <c r="H310" s="240">
        <v>20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6" t="s">
        <v>138</v>
      </c>
      <c r="AU310" s="246" t="s">
        <v>85</v>
      </c>
      <c r="AV310" s="14" t="s">
        <v>85</v>
      </c>
      <c r="AW310" s="14" t="s">
        <v>37</v>
      </c>
      <c r="AX310" s="14" t="s">
        <v>75</v>
      </c>
      <c r="AY310" s="246" t="s">
        <v>123</v>
      </c>
    </row>
    <row r="311" s="15" customFormat="1">
      <c r="A311" s="15"/>
      <c r="B311" s="247"/>
      <c r="C311" s="248"/>
      <c r="D311" s="227" t="s">
        <v>138</v>
      </c>
      <c r="E311" s="249" t="s">
        <v>19</v>
      </c>
      <c r="F311" s="250" t="s">
        <v>185</v>
      </c>
      <c r="G311" s="248"/>
      <c r="H311" s="251">
        <v>20</v>
      </c>
      <c r="I311" s="252"/>
      <c r="J311" s="248"/>
      <c r="K311" s="248"/>
      <c r="L311" s="253"/>
      <c r="M311" s="254"/>
      <c r="N311" s="255"/>
      <c r="O311" s="255"/>
      <c r="P311" s="255"/>
      <c r="Q311" s="255"/>
      <c r="R311" s="255"/>
      <c r="S311" s="255"/>
      <c r="T311" s="256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7" t="s">
        <v>138</v>
      </c>
      <c r="AU311" s="257" t="s">
        <v>85</v>
      </c>
      <c r="AV311" s="15" t="s">
        <v>141</v>
      </c>
      <c r="AW311" s="15" t="s">
        <v>37</v>
      </c>
      <c r="AX311" s="15" t="s">
        <v>75</v>
      </c>
      <c r="AY311" s="257" t="s">
        <v>123</v>
      </c>
    </row>
    <row r="312" s="14" customFormat="1">
      <c r="A312" s="14"/>
      <c r="B312" s="236"/>
      <c r="C312" s="237"/>
      <c r="D312" s="227" t="s">
        <v>138</v>
      </c>
      <c r="E312" s="238" t="s">
        <v>19</v>
      </c>
      <c r="F312" s="239" t="s">
        <v>423</v>
      </c>
      <c r="G312" s="237"/>
      <c r="H312" s="240">
        <v>20.399999999999999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138</v>
      </c>
      <c r="AU312" s="246" t="s">
        <v>85</v>
      </c>
      <c r="AV312" s="14" t="s">
        <v>85</v>
      </c>
      <c r="AW312" s="14" t="s">
        <v>37</v>
      </c>
      <c r="AX312" s="14" t="s">
        <v>83</v>
      </c>
      <c r="AY312" s="246" t="s">
        <v>123</v>
      </c>
    </row>
    <row r="313" s="2" customFormat="1" ht="16.5" customHeight="1">
      <c r="A313" s="41"/>
      <c r="B313" s="42"/>
      <c r="C313" s="269" t="s">
        <v>424</v>
      </c>
      <c r="D313" s="269" t="s">
        <v>245</v>
      </c>
      <c r="E313" s="270" t="s">
        <v>425</v>
      </c>
      <c r="F313" s="271" t="s">
        <v>426</v>
      </c>
      <c r="G313" s="272" t="s">
        <v>128</v>
      </c>
      <c r="H313" s="273">
        <v>16.524000000000001</v>
      </c>
      <c r="I313" s="274"/>
      <c r="J313" s="275">
        <f>ROUND(I313*H313,2)</f>
        <v>0</v>
      </c>
      <c r="K313" s="271" t="s">
        <v>129</v>
      </c>
      <c r="L313" s="276"/>
      <c r="M313" s="277" t="s">
        <v>19</v>
      </c>
      <c r="N313" s="278" t="s">
        <v>46</v>
      </c>
      <c r="O313" s="87"/>
      <c r="P313" s="216">
        <f>O313*H313</f>
        <v>0</v>
      </c>
      <c r="Q313" s="216">
        <v>0.17499999999999999</v>
      </c>
      <c r="R313" s="216">
        <f>Q313*H313</f>
        <v>2.8917000000000002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174</v>
      </c>
      <c r="AT313" s="218" t="s">
        <v>245</v>
      </c>
      <c r="AU313" s="218" t="s">
        <v>85</v>
      </c>
      <c r="AY313" s="20" t="s">
        <v>123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130</v>
      </c>
      <c r="BM313" s="218" t="s">
        <v>427</v>
      </c>
    </row>
    <row r="314" s="13" customFormat="1">
      <c r="A314" s="13"/>
      <c r="B314" s="225"/>
      <c r="C314" s="226"/>
      <c r="D314" s="227" t="s">
        <v>138</v>
      </c>
      <c r="E314" s="228" t="s">
        <v>19</v>
      </c>
      <c r="F314" s="229" t="s">
        <v>139</v>
      </c>
      <c r="G314" s="226"/>
      <c r="H314" s="228" t="s">
        <v>19</v>
      </c>
      <c r="I314" s="230"/>
      <c r="J314" s="226"/>
      <c r="K314" s="226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138</v>
      </c>
      <c r="AU314" s="235" t="s">
        <v>85</v>
      </c>
      <c r="AV314" s="13" t="s">
        <v>83</v>
      </c>
      <c r="AW314" s="13" t="s">
        <v>37</v>
      </c>
      <c r="AX314" s="13" t="s">
        <v>75</v>
      </c>
      <c r="AY314" s="235" t="s">
        <v>123</v>
      </c>
    </row>
    <row r="315" s="14" customFormat="1">
      <c r="A315" s="14"/>
      <c r="B315" s="236"/>
      <c r="C315" s="237"/>
      <c r="D315" s="227" t="s">
        <v>138</v>
      </c>
      <c r="E315" s="238" t="s">
        <v>19</v>
      </c>
      <c r="F315" s="239" t="s">
        <v>428</v>
      </c>
      <c r="G315" s="237"/>
      <c r="H315" s="240">
        <v>16.199999999999999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138</v>
      </c>
      <c r="AU315" s="246" t="s">
        <v>85</v>
      </c>
      <c r="AV315" s="14" t="s">
        <v>85</v>
      </c>
      <c r="AW315" s="14" t="s">
        <v>37</v>
      </c>
      <c r="AX315" s="14" t="s">
        <v>75</v>
      </c>
      <c r="AY315" s="246" t="s">
        <v>123</v>
      </c>
    </row>
    <row r="316" s="15" customFormat="1">
      <c r="A316" s="15"/>
      <c r="B316" s="247"/>
      <c r="C316" s="248"/>
      <c r="D316" s="227" t="s">
        <v>138</v>
      </c>
      <c r="E316" s="249" t="s">
        <v>19</v>
      </c>
      <c r="F316" s="250" t="s">
        <v>185</v>
      </c>
      <c r="G316" s="248"/>
      <c r="H316" s="251">
        <v>16.199999999999999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7" t="s">
        <v>138</v>
      </c>
      <c r="AU316" s="257" t="s">
        <v>85</v>
      </c>
      <c r="AV316" s="15" t="s">
        <v>141</v>
      </c>
      <c r="AW316" s="15" t="s">
        <v>37</v>
      </c>
      <c r="AX316" s="15" t="s">
        <v>75</v>
      </c>
      <c r="AY316" s="257" t="s">
        <v>123</v>
      </c>
    </row>
    <row r="317" s="14" customFormat="1">
      <c r="A317" s="14"/>
      <c r="B317" s="236"/>
      <c r="C317" s="237"/>
      <c r="D317" s="227" t="s">
        <v>138</v>
      </c>
      <c r="E317" s="238" t="s">
        <v>19</v>
      </c>
      <c r="F317" s="239" t="s">
        <v>429</v>
      </c>
      <c r="G317" s="237"/>
      <c r="H317" s="240">
        <v>16.524000000000001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138</v>
      </c>
      <c r="AU317" s="246" t="s">
        <v>85</v>
      </c>
      <c r="AV317" s="14" t="s">
        <v>85</v>
      </c>
      <c r="AW317" s="14" t="s">
        <v>37</v>
      </c>
      <c r="AX317" s="14" t="s">
        <v>83</v>
      </c>
      <c r="AY317" s="246" t="s">
        <v>123</v>
      </c>
    </row>
    <row r="318" s="2" customFormat="1" ht="44.25" customHeight="1">
      <c r="A318" s="41"/>
      <c r="B318" s="42"/>
      <c r="C318" s="207" t="s">
        <v>430</v>
      </c>
      <c r="D318" s="207" t="s">
        <v>125</v>
      </c>
      <c r="E318" s="208" t="s">
        <v>431</v>
      </c>
      <c r="F318" s="209" t="s">
        <v>432</v>
      </c>
      <c r="G318" s="210" t="s">
        <v>128</v>
      </c>
      <c r="H318" s="211">
        <v>120</v>
      </c>
      <c r="I318" s="212"/>
      <c r="J318" s="213">
        <f>ROUND(I318*H318,2)</f>
        <v>0</v>
      </c>
      <c r="K318" s="209" t="s">
        <v>129</v>
      </c>
      <c r="L318" s="47"/>
      <c r="M318" s="214" t="s">
        <v>19</v>
      </c>
      <c r="N318" s="215" t="s">
        <v>46</v>
      </c>
      <c r="O318" s="87"/>
      <c r="P318" s="216">
        <f>O318*H318</f>
        <v>0</v>
      </c>
      <c r="Q318" s="216">
        <v>0.098000000000000004</v>
      </c>
      <c r="R318" s="216">
        <f>Q318*H318</f>
        <v>11.76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130</v>
      </c>
      <c r="AT318" s="218" t="s">
        <v>125</v>
      </c>
      <c r="AU318" s="218" t="s">
        <v>85</v>
      </c>
      <c r="AY318" s="20" t="s">
        <v>123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83</v>
      </c>
      <c r="BK318" s="219">
        <f>ROUND(I318*H318,2)</f>
        <v>0</v>
      </c>
      <c r="BL318" s="20" t="s">
        <v>130</v>
      </c>
      <c r="BM318" s="218" t="s">
        <v>433</v>
      </c>
    </row>
    <row r="319" s="2" customFormat="1">
      <c r="A319" s="41"/>
      <c r="B319" s="42"/>
      <c r="C319" s="43"/>
      <c r="D319" s="220" t="s">
        <v>132</v>
      </c>
      <c r="E319" s="43"/>
      <c r="F319" s="221" t="s">
        <v>434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132</v>
      </c>
      <c r="AU319" s="20" t="s">
        <v>85</v>
      </c>
    </row>
    <row r="320" s="13" customFormat="1">
      <c r="A320" s="13"/>
      <c r="B320" s="225"/>
      <c r="C320" s="226"/>
      <c r="D320" s="227" t="s">
        <v>138</v>
      </c>
      <c r="E320" s="228" t="s">
        <v>19</v>
      </c>
      <c r="F320" s="229" t="s">
        <v>435</v>
      </c>
      <c r="G320" s="226"/>
      <c r="H320" s="228" t="s">
        <v>19</v>
      </c>
      <c r="I320" s="230"/>
      <c r="J320" s="226"/>
      <c r="K320" s="226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138</v>
      </c>
      <c r="AU320" s="235" t="s">
        <v>85</v>
      </c>
      <c r="AV320" s="13" t="s">
        <v>83</v>
      </c>
      <c r="AW320" s="13" t="s">
        <v>37</v>
      </c>
      <c r="AX320" s="13" t="s">
        <v>75</v>
      </c>
      <c r="AY320" s="235" t="s">
        <v>123</v>
      </c>
    </row>
    <row r="321" s="14" customFormat="1">
      <c r="A321" s="14"/>
      <c r="B321" s="236"/>
      <c r="C321" s="237"/>
      <c r="D321" s="227" t="s">
        <v>138</v>
      </c>
      <c r="E321" s="238" t="s">
        <v>19</v>
      </c>
      <c r="F321" s="239" t="s">
        <v>292</v>
      </c>
      <c r="G321" s="237"/>
      <c r="H321" s="240">
        <v>120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138</v>
      </c>
      <c r="AU321" s="246" t="s">
        <v>85</v>
      </c>
      <c r="AV321" s="14" t="s">
        <v>85</v>
      </c>
      <c r="AW321" s="14" t="s">
        <v>37</v>
      </c>
      <c r="AX321" s="14" t="s">
        <v>83</v>
      </c>
      <c r="AY321" s="246" t="s">
        <v>123</v>
      </c>
    </row>
    <row r="322" s="2" customFormat="1" ht="16.5" customHeight="1">
      <c r="A322" s="41"/>
      <c r="B322" s="42"/>
      <c r="C322" s="269" t="s">
        <v>436</v>
      </c>
      <c r="D322" s="269" t="s">
        <v>245</v>
      </c>
      <c r="E322" s="270" t="s">
        <v>437</v>
      </c>
      <c r="F322" s="271" t="s">
        <v>438</v>
      </c>
      <c r="G322" s="272" t="s">
        <v>128</v>
      </c>
      <c r="H322" s="273">
        <v>122.40000000000001</v>
      </c>
      <c r="I322" s="274"/>
      <c r="J322" s="275">
        <f>ROUND(I322*H322,2)</f>
        <v>0</v>
      </c>
      <c r="K322" s="271" t="s">
        <v>19</v>
      </c>
      <c r="L322" s="276"/>
      <c r="M322" s="277" t="s">
        <v>19</v>
      </c>
      <c r="N322" s="278" t="s">
        <v>46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174</v>
      </c>
      <c r="AT322" s="218" t="s">
        <v>245</v>
      </c>
      <c r="AU322" s="218" t="s">
        <v>85</v>
      </c>
      <c r="AY322" s="20" t="s">
        <v>123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83</v>
      </c>
      <c r="BK322" s="219">
        <f>ROUND(I322*H322,2)</f>
        <v>0</v>
      </c>
      <c r="BL322" s="20" t="s">
        <v>130</v>
      </c>
      <c r="BM322" s="218" t="s">
        <v>439</v>
      </c>
    </row>
    <row r="323" s="13" customFormat="1">
      <c r="A323" s="13"/>
      <c r="B323" s="225"/>
      <c r="C323" s="226"/>
      <c r="D323" s="227" t="s">
        <v>138</v>
      </c>
      <c r="E323" s="228" t="s">
        <v>19</v>
      </c>
      <c r="F323" s="229" t="s">
        <v>440</v>
      </c>
      <c r="G323" s="226"/>
      <c r="H323" s="228" t="s">
        <v>19</v>
      </c>
      <c r="I323" s="230"/>
      <c r="J323" s="226"/>
      <c r="K323" s="226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138</v>
      </c>
      <c r="AU323" s="235" t="s">
        <v>85</v>
      </c>
      <c r="AV323" s="13" t="s">
        <v>83</v>
      </c>
      <c r="AW323" s="13" t="s">
        <v>37</v>
      </c>
      <c r="AX323" s="13" t="s">
        <v>75</v>
      </c>
      <c r="AY323" s="235" t="s">
        <v>123</v>
      </c>
    </row>
    <row r="324" s="14" customFormat="1">
      <c r="A324" s="14"/>
      <c r="B324" s="236"/>
      <c r="C324" s="237"/>
      <c r="D324" s="227" t="s">
        <v>138</v>
      </c>
      <c r="E324" s="238" t="s">
        <v>19</v>
      </c>
      <c r="F324" s="239" t="s">
        <v>292</v>
      </c>
      <c r="G324" s="237"/>
      <c r="H324" s="240">
        <v>120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138</v>
      </c>
      <c r="AU324" s="246" t="s">
        <v>85</v>
      </c>
      <c r="AV324" s="14" t="s">
        <v>85</v>
      </c>
      <c r="AW324" s="14" t="s">
        <v>37</v>
      </c>
      <c r="AX324" s="14" t="s">
        <v>75</v>
      </c>
      <c r="AY324" s="246" t="s">
        <v>123</v>
      </c>
    </row>
    <row r="325" s="15" customFormat="1">
      <c r="A325" s="15"/>
      <c r="B325" s="247"/>
      <c r="C325" s="248"/>
      <c r="D325" s="227" t="s">
        <v>138</v>
      </c>
      <c r="E325" s="249" t="s">
        <v>19</v>
      </c>
      <c r="F325" s="250" t="s">
        <v>185</v>
      </c>
      <c r="G325" s="248"/>
      <c r="H325" s="251">
        <v>120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6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57" t="s">
        <v>138</v>
      </c>
      <c r="AU325" s="257" t="s">
        <v>85</v>
      </c>
      <c r="AV325" s="15" t="s">
        <v>141</v>
      </c>
      <c r="AW325" s="15" t="s">
        <v>37</v>
      </c>
      <c r="AX325" s="15" t="s">
        <v>75</v>
      </c>
      <c r="AY325" s="257" t="s">
        <v>123</v>
      </c>
    </row>
    <row r="326" s="14" customFormat="1">
      <c r="A326" s="14"/>
      <c r="B326" s="236"/>
      <c r="C326" s="237"/>
      <c r="D326" s="227" t="s">
        <v>138</v>
      </c>
      <c r="E326" s="238" t="s">
        <v>19</v>
      </c>
      <c r="F326" s="239" t="s">
        <v>441</v>
      </c>
      <c r="G326" s="237"/>
      <c r="H326" s="240">
        <v>122.40000000000001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138</v>
      </c>
      <c r="AU326" s="246" t="s">
        <v>85</v>
      </c>
      <c r="AV326" s="14" t="s">
        <v>85</v>
      </c>
      <c r="AW326" s="14" t="s">
        <v>37</v>
      </c>
      <c r="AX326" s="14" t="s">
        <v>83</v>
      </c>
      <c r="AY326" s="246" t="s">
        <v>123</v>
      </c>
    </row>
    <row r="327" s="12" customFormat="1" ht="22.8" customHeight="1">
      <c r="A327" s="12"/>
      <c r="B327" s="191"/>
      <c r="C327" s="192"/>
      <c r="D327" s="193" t="s">
        <v>74</v>
      </c>
      <c r="E327" s="205" t="s">
        <v>174</v>
      </c>
      <c r="F327" s="205" t="s">
        <v>442</v>
      </c>
      <c r="G327" s="192"/>
      <c r="H327" s="192"/>
      <c r="I327" s="195"/>
      <c r="J327" s="206">
        <f>BK327</f>
        <v>0</v>
      </c>
      <c r="K327" s="192"/>
      <c r="L327" s="197"/>
      <c r="M327" s="198"/>
      <c r="N327" s="199"/>
      <c r="O327" s="199"/>
      <c r="P327" s="200">
        <f>SUM(P328:P338)</f>
        <v>0</v>
      </c>
      <c r="Q327" s="199"/>
      <c r="R327" s="200">
        <f>SUM(R328:R338)</f>
        <v>5.7509750000000004</v>
      </c>
      <c r="S327" s="199"/>
      <c r="T327" s="201">
        <f>SUM(T328:T338)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2" t="s">
        <v>83</v>
      </c>
      <c r="AT327" s="203" t="s">
        <v>74</v>
      </c>
      <c r="AU327" s="203" t="s">
        <v>83</v>
      </c>
      <c r="AY327" s="202" t="s">
        <v>123</v>
      </c>
      <c r="BK327" s="204">
        <f>SUM(BK328:BK338)</f>
        <v>0</v>
      </c>
    </row>
    <row r="328" s="2" customFormat="1" ht="24.15" customHeight="1">
      <c r="A328" s="41"/>
      <c r="B328" s="42"/>
      <c r="C328" s="207" t="s">
        <v>443</v>
      </c>
      <c r="D328" s="207" t="s">
        <v>125</v>
      </c>
      <c r="E328" s="208" t="s">
        <v>444</v>
      </c>
      <c r="F328" s="209" t="s">
        <v>445</v>
      </c>
      <c r="G328" s="210" t="s">
        <v>161</v>
      </c>
      <c r="H328" s="211">
        <v>100</v>
      </c>
      <c r="I328" s="212"/>
      <c r="J328" s="213">
        <f>ROUND(I328*H328,2)</f>
        <v>0</v>
      </c>
      <c r="K328" s="209" t="s">
        <v>446</v>
      </c>
      <c r="L328" s="47"/>
      <c r="M328" s="214" t="s">
        <v>19</v>
      </c>
      <c r="N328" s="215" t="s">
        <v>46</v>
      </c>
      <c r="O328" s="87"/>
      <c r="P328" s="216">
        <f>O328*H328</f>
        <v>0</v>
      </c>
      <c r="Q328" s="216">
        <v>6.0000000000000002E-05</v>
      </c>
      <c r="R328" s="216">
        <f>Q328*H328</f>
        <v>0.0060000000000000001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130</v>
      </c>
      <c r="AT328" s="218" t="s">
        <v>125</v>
      </c>
      <c r="AU328" s="218" t="s">
        <v>85</v>
      </c>
      <c r="AY328" s="20" t="s">
        <v>123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0" t="s">
        <v>83</v>
      </c>
      <c r="BK328" s="219">
        <f>ROUND(I328*H328,2)</f>
        <v>0</v>
      </c>
      <c r="BL328" s="20" t="s">
        <v>130</v>
      </c>
      <c r="BM328" s="218" t="s">
        <v>447</v>
      </c>
    </row>
    <row r="329" s="13" customFormat="1">
      <c r="A329" s="13"/>
      <c r="B329" s="225"/>
      <c r="C329" s="226"/>
      <c r="D329" s="227" t="s">
        <v>138</v>
      </c>
      <c r="E329" s="228" t="s">
        <v>19</v>
      </c>
      <c r="F329" s="229" t="s">
        <v>448</v>
      </c>
      <c r="G329" s="226"/>
      <c r="H329" s="228" t="s">
        <v>19</v>
      </c>
      <c r="I329" s="230"/>
      <c r="J329" s="226"/>
      <c r="K329" s="226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138</v>
      </c>
      <c r="AU329" s="235" t="s">
        <v>85</v>
      </c>
      <c r="AV329" s="13" t="s">
        <v>83</v>
      </c>
      <c r="AW329" s="13" t="s">
        <v>37</v>
      </c>
      <c r="AX329" s="13" t="s">
        <v>75</v>
      </c>
      <c r="AY329" s="235" t="s">
        <v>123</v>
      </c>
    </row>
    <row r="330" s="13" customFormat="1">
      <c r="A330" s="13"/>
      <c r="B330" s="225"/>
      <c r="C330" s="226"/>
      <c r="D330" s="227" t="s">
        <v>138</v>
      </c>
      <c r="E330" s="228" t="s">
        <v>19</v>
      </c>
      <c r="F330" s="229" t="s">
        <v>197</v>
      </c>
      <c r="G330" s="226"/>
      <c r="H330" s="228" t="s">
        <v>19</v>
      </c>
      <c r="I330" s="230"/>
      <c r="J330" s="226"/>
      <c r="K330" s="226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138</v>
      </c>
      <c r="AU330" s="235" t="s">
        <v>85</v>
      </c>
      <c r="AV330" s="13" t="s">
        <v>83</v>
      </c>
      <c r="AW330" s="13" t="s">
        <v>37</v>
      </c>
      <c r="AX330" s="13" t="s">
        <v>75</v>
      </c>
      <c r="AY330" s="235" t="s">
        <v>123</v>
      </c>
    </row>
    <row r="331" s="14" customFormat="1">
      <c r="A331" s="14"/>
      <c r="B331" s="236"/>
      <c r="C331" s="237"/>
      <c r="D331" s="227" t="s">
        <v>138</v>
      </c>
      <c r="E331" s="238" t="s">
        <v>19</v>
      </c>
      <c r="F331" s="239" t="s">
        <v>449</v>
      </c>
      <c r="G331" s="237"/>
      <c r="H331" s="240">
        <v>100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138</v>
      </c>
      <c r="AU331" s="246" t="s">
        <v>85</v>
      </c>
      <c r="AV331" s="14" t="s">
        <v>85</v>
      </c>
      <c r="AW331" s="14" t="s">
        <v>37</v>
      </c>
      <c r="AX331" s="14" t="s">
        <v>83</v>
      </c>
      <c r="AY331" s="246" t="s">
        <v>123</v>
      </c>
    </row>
    <row r="332" s="2" customFormat="1" ht="16.5" customHeight="1">
      <c r="A332" s="41"/>
      <c r="B332" s="42"/>
      <c r="C332" s="269" t="s">
        <v>450</v>
      </c>
      <c r="D332" s="269" t="s">
        <v>245</v>
      </c>
      <c r="E332" s="270" t="s">
        <v>451</v>
      </c>
      <c r="F332" s="271" t="s">
        <v>452</v>
      </c>
      <c r="G332" s="272" t="s">
        <v>161</v>
      </c>
      <c r="H332" s="273">
        <v>100</v>
      </c>
      <c r="I332" s="274"/>
      <c r="J332" s="275">
        <f>ROUND(I332*H332,2)</f>
        <v>0</v>
      </c>
      <c r="K332" s="271" t="s">
        <v>129</v>
      </c>
      <c r="L332" s="276"/>
      <c r="M332" s="277" t="s">
        <v>19</v>
      </c>
      <c r="N332" s="278" t="s">
        <v>46</v>
      </c>
      <c r="O332" s="87"/>
      <c r="P332" s="216">
        <f>O332*H332</f>
        <v>0</v>
      </c>
      <c r="Q332" s="216">
        <v>0.0030000000000000001</v>
      </c>
      <c r="R332" s="216">
        <f>Q332*H332</f>
        <v>0.29999999999999999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174</v>
      </c>
      <c r="AT332" s="218" t="s">
        <v>245</v>
      </c>
      <c r="AU332" s="218" t="s">
        <v>85</v>
      </c>
      <c r="AY332" s="20" t="s">
        <v>123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83</v>
      </c>
      <c r="BK332" s="219">
        <f>ROUND(I332*H332,2)</f>
        <v>0</v>
      </c>
      <c r="BL332" s="20" t="s">
        <v>130</v>
      </c>
      <c r="BM332" s="218" t="s">
        <v>453</v>
      </c>
    </row>
    <row r="333" s="2" customFormat="1" ht="16.5" customHeight="1">
      <c r="A333" s="41"/>
      <c r="B333" s="42"/>
      <c r="C333" s="207" t="s">
        <v>454</v>
      </c>
      <c r="D333" s="207" t="s">
        <v>125</v>
      </c>
      <c r="E333" s="208" t="s">
        <v>455</v>
      </c>
      <c r="F333" s="209" t="s">
        <v>456</v>
      </c>
      <c r="G333" s="210" t="s">
        <v>324</v>
      </c>
      <c r="H333" s="211">
        <v>4</v>
      </c>
      <c r="I333" s="212"/>
      <c r="J333" s="213">
        <f>ROUND(I333*H333,2)</f>
        <v>0</v>
      </c>
      <c r="K333" s="209" t="s">
        <v>19</v>
      </c>
      <c r="L333" s="47"/>
      <c r="M333" s="214" t="s">
        <v>19</v>
      </c>
      <c r="N333" s="215" t="s">
        <v>46</v>
      </c>
      <c r="O333" s="87"/>
      <c r="P333" s="216">
        <f>O333*H333</f>
        <v>0</v>
      </c>
      <c r="Q333" s="216">
        <v>3.7500000000000001E-06</v>
      </c>
      <c r="R333" s="216">
        <f>Q333*H333</f>
        <v>1.5E-05</v>
      </c>
      <c r="S333" s="216">
        <v>0</v>
      </c>
      <c r="T333" s="217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130</v>
      </c>
      <c r="AT333" s="218" t="s">
        <v>125</v>
      </c>
      <c r="AU333" s="218" t="s">
        <v>85</v>
      </c>
      <c r="AY333" s="20" t="s">
        <v>123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83</v>
      </c>
      <c r="BK333" s="219">
        <f>ROUND(I333*H333,2)</f>
        <v>0</v>
      </c>
      <c r="BL333" s="20" t="s">
        <v>130</v>
      </c>
      <c r="BM333" s="218" t="s">
        <v>457</v>
      </c>
    </row>
    <row r="334" s="14" customFormat="1">
      <c r="A334" s="14"/>
      <c r="B334" s="236"/>
      <c r="C334" s="237"/>
      <c r="D334" s="227" t="s">
        <v>138</v>
      </c>
      <c r="E334" s="238" t="s">
        <v>19</v>
      </c>
      <c r="F334" s="239" t="s">
        <v>458</v>
      </c>
      <c r="G334" s="237"/>
      <c r="H334" s="240">
        <v>4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138</v>
      </c>
      <c r="AU334" s="246" t="s">
        <v>85</v>
      </c>
      <c r="AV334" s="14" t="s">
        <v>85</v>
      </c>
      <c r="AW334" s="14" t="s">
        <v>37</v>
      </c>
      <c r="AX334" s="14" t="s">
        <v>83</v>
      </c>
      <c r="AY334" s="246" t="s">
        <v>123</v>
      </c>
    </row>
    <row r="335" s="2" customFormat="1" ht="16.5" customHeight="1">
      <c r="A335" s="41"/>
      <c r="B335" s="42"/>
      <c r="C335" s="269" t="s">
        <v>459</v>
      </c>
      <c r="D335" s="269" t="s">
        <v>245</v>
      </c>
      <c r="E335" s="270" t="s">
        <v>460</v>
      </c>
      <c r="F335" s="271" t="s">
        <v>461</v>
      </c>
      <c r="G335" s="272" t="s">
        <v>324</v>
      </c>
      <c r="H335" s="273">
        <v>4</v>
      </c>
      <c r="I335" s="274"/>
      <c r="J335" s="275">
        <f>ROUND(I335*H335,2)</f>
        <v>0</v>
      </c>
      <c r="K335" s="271" t="s">
        <v>129</v>
      </c>
      <c r="L335" s="276"/>
      <c r="M335" s="277" t="s">
        <v>19</v>
      </c>
      <c r="N335" s="278" t="s">
        <v>46</v>
      </c>
      <c r="O335" s="87"/>
      <c r="P335" s="216">
        <f>O335*H335</f>
        <v>0</v>
      </c>
      <c r="Q335" s="216">
        <v>0.0071999999999999998</v>
      </c>
      <c r="R335" s="216">
        <f>Q335*H335</f>
        <v>0.028799999999999999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174</v>
      </c>
      <c r="AT335" s="218" t="s">
        <v>245</v>
      </c>
      <c r="AU335" s="218" t="s">
        <v>85</v>
      </c>
      <c r="AY335" s="20" t="s">
        <v>123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83</v>
      </c>
      <c r="BK335" s="219">
        <f>ROUND(I335*H335,2)</f>
        <v>0</v>
      </c>
      <c r="BL335" s="20" t="s">
        <v>130</v>
      </c>
      <c r="BM335" s="218" t="s">
        <v>462</v>
      </c>
    </row>
    <row r="336" s="2" customFormat="1" ht="16.5" customHeight="1">
      <c r="A336" s="41"/>
      <c r="B336" s="42"/>
      <c r="C336" s="207" t="s">
        <v>463</v>
      </c>
      <c r="D336" s="207" t="s">
        <v>125</v>
      </c>
      <c r="E336" s="208" t="s">
        <v>464</v>
      </c>
      <c r="F336" s="209" t="s">
        <v>465</v>
      </c>
      <c r="G336" s="210" t="s">
        <v>324</v>
      </c>
      <c r="H336" s="211">
        <v>4</v>
      </c>
      <c r="I336" s="212"/>
      <c r="J336" s="213">
        <f>ROUND(I336*H336,2)</f>
        <v>0</v>
      </c>
      <c r="K336" s="209" t="s">
        <v>466</v>
      </c>
      <c r="L336" s="47"/>
      <c r="M336" s="214" t="s">
        <v>19</v>
      </c>
      <c r="N336" s="215" t="s">
        <v>46</v>
      </c>
      <c r="O336" s="87"/>
      <c r="P336" s="216">
        <f>O336*H336</f>
        <v>0</v>
      </c>
      <c r="Q336" s="216">
        <v>0.42080000000000001</v>
      </c>
      <c r="R336" s="216">
        <f>Q336*H336</f>
        <v>1.6832</v>
      </c>
      <c r="S336" s="216">
        <v>0</v>
      </c>
      <c r="T336" s="21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130</v>
      </c>
      <c r="AT336" s="218" t="s">
        <v>125</v>
      </c>
      <c r="AU336" s="218" t="s">
        <v>85</v>
      </c>
      <c r="AY336" s="20" t="s">
        <v>123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83</v>
      </c>
      <c r="BK336" s="219">
        <f>ROUND(I336*H336,2)</f>
        <v>0</v>
      </c>
      <c r="BL336" s="20" t="s">
        <v>130</v>
      </c>
      <c r="BM336" s="218" t="s">
        <v>467</v>
      </c>
    </row>
    <row r="337" s="2" customFormat="1" ht="24.15" customHeight="1">
      <c r="A337" s="41"/>
      <c r="B337" s="42"/>
      <c r="C337" s="207" t="s">
        <v>468</v>
      </c>
      <c r="D337" s="207" t="s">
        <v>125</v>
      </c>
      <c r="E337" s="208" t="s">
        <v>469</v>
      </c>
      <c r="F337" s="209" t="s">
        <v>470</v>
      </c>
      <c r="G337" s="210" t="s">
        <v>324</v>
      </c>
      <c r="H337" s="211">
        <v>12</v>
      </c>
      <c r="I337" s="212"/>
      <c r="J337" s="213">
        <f>ROUND(I337*H337,2)</f>
        <v>0</v>
      </c>
      <c r="K337" s="209" t="s">
        <v>466</v>
      </c>
      <c r="L337" s="47"/>
      <c r="M337" s="214" t="s">
        <v>19</v>
      </c>
      <c r="N337" s="215" t="s">
        <v>46</v>
      </c>
      <c r="O337" s="87"/>
      <c r="P337" s="216">
        <f>O337*H337</f>
        <v>0</v>
      </c>
      <c r="Q337" s="216">
        <v>0.31108000000000002</v>
      </c>
      <c r="R337" s="216">
        <f>Q337*H337</f>
        <v>3.7329600000000003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130</v>
      </c>
      <c r="AT337" s="218" t="s">
        <v>125</v>
      </c>
      <c r="AU337" s="218" t="s">
        <v>85</v>
      </c>
      <c r="AY337" s="20" t="s">
        <v>123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83</v>
      </c>
      <c r="BK337" s="219">
        <f>ROUND(I337*H337,2)</f>
        <v>0</v>
      </c>
      <c r="BL337" s="20" t="s">
        <v>130</v>
      </c>
      <c r="BM337" s="218" t="s">
        <v>471</v>
      </c>
    </row>
    <row r="338" s="14" customFormat="1">
      <c r="A338" s="14"/>
      <c r="B338" s="236"/>
      <c r="C338" s="237"/>
      <c r="D338" s="227" t="s">
        <v>138</v>
      </c>
      <c r="E338" s="238" t="s">
        <v>19</v>
      </c>
      <c r="F338" s="239" t="s">
        <v>472</v>
      </c>
      <c r="G338" s="237"/>
      <c r="H338" s="240">
        <v>12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138</v>
      </c>
      <c r="AU338" s="246" t="s">
        <v>85</v>
      </c>
      <c r="AV338" s="14" t="s">
        <v>85</v>
      </c>
      <c r="AW338" s="14" t="s">
        <v>37</v>
      </c>
      <c r="AX338" s="14" t="s">
        <v>83</v>
      </c>
      <c r="AY338" s="246" t="s">
        <v>123</v>
      </c>
    </row>
    <row r="339" s="12" customFormat="1" ht="22.8" customHeight="1">
      <c r="A339" s="12"/>
      <c r="B339" s="191"/>
      <c r="C339" s="192"/>
      <c r="D339" s="193" t="s">
        <v>74</v>
      </c>
      <c r="E339" s="205" t="s">
        <v>192</v>
      </c>
      <c r="F339" s="205" t="s">
        <v>473</v>
      </c>
      <c r="G339" s="192"/>
      <c r="H339" s="192"/>
      <c r="I339" s="195"/>
      <c r="J339" s="206">
        <f>BK339</f>
        <v>0</v>
      </c>
      <c r="K339" s="192"/>
      <c r="L339" s="197"/>
      <c r="M339" s="198"/>
      <c r="N339" s="199"/>
      <c r="O339" s="199"/>
      <c r="P339" s="200">
        <f>P340+SUM(P341:P441)</f>
        <v>0</v>
      </c>
      <c r="Q339" s="199"/>
      <c r="R339" s="200">
        <f>R340+SUM(R341:R441)</f>
        <v>152.03606265549999</v>
      </c>
      <c r="S339" s="199"/>
      <c r="T339" s="201">
        <f>T340+SUM(T341:T441)</f>
        <v>18.82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2" t="s">
        <v>83</v>
      </c>
      <c r="AT339" s="203" t="s">
        <v>74</v>
      </c>
      <c r="AU339" s="203" t="s">
        <v>83</v>
      </c>
      <c r="AY339" s="202" t="s">
        <v>123</v>
      </c>
      <c r="BK339" s="204">
        <f>BK340+SUM(BK341:BK441)</f>
        <v>0</v>
      </c>
    </row>
    <row r="340" s="2" customFormat="1" ht="16.5" customHeight="1">
      <c r="A340" s="41"/>
      <c r="B340" s="42"/>
      <c r="C340" s="207" t="s">
        <v>474</v>
      </c>
      <c r="D340" s="207" t="s">
        <v>125</v>
      </c>
      <c r="E340" s="208" t="s">
        <v>475</v>
      </c>
      <c r="F340" s="209" t="s">
        <v>476</v>
      </c>
      <c r="G340" s="210" t="s">
        <v>324</v>
      </c>
      <c r="H340" s="211">
        <v>7</v>
      </c>
      <c r="I340" s="212"/>
      <c r="J340" s="213">
        <f>ROUND(I340*H340,2)</f>
        <v>0</v>
      </c>
      <c r="K340" s="209" t="s">
        <v>129</v>
      </c>
      <c r="L340" s="47"/>
      <c r="M340" s="214" t="s">
        <v>19</v>
      </c>
      <c r="N340" s="215" t="s">
        <v>46</v>
      </c>
      <c r="O340" s="87"/>
      <c r="P340" s="216">
        <f>O340*H340</f>
        <v>0</v>
      </c>
      <c r="Q340" s="216">
        <v>0.00069999999999999999</v>
      </c>
      <c r="R340" s="216">
        <f>Q340*H340</f>
        <v>0.0048999999999999998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130</v>
      </c>
      <c r="AT340" s="218" t="s">
        <v>125</v>
      </c>
      <c r="AU340" s="218" t="s">
        <v>85</v>
      </c>
      <c r="AY340" s="20" t="s">
        <v>123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83</v>
      </c>
      <c r="BK340" s="219">
        <f>ROUND(I340*H340,2)</f>
        <v>0</v>
      </c>
      <c r="BL340" s="20" t="s">
        <v>130</v>
      </c>
      <c r="BM340" s="218" t="s">
        <v>477</v>
      </c>
    </row>
    <row r="341" s="2" customFormat="1">
      <c r="A341" s="41"/>
      <c r="B341" s="42"/>
      <c r="C341" s="43"/>
      <c r="D341" s="220" t="s">
        <v>132</v>
      </c>
      <c r="E341" s="43"/>
      <c r="F341" s="221" t="s">
        <v>478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132</v>
      </c>
      <c r="AU341" s="20" t="s">
        <v>85</v>
      </c>
    </row>
    <row r="342" s="13" customFormat="1">
      <c r="A342" s="13"/>
      <c r="B342" s="225"/>
      <c r="C342" s="226"/>
      <c r="D342" s="227" t="s">
        <v>138</v>
      </c>
      <c r="E342" s="228" t="s">
        <v>19</v>
      </c>
      <c r="F342" s="229" t="s">
        <v>479</v>
      </c>
      <c r="G342" s="226"/>
      <c r="H342" s="228" t="s">
        <v>19</v>
      </c>
      <c r="I342" s="230"/>
      <c r="J342" s="226"/>
      <c r="K342" s="226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138</v>
      </c>
      <c r="AU342" s="235" t="s">
        <v>85</v>
      </c>
      <c r="AV342" s="13" t="s">
        <v>83</v>
      </c>
      <c r="AW342" s="13" t="s">
        <v>37</v>
      </c>
      <c r="AX342" s="13" t="s">
        <v>75</v>
      </c>
      <c r="AY342" s="235" t="s">
        <v>123</v>
      </c>
    </row>
    <row r="343" s="14" customFormat="1">
      <c r="A343" s="14"/>
      <c r="B343" s="236"/>
      <c r="C343" s="237"/>
      <c r="D343" s="227" t="s">
        <v>138</v>
      </c>
      <c r="E343" s="238" t="s">
        <v>19</v>
      </c>
      <c r="F343" s="239" t="s">
        <v>480</v>
      </c>
      <c r="G343" s="237"/>
      <c r="H343" s="240">
        <v>1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138</v>
      </c>
      <c r="AU343" s="246" t="s">
        <v>85</v>
      </c>
      <c r="AV343" s="14" t="s">
        <v>85</v>
      </c>
      <c r="AW343" s="14" t="s">
        <v>37</v>
      </c>
      <c r="AX343" s="14" t="s">
        <v>75</v>
      </c>
      <c r="AY343" s="246" t="s">
        <v>123</v>
      </c>
    </row>
    <row r="344" s="14" customFormat="1">
      <c r="A344" s="14"/>
      <c r="B344" s="236"/>
      <c r="C344" s="237"/>
      <c r="D344" s="227" t="s">
        <v>138</v>
      </c>
      <c r="E344" s="238" t="s">
        <v>19</v>
      </c>
      <c r="F344" s="239" t="s">
        <v>481</v>
      </c>
      <c r="G344" s="237"/>
      <c r="H344" s="240">
        <v>1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138</v>
      </c>
      <c r="AU344" s="246" t="s">
        <v>85</v>
      </c>
      <c r="AV344" s="14" t="s">
        <v>85</v>
      </c>
      <c r="AW344" s="14" t="s">
        <v>37</v>
      </c>
      <c r="AX344" s="14" t="s">
        <v>75</v>
      </c>
      <c r="AY344" s="246" t="s">
        <v>123</v>
      </c>
    </row>
    <row r="345" s="14" customFormat="1">
      <c r="A345" s="14"/>
      <c r="B345" s="236"/>
      <c r="C345" s="237"/>
      <c r="D345" s="227" t="s">
        <v>138</v>
      </c>
      <c r="E345" s="238" t="s">
        <v>19</v>
      </c>
      <c r="F345" s="239" t="s">
        <v>482</v>
      </c>
      <c r="G345" s="237"/>
      <c r="H345" s="240">
        <v>1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138</v>
      </c>
      <c r="AU345" s="246" t="s">
        <v>85</v>
      </c>
      <c r="AV345" s="14" t="s">
        <v>85</v>
      </c>
      <c r="AW345" s="14" t="s">
        <v>37</v>
      </c>
      <c r="AX345" s="14" t="s">
        <v>75</v>
      </c>
      <c r="AY345" s="246" t="s">
        <v>123</v>
      </c>
    </row>
    <row r="346" s="14" customFormat="1">
      <c r="A346" s="14"/>
      <c r="B346" s="236"/>
      <c r="C346" s="237"/>
      <c r="D346" s="227" t="s">
        <v>138</v>
      </c>
      <c r="E346" s="238" t="s">
        <v>19</v>
      </c>
      <c r="F346" s="239" t="s">
        <v>483</v>
      </c>
      <c r="G346" s="237"/>
      <c r="H346" s="240">
        <v>3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138</v>
      </c>
      <c r="AU346" s="246" t="s">
        <v>85</v>
      </c>
      <c r="AV346" s="14" t="s">
        <v>85</v>
      </c>
      <c r="AW346" s="14" t="s">
        <v>37</v>
      </c>
      <c r="AX346" s="14" t="s">
        <v>75</v>
      </c>
      <c r="AY346" s="246" t="s">
        <v>123</v>
      </c>
    </row>
    <row r="347" s="14" customFormat="1">
      <c r="A347" s="14"/>
      <c r="B347" s="236"/>
      <c r="C347" s="237"/>
      <c r="D347" s="227" t="s">
        <v>138</v>
      </c>
      <c r="E347" s="238" t="s">
        <v>19</v>
      </c>
      <c r="F347" s="239" t="s">
        <v>484</v>
      </c>
      <c r="G347" s="237"/>
      <c r="H347" s="240">
        <v>1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138</v>
      </c>
      <c r="AU347" s="246" t="s">
        <v>85</v>
      </c>
      <c r="AV347" s="14" t="s">
        <v>85</v>
      </c>
      <c r="AW347" s="14" t="s">
        <v>37</v>
      </c>
      <c r="AX347" s="14" t="s">
        <v>75</v>
      </c>
      <c r="AY347" s="246" t="s">
        <v>123</v>
      </c>
    </row>
    <row r="348" s="16" customFormat="1">
      <c r="A348" s="16"/>
      <c r="B348" s="258"/>
      <c r="C348" s="259"/>
      <c r="D348" s="227" t="s">
        <v>138</v>
      </c>
      <c r="E348" s="260" t="s">
        <v>19</v>
      </c>
      <c r="F348" s="261" t="s">
        <v>191</v>
      </c>
      <c r="G348" s="259"/>
      <c r="H348" s="262">
        <v>7</v>
      </c>
      <c r="I348" s="263"/>
      <c r="J348" s="259"/>
      <c r="K348" s="259"/>
      <c r="L348" s="264"/>
      <c r="M348" s="265"/>
      <c r="N348" s="266"/>
      <c r="O348" s="266"/>
      <c r="P348" s="266"/>
      <c r="Q348" s="266"/>
      <c r="R348" s="266"/>
      <c r="S348" s="266"/>
      <c r="T348" s="267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T348" s="268" t="s">
        <v>138</v>
      </c>
      <c r="AU348" s="268" t="s">
        <v>85</v>
      </c>
      <c r="AV348" s="16" t="s">
        <v>130</v>
      </c>
      <c r="AW348" s="16" t="s">
        <v>37</v>
      </c>
      <c r="AX348" s="16" t="s">
        <v>83</v>
      </c>
      <c r="AY348" s="268" t="s">
        <v>123</v>
      </c>
    </row>
    <row r="349" s="2" customFormat="1" ht="16.5" customHeight="1">
      <c r="A349" s="41"/>
      <c r="B349" s="42"/>
      <c r="C349" s="269" t="s">
        <v>485</v>
      </c>
      <c r="D349" s="269" t="s">
        <v>245</v>
      </c>
      <c r="E349" s="270" t="s">
        <v>486</v>
      </c>
      <c r="F349" s="271" t="s">
        <v>487</v>
      </c>
      <c r="G349" s="272" t="s">
        <v>324</v>
      </c>
      <c r="H349" s="273">
        <v>2</v>
      </c>
      <c r="I349" s="274"/>
      <c r="J349" s="275">
        <f>ROUND(I349*H349,2)</f>
        <v>0</v>
      </c>
      <c r="K349" s="271" t="s">
        <v>129</v>
      </c>
      <c r="L349" s="276"/>
      <c r="M349" s="277" t="s">
        <v>19</v>
      </c>
      <c r="N349" s="278" t="s">
        <v>46</v>
      </c>
      <c r="O349" s="87"/>
      <c r="P349" s="216">
        <f>O349*H349</f>
        <v>0</v>
      </c>
      <c r="Q349" s="216">
        <v>0.0016999999999999999</v>
      </c>
      <c r="R349" s="216">
        <f>Q349*H349</f>
        <v>0.0033999999999999998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174</v>
      </c>
      <c r="AT349" s="218" t="s">
        <v>245</v>
      </c>
      <c r="AU349" s="218" t="s">
        <v>85</v>
      </c>
      <c r="AY349" s="20" t="s">
        <v>123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83</v>
      </c>
      <c r="BK349" s="219">
        <f>ROUND(I349*H349,2)</f>
        <v>0</v>
      </c>
      <c r="BL349" s="20" t="s">
        <v>130</v>
      </c>
      <c r="BM349" s="218" t="s">
        <v>488</v>
      </c>
    </row>
    <row r="350" s="14" customFormat="1">
      <c r="A350" s="14"/>
      <c r="B350" s="236"/>
      <c r="C350" s="237"/>
      <c r="D350" s="227" t="s">
        <v>138</v>
      </c>
      <c r="E350" s="238" t="s">
        <v>19</v>
      </c>
      <c r="F350" s="239" t="s">
        <v>489</v>
      </c>
      <c r="G350" s="237"/>
      <c r="H350" s="240">
        <v>1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138</v>
      </c>
      <c r="AU350" s="246" t="s">
        <v>85</v>
      </c>
      <c r="AV350" s="14" t="s">
        <v>85</v>
      </c>
      <c r="AW350" s="14" t="s">
        <v>37</v>
      </c>
      <c r="AX350" s="14" t="s">
        <v>75</v>
      </c>
      <c r="AY350" s="246" t="s">
        <v>123</v>
      </c>
    </row>
    <row r="351" s="14" customFormat="1">
      <c r="A351" s="14"/>
      <c r="B351" s="236"/>
      <c r="C351" s="237"/>
      <c r="D351" s="227" t="s">
        <v>138</v>
      </c>
      <c r="E351" s="238" t="s">
        <v>19</v>
      </c>
      <c r="F351" s="239" t="s">
        <v>490</v>
      </c>
      <c r="G351" s="237"/>
      <c r="H351" s="240">
        <v>1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138</v>
      </c>
      <c r="AU351" s="246" t="s">
        <v>85</v>
      </c>
      <c r="AV351" s="14" t="s">
        <v>85</v>
      </c>
      <c r="AW351" s="14" t="s">
        <v>37</v>
      </c>
      <c r="AX351" s="14" t="s">
        <v>75</v>
      </c>
      <c r="AY351" s="246" t="s">
        <v>123</v>
      </c>
    </row>
    <row r="352" s="16" customFormat="1">
      <c r="A352" s="16"/>
      <c r="B352" s="258"/>
      <c r="C352" s="259"/>
      <c r="D352" s="227" t="s">
        <v>138</v>
      </c>
      <c r="E352" s="260" t="s">
        <v>19</v>
      </c>
      <c r="F352" s="261" t="s">
        <v>191</v>
      </c>
      <c r="G352" s="259"/>
      <c r="H352" s="262">
        <v>2</v>
      </c>
      <c r="I352" s="263"/>
      <c r="J352" s="259"/>
      <c r="K352" s="259"/>
      <c r="L352" s="264"/>
      <c r="M352" s="265"/>
      <c r="N352" s="266"/>
      <c r="O352" s="266"/>
      <c r="P352" s="266"/>
      <c r="Q352" s="266"/>
      <c r="R352" s="266"/>
      <c r="S352" s="266"/>
      <c r="T352" s="267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68" t="s">
        <v>138</v>
      </c>
      <c r="AU352" s="268" t="s">
        <v>85</v>
      </c>
      <c r="AV352" s="16" t="s">
        <v>130</v>
      </c>
      <c r="AW352" s="16" t="s">
        <v>37</v>
      </c>
      <c r="AX352" s="16" t="s">
        <v>83</v>
      </c>
      <c r="AY352" s="268" t="s">
        <v>123</v>
      </c>
    </row>
    <row r="353" s="2" customFormat="1" ht="16.5" customHeight="1">
      <c r="A353" s="41"/>
      <c r="B353" s="42"/>
      <c r="C353" s="269" t="s">
        <v>491</v>
      </c>
      <c r="D353" s="269" t="s">
        <v>245</v>
      </c>
      <c r="E353" s="270" t="s">
        <v>492</v>
      </c>
      <c r="F353" s="271" t="s">
        <v>493</v>
      </c>
      <c r="G353" s="272" t="s">
        <v>324</v>
      </c>
      <c r="H353" s="273">
        <v>3</v>
      </c>
      <c r="I353" s="274"/>
      <c r="J353" s="275">
        <f>ROUND(I353*H353,2)</f>
        <v>0</v>
      </c>
      <c r="K353" s="271" t="s">
        <v>129</v>
      </c>
      <c r="L353" s="276"/>
      <c r="M353" s="277" t="s">
        <v>19</v>
      </c>
      <c r="N353" s="278" t="s">
        <v>46</v>
      </c>
      <c r="O353" s="87"/>
      <c r="P353" s="216">
        <f>O353*H353</f>
        <v>0</v>
      </c>
      <c r="Q353" s="216">
        <v>0.0025000000000000001</v>
      </c>
      <c r="R353" s="216">
        <f>Q353*H353</f>
        <v>0.0074999999999999997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174</v>
      </c>
      <c r="AT353" s="218" t="s">
        <v>245</v>
      </c>
      <c r="AU353" s="218" t="s">
        <v>85</v>
      </c>
      <c r="AY353" s="20" t="s">
        <v>123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83</v>
      </c>
      <c r="BK353" s="219">
        <f>ROUND(I353*H353,2)</f>
        <v>0</v>
      </c>
      <c r="BL353" s="20" t="s">
        <v>130</v>
      </c>
      <c r="BM353" s="218" t="s">
        <v>494</v>
      </c>
    </row>
    <row r="354" s="14" customFormat="1">
      <c r="A354" s="14"/>
      <c r="B354" s="236"/>
      <c r="C354" s="237"/>
      <c r="D354" s="227" t="s">
        <v>138</v>
      </c>
      <c r="E354" s="238" t="s">
        <v>19</v>
      </c>
      <c r="F354" s="239" t="s">
        <v>480</v>
      </c>
      <c r="G354" s="237"/>
      <c r="H354" s="240">
        <v>1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138</v>
      </c>
      <c r="AU354" s="246" t="s">
        <v>85</v>
      </c>
      <c r="AV354" s="14" t="s">
        <v>85</v>
      </c>
      <c r="AW354" s="14" t="s">
        <v>37</v>
      </c>
      <c r="AX354" s="14" t="s">
        <v>75</v>
      </c>
      <c r="AY354" s="246" t="s">
        <v>123</v>
      </c>
    </row>
    <row r="355" s="14" customFormat="1">
      <c r="A355" s="14"/>
      <c r="B355" s="236"/>
      <c r="C355" s="237"/>
      <c r="D355" s="227" t="s">
        <v>138</v>
      </c>
      <c r="E355" s="238" t="s">
        <v>19</v>
      </c>
      <c r="F355" s="239" t="s">
        <v>481</v>
      </c>
      <c r="G355" s="237"/>
      <c r="H355" s="240">
        <v>1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138</v>
      </c>
      <c r="AU355" s="246" t="s">
        <v>85</v>
      </c>
      <c r="AV355" s="14" t="s">
        <v>85</v>
      </c>
      <c r="AW355" s="14" t="s">
        <v>37</v>
      </c>
      <c r="AX355" s="14" t="s">
        <v>75</v>
      </c>
      <c r="AY355" s="246" t="s">
        <v>123</v>
      </c>
    </row>
    <row r="356" s="14" customFormat="1">
      <c r="A356" s="14"/>
      <c r="B356" s="236"/>
      <c r="C356" s="237"/>
      <c r="D356" s="227" t="s">
        <v>138</v>
      </c>
      <c r="E356" s="238" t="s">
        <v>19</v>
      </c>
      <c r="F356" s="239" t="s">
        <v>495</v>
      </c>
      <c r="G356" s="237"/>
      <c r="H356" s="240">
        <v>1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138</v>
      </c>
      <c r="AU356" s="246" t="s">
        <v>85</v>
      </c>
      <c r="AV356" s="14" t="s">
        <v>85</v>
      </c>
      <c r="AW356" s="14" t="s">
        <v>37</v>
      </c>
      <c r="AX356" s="14" t="s">
        <v>75</v>
      </c>
      <c r="AY356" s="246" t="s">
        <v>123</v>
      </c>
    </row>
    <row r="357" s="16" customFormat="1">
      <c r="A357" s="16"/>
      <c r="B357" s="258"/>
      <c r="C357" s="259"/>
      <c r="D357" s="227" t="s">
        <v>138</v>
      </c>
      <c r="E357" s="260" t="s">
        <v>19</v>
      </c>
      <c r="F357" s="261" t="s">
        <v>191</v>
      </c>
      <c r="G357" s="259"/>
      <c r="H357" s="262">
        <v>3</v>
      </c>
      <c r="I357" s="263"/>
      <c r="J357" s="259"/>
      <c r="K357" s="259"/>
      <c r="L357" s="264"/>
      <c r="M357" s="265"/>
      <c r="N357" s="266"/>
      <c r="O357" s="266"/>
      <c r="P357" s="266"/>
      <c r="Q357" s="266"/>
      <c r="R357" s="266"/>
      <c r="S357" s="266"/>
      <c r="T357" s="267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T357" s="268" t="s">
        <v>138</v>
      </c>
      <c r="AU357" s="268" t="s">
        <v>85</v>
      </c>
      <c r="AV357" s="16" t="s">
        <v>130</v>
      </c>
      <c r="AW357" s="16" t="s">
        <v>37</v>
      </c>
      <c r="AX357" s="16" t="s">
        <v>83</v>
      </c>
      <c r="AY357" s="268" t="s">
        <v>123</v>
      </c>
    </row>
    <row r="358" s="2" customFormat="1" ht="16.5" customHeight="1">
      <c r="A358" s="41"/>
      <c r="B358" s="42"/>
      <c r="C358" s="269" t="s">
        <v>496</v>
      </c>
      <c r="D358" s="269" t="s">
        <v>245</v>
      </c>
      <c r="E358" s="270" t="s">
        <v>497</v>
      </c>
      <c r="F358" s="271" t="s">
        <v>498</v>
      </c>
      <c r="G358" s="272" t="s">
        <v>324</v>
      </c>
      <c r="H358" s="273">
        <v>1</v>
      </c>
      <c r="I358" s="274"/>
      <c r="J358" s="275">
        <f>ROUND(I358*H358,2)</f>
        <v>0</v>
      </c>
      <c r="K358" s="271" t="s">
        <v>129</v>
      </c>
      <c r="L358" s="276"/>
      <c r="M358" s="277" t="s">
        <v>19</v>
      </c>
      <c r="N358" s="278" t="s">
        <v>46</v>
      </c>
      <c r="O358" s="87"/>
      <c r="P358" s="216">
        <f>O358*H358</f>
        <v>0</v>
      </c>
      <c r="Q358" s="216">
        <v>0.0025999999999999999</v>
      </c>
      <c r="R358" s="216">
        <f>Q358*H358</f>
        <v>0.0025999999999999999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174</v>
      </c>
      <c r="AT358" s="218" t="s">
        <v>245</v>
      </c>
      <c r="AU358" s="218" t="s">
        <v>85</v>
      </c>
      <c r="AY358" s="20" t="s">
        <v>123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83</v>
      </c>
      <c r="BK358" s="219">
        <f>ROUND(I358*H358,2)</f>
        <v>0</v>
      </c>
      <c r="BL358" s="20" t="s">
        <v>130</v>
      </c>
      <c r="BM358" s="218" t="s">
        <v>499</v>
      </c>
    </row>
    <row r="359" s="14" customFormat="1">
      <c r="A359" s="14"/>
      <c r="B359" s="236"/>
      <c r="C359" s="237"/>
      <c r="D359" s="227" t="s">
        <v>138</v>
      </c>
      <c r="E359" s="238" t="s">
        <v>19</v>
      </c>
      <c r="F359" s="239" t="s">
        <v>500</v>
      </c>
      <c r="G359" s="237"/>
      <c r="H359" s="240">
        <v>1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138</v>
      </c>
      <c r="AU359" s="246" t="s">
        <v>85</v>
      </c>
      <c r="AV359" s="14" t="s">
        <v>85</v>
      </c>
      <c r="AW359" s="14" t="s">
        <v>37</v>
      </c>
      <c r="AX359" s="14" t="s">
        <v>83</v>
      </c>
      <c r="AY359" s="246" t="s">
        <v>123</v>
      </c>
    </row>
    <row r="360" s="2" customFormat="1" ht="16.5" customHeight="1">
      <c r="A360" s="41"/>
      <c r="B360" s="42"/>
      <c r="C360" s="269" t="s">
        <v>501</v>
      </c>
      <c r="D360" s="269" t="s">
        <v>245</v>
      </c>
      <c r="E360" s="270" t="s">
        <v>502</v>
      </c>
      <c r="F360" s="271" t="s">
        <v>503</v>
      </c>
      <c r="G360" s="272" t="s">
        <v>324</v>
      </c>
      <c r="H360" s="273">
        <v>3</v>
      </c>
      <c r="I360" s="274"/>
      <c r="J360" s="275">
        <f>ROUND(I360*H360,2)</f>
        <v>0</v>
      </c>
      <c r="K360" s="271" t="s">
        <v>129</v>
      </c>
      <c r="L360" s="276"/>
      <c r="M360" s="277" t="s">
        <v>19</v>
      </c>
      <c r="N360" s="278" t="s">
        <v>46</v>
      </c>
      <c r="O360" s="87"/>
      <c r="P360" s="216">
        <f>O360*H360</f>
        <v>0</v>
      </c>
      <c r="Q360" s="216">
        <v>0.0035000000000000001</v>
      </c>
      <c r="R360" s="216">
        <f>Q360*H360</f>
        <v>0.010500000000000001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174</v>
      </c>
      <c r="AT360" s="218" t="s">
        <v>245</v>
      </c>
      <c r="AU360" s="218" t="s">
        <v>85</v>
      </c>
      <c r="AY360" s="20" t="s">
        <v>123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83</v>
      </c>
      <c r="BK360" s="219">
        <f>ROUND(I360*H360,2)</f>
        <v>0</v>
      </c>
      <c r="BL360" s="20" t="s">
        <v>130</v>
      </c>
      <c r="BM360" s="218" t="s">
        <v>504</v>
      </c>
    </row>
    <row r="361" s="14" customFormat="1">
      <c r="A361" s="14"/>
      <c r="B361" s="236"/>
      <c r="C361" s="237"/>
      <c r="D361" s="227" t="s">
        <v>138</v>
      </c>
      <c r="E361" s="238" t="s">
        <v>19</v>
      </c>
      <c r="F361" s="239" t="s">
        <v>483</v>
      </c>
      <c r="G361" s="237"/>
      <c r="H361" s="240">
        <v>3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6" t="s">
        <v>138</v>
      </c>
      <c r="AU361" s="246" t="s">
        <v>85</v>
      </c>
      <c r="AV361" s="14" t="s">
        <v>85</v>
      </c>
      <c r="AW361" s="14" t="s">
        <v>37</v>
      </c>
      <c r="AX361" s="14" t="s">
        <v>83</v>
      </c>
      <c r="AY361" s="246" t="s">
        <v>123</v>
      </c>
    </row>
    <row r="362" s="2" customFormat="1" ht="16.5" customHeight="1">
      <c r="A362" s="41"/>
      <c r="B362" s="42"/>
      <c r="C362" s="207" t="s">
        <v>505</v>
      </c>
      <c r="D362" s="207" t="s">
        <v>125</v>
      </c>
      <c r="E362" s="208" t="s">
        <v>506</v>
      </c>
      <c r="F362" s="209" t="s">
        <v>507</v>
      </c>
      <c r="G362" s="210" t="s">
        <v>324</v>
      </c>
      <c r="H362" s="211">
        <v>7</v>
      </c>
      <c r="I362" s="212"/>
      <c r="J362" s="213">
        <f>ROUND(I362*H362,2)</f>
        <v>0</v>
      </c>
      <c r="K362" s="209" t="s">
        <v>129</v>
      </c>
      <c r="L362" s="47"/>
      <c r="M362" s="214" t="s">
        <v>19</v>
      </c>
      <c r="N362" s="215" t="s">
        <v>46</v>
      </c>
      <c r="O362" s="87"/>
      <c r="P362" s="216">
        <f>O362*H362</f>
        <v>0</v>
      </c>
      <c r="Q362" s="216">
        <v>0.109405</v>
      </c>
      <c r="R362" s="216">
        <f>Q362*H362</f>
        <v>0.76583500000000004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130</v>
      </c>
      <c r="AT362" s="218" t="s">
        <v>125</v>
      </c>
      <c r="AU362" s="218" t="s">
        <v>85</v>
      </c>
      <c r="AY362" s="20" t="s">
        <v>123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83</v>
      </c>
      <c r="BK362" s="219">
        <f>ROUND(I362*H362,2)</f>
        <v>0</v>
      </c>
      <c r="BL362" s="20" t="s">
        <v>130</v>
      </c>
      <c r="BM362" s="218" t="s">
        <v>508</v>
      </c>
    </row>
    <row r="363" s="2" customFormat="1">
      <c r="A363" s="41"/>
      <c r="B363" s="42"/>
      <c r="C363" s="43"/>
      <c r="D363" s="220" t="s">
        <v>132</v>
      </c>
      <c r="E363" s="43"/>
      <c r="F363" s="221" t="s">
        <v>509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132</v>
      </c>
      <c r="AU363" s="20" t="s">
        <v>85</v>
      </c>
    </row>
    <row r="364" s="13" customFormat="1">
      <c r="A364" s="13"/>
      <c r="B364" s="225"/>
      <c r="C364" s="226"/>
      <c r="D364" s="227" t="s">
        <v>138</v>
      </c>
      <c r="E364" s="228" t="s">
        <v>19</v>
      </c>
      <c r="F364" s="229" t="s">
        <v>479</v>
      </c>
      <c r="G364" s="226"/>
      <c r="H364" s="228" t="s">
        <v>19</v>
      </c>
      <c r="I364" s="230"/>
      <c r="J364" s="226"/>
      <c r="K364" s="226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138</v>
      </c>
      <c r="AU364" s="235" t="s">
        <v>85</v>
      </c>
      <c r="AV364" s="13" t="s">
        <v>83</v>
      </c>
      <c r="AW364" s="13" t="s">
        <v>37</v>
      </c>
      <c r="AX364" s="13" t="s">
        <v>75</v>
      </c>
      <c r="AY364" s="235" t="s">
        <v>123</v>
      </c>
    </row>
    <row r="365" s="14" customFormat="1">
      <c r="A365" s="14"/>
      <c r="B365" s="236"/>
      <c r="C365" s="237"/>
      <c r="D365" s="227" t="s">
        <v>138</v>
      </c>
      <c r="E365" s="238" t="s">
        <v>19</v>
      </c>
      <c r="F365" s="239" t="s">
        <v>480</v>
      </c>
      <c r="G365" s="237"/>
      <c r="H365" s="240">
        <v>1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6" t="s">
        <v>138</v>
      </c>
      <c r="AU365" s="246" t="s">
        <v>85</v>
      </c>
      <c r="AV365" s="14" t="s">
        <v>85</v>
      </c>
      <c r="AW365" s="14" t="s">
        <v>37</v>
      </c>
      <c r="AX365" s="14" t="s">
        <v>75</v>
      </c>
      <c r="AY365" s="246" t="s">
        <v>123</v>
      </c>
    </row>
    <row r="366" s="14" customFormat="1">
      <c r="A366" s="14"/>
      <c r="B366" s="236"/>
      <c r="C366" s="237"/>
      <c r="D366" s="227" t="s">
        <v>138</v>
      </c>
      <c r="E366" s="238" t="s">
        <v>19</v>
      </c>
      <c r="F366" s="239" t="s">
        <v>481</v>
      </c>
      <c r="G366" s="237"/>
      <c r="H366" s="240">
        <v>1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6" t="s">
        <v>138</v>
      </c>
      <c r="AU366" s="246" t="s">
        <v>85</v>
      </c>
      <c r="AV366" s="14" t="s">
        <v>85</v>
      </c>
      <c r="AW366" s="14" t="s">
        <v>37</v>
      </c>
      <c r="AX366" s="14" t="s">
        <v>75</v>
      </c>
      <c r="AY366" s="246" t="s">
        <v>123</v>
      </c>
    </row>
    <row r="367" s="14" customFormat="1">
      <c r="A367" s="14"/>
      <c r="B367" s="236"/>
      <c r="C367" s="237"/>
      <c r="D367" s="227" t="s">
        <v>138</v>
      </c>
      <c r="E367" s="238" t="s">
        <v>19</v>
      </c>
      <c r="F367" s="239" t="s">
        <v>482</v>
      </c>
      <c r="G367" s="237"/>
      <c r="H367" s="240">
        <v>1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138</v>
      </c>
      <c r="AU367" s="246" t="s">
        <v>85</v>
      </c>
      <c r="AV367" s="14" t="s">
        <v>85</v>
      </c>
      <c r="AW367" s="14" t="s">
        <v>37</v>
      </c>
      <c r="AX367" s="14" t="s">
        <v>75</v>
      </c>
      <c r="AY367" s="246" t="s">
        <v>123</v>
      </c>
    </row>
    <row r="368" s="14" customFormat="1">
      <c r="A368" s="14"/>
      <c r="B368" s="236"/>
      <c r="C368" s="237"/>
      <c r="D368" s="227" t="s">
        <v>138</v>
      </c>
      <c r="E368" s="238" t="s">
        <v>19</v>
      </c>
      <c r="F368" s="239" t="s">
        <v>483</v>
      </c>
      <c r="G368" s="237"/>
      <c r="H368" s="240">
        <v>3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138</v>
      </c>
      <c r="AU368" s="246" t="s">
        <v>85</v>
      </c>
      <c r="AV368" s="14" t="s">
        <v>85</v>
      </c>
      <c r="AW368" s="14" t="s">
        <v>37</v>
      </c>
      <c r="AX368" s="14" t="s">
        <v>75</v>
      </c>
      <c r="AY368" s="246" t="s">
        <v>123</v>
      </c>
    </row>
    <row r="369" s="14" customFormat="1">
      <c r="A369" s="14"/>
      <c r="B369" s="236"/>
      <c r="C369" s="237"/>
      <c r="D369" s="227" t="s">
        <v>138</v>
      </c>
      <c r="E369" s="238" t="s">
        <v>19</v>
      </c>
      <c r="F369" s="239" t="s">
        <v>484</v>
      </c>
      <c r="G369" s="237"/>
      <c r="H369" s="240">
        <v>1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6" t="s">
        <v>138</v>
      </c>
      <c r="AU369" s="246" t="s">
        <v>85</v>
      </c>
      <c r="AV369" s="14" t="s">
        <v>85</v>
      </c>
      <c r="AW369" s="14" t="s">
        <v>37</v>
      </c>
      <c r="AX369" s="14" t="s">
        <v>75</v>
      </c>
      <c r="AY369" s="246" t="s">
        <v>123</v>
      </c>
    </row>
    <row r="370" s="16" customFormat="1">
      <c r="A370" s="16"/>
      <c r="B370" s="258"/>
      <c r="C370" s="259"/>
      <c r="D370" s="227" t="s">
        <v>138</v>
      </c>
      <c r="E370" s="260" t="s">
        <v>19</v>
      </c>
      <c r="F370" s="261" t="s">
        <v>191</v>
      </c>
      <c r="G370" s="259"/>
      <c r="H370" s="262">
        <v>7</v>
      </c>
      <c r="I370" s="263"/>
      <c r="J370" s="259"/>
      <c r="K370" s="259"/>
      <c r="L370" s="264"/>
      <c r="M370" s="265"/>
      <c r="N370" s="266"/>
      <c r="O370" s="266"/>
      <c r="P370" s="266"/>
      <c r="Q370" s="266"/>
      <c r="R370" s="266"/>
      <c r="S370" s="266"/>
      <c r="T370" s="267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T370" s="268" t="s">
        <v>138</v>
      </c>
      <c r="AU370" s="268" t="s">
        <v>85</v>
      </c>
      <c r="AV370" s="16" t="s">
        <v>130</v>
      </c>
      <c r="AW370" s="16" t="s">
        <v>37</v>
      </c>
      <c r="AX370" s="16" t="s">
        <v>83</v>
      </c>
      <c r="AY370" s="268" t="s">
        <v>123</v>
      </c>
    </row>
    <row r="371" s="2" customFormat="1" ht="16.5" customHeight="1">
      <c r="A371" s="41"/>
      <c r="B371" s="42"/>
      <c r="C371" s="269" t="s">
        <v>510</v>
      </c>
      <c r="D371" s="269" t="s">
        <v>245</v>
      </c>
      <c r="E371" s="270" t="s">
        <v>511</v>
      </c>
      <c r="F371" s="271" t="s">
        <v>512</v>
      </c>
      <c r="G371" s="272" t="s">
        <v>324</v>
      </c>
      <c r="H371" s="273">
        <v>7</v>
      </c>
      <c r="I371" s="274"/>
      <c r="J371" s="275">
        <f>ROUND(I371*H371,2)</f>
        <v>0</v>
      </c>
      <c r="K371" s="271" t="s">
        <v>129</v>
      </c>
      <c r="L371" s="276"/>
      <c r="M371" s="277" t="s">
        <v>19</v>
      </c>
      <c r="N371" s="278" t="s">
        <v>46</v>
      </c>
      <c r="O371" s="87"/>
      <c r="P371" s="216">
        <f>O371*H371</f>
        <v>0</v>
      </c>
      <c r="Q371" s="216">
        <v>0.0061000000000000004</v>
      </c>
      <c r="R371" s="216">
        <f>Q371*H371</f>
        <v>0.042700000000000002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174</v>
      </c>
      <c r="AT371" s="218" t="s">
        <v>245</v>
      </c>
      <c r="AU371" s="218" t="s">
        <v>85</v>
      </c>
      <c r="AY371" s="20" t="s">
        <v>123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83</v>
      </c>
      <c r="BK371" s="219">
        <f>ROUND(I371*H371,2)</f>
        <v>0</v>
      </c>
      <c r="BL371" s="20" t="s">
        <v>130</v>
      </c>
      <c r="BM371" s="218" t="s">
        <v>513</v>
      </c>
    </row>
    <row r="372" s="2" customFormat="1" ht="24.15" customHeight="1">
      <c r="A372" s="41"/>
      <c r="B372" s="42"/>
      <c r="C372" s="207" t="s">
        <v>514</v>
      </c>
      <c r="D372" s="207" t="s">
        <v>125</v>
      </c>
      <c r="E372" s="208" t="s">
        <v>515</v>
      </c>
      <c r="F372" s="209" t="s">
        <v>516</v>
      </c>
      <c r="G372" s="210" t="s">
        <v>161</v>
      </c>
      <c r="H372" s="211">
        <v>164</v>
      </c>
      <c r="I372" s="212"/>
      <c r="J372" s="213">
        <f>ROUND(I372*H372,2)</f>
        <v>0</v>
      </c>
      <c r="K372" s="209" t="s">
        <v>129</v>
      </c>
      <c r="L372" s="47"/>
      <c r="M372" s="214" t="s">
        <v>19</v>
      </c>
      <c r="N372" s="215" t="s">
        <v>46</v>
      </c>
      <c r="O372" s="87"/>
      <c r="P372" s="216">
        <f>O372*H372</f>
        <v>0</v>
      </c>
      <c r="Q372" s="216">
        <v>0.16850351999999999</v>
      </c>
      <c r="R372" s="216">
        <f>Q372*H372</f>
        <v>27.634577279999998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130</v>
      </c>
      <c r="AT372" s="218" t="s">
        <v>125</v>
      </c>
      <c r="AU372" s="218" t="s">
        <v>85</v>
      </c>
      <c r="AY372" s="20" t="s">
        <v>123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130</v>
      </c>
      <c r="BM372" s="218" t="s">
        <v>517</v>
      </c>
    </row>
    <row r="373" s="2" customFormat="1">
      <c r="A373" s="41"/>
      <c r="B373" s="42"/>
      <c r="C373" s="43"/>
      <c r="D373" s="220" t="s">
        <v>132</v>
      </c>
      <c r="E373" s="43"/>
      <c r="F373" s="221" t="s">
        <v>518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132</v>
      </c>
      <c r="AU373" s="20" t="s">
        <v>85</v>
      </c>
    </row>
    <row r="374" s="13" customFormat="1">
      <c r="A374" s="13"/>
      <c r="B374" s="225"/>
      <c r="C374" s="226"/>
      <c r="D374" s="227" t="s">
        <v>138</v>
      </c>
      <c r="E374" s="228" t="s">
        <v>19</v>
      </c>
      <c r="F374" s="229" t="s">
        <v>139</v>
      </c>
      <c r="G374" s="226"/>
      <c r="H374" s="228" t="s">
        <v>19</v>
      </c>
      <c r="I374" s="230"/>
      <c r="J374" s="226"/>
      <c r="K374" s="226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138</v>
      </c>
      <c r="AU374" s="235" t="s">
        <v>85</v>
      </c>
      <c r="AV374" s="13" t="s">
        <v>83</v>
      </c>
      <c r="AW374" s="13" t="s">
        <v>37</v>
      </c>
      <c r="AX374" s="13" t="s">
        <v>75</v>
      </c>
      <c r="AY374" s="235" t="s">
        <v>123</v>
      </c>
    </row>
    <row r="375" s="14" customFormat="1">
      <c r="A375" s="14"/>
      <c r="B375" s="236"/>
      <c r="C375" s="237"/>
      <c r="D375" s="227" t="s">
        <v>138</v>
      </c>
      <c r="E375" s="238" t="s">
        <v>19</v>
      </c>
      <c r="F375" s="239" t="s">
        <v>519</v>
      </c>
      <c r="G375" s="237"/>
      <c r="H375" s="240">
        <v>102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138</v>
      </c>
      <c r="AU375" s="246" t="s">
        <v>85</v>
      </c>
      <c r="AV375" s="14" t="s">
        <v>85</v>
      </c>
      <c r="AW375" s="14" t="s">
        <v>37</v>
      </c>
      <c r="AX375" s="14" t="s">
        <v>75</v>
      </c>
      <c r="AY375" s="246" t="s">
        <v>123</v>
      </c>
    </row>
    <row r="376" s="14" customFormat="1">
      <c r="A376" s="14"/>
      <c r="B376" s="236"/>
      <c r="C376" s="237"/>
      <c r="D376" s="227" t="s">
        <v>138</v>
      </c>
      <c r="E376" s="238" t="s">
        <v>19</v>
      </c>
      <c r="F376" s="239" t="s">
        <v>520</v>
      </c>
      <c r="G376" s="237"/>
      <c r="H376" s="240">
        <v>48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6" t="s">
        <v>138</v>
      </c>
      <c r="AU376" s="246" t="s">
        <v>85</v>
      </c>
      <c r="AV376" s="14" t="s">
        <v>85</v>
      </c>
      <c r="AW376" s="14" t="s">
        <v>37</v>
      </c>
      <c r="AX376" s="14" t="s">
        <v>75</v>
      </c>
      <c r="AY376" s="246" t="s">
        <v>123</v>
      </c>
    </row>
    <row r="377" s="14" customFormat="1">
      <c r="A377" s="14"/>
      <c r="B377" s="236"/>
      <c r="C377" s="237"/>
      <c r="D377" s="227" t="s">
        <v>138</v>
      </c>
      <c r="E377" s="238" t="s">
        <v>19</v>
      </c>
      <c r="F377" s="239" t="s">
        <v>521</v>
      </c>
      <c r="G377" s="237"/>
      <c r="H377" s="240">
        <v>14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138</v>
      </c>
      <c r="AU377" s="246" t="s">
        <v>85</v>
      </c>
      <c r="AV377" s="14" t="s">
        <v>85</v>
      </c>
      <c r="AW377" s="14" t="s">
        <v>37</v>
      </c>
      <c r="AX377" s="14" t="s">
        <v>75</v>
      </c>
      <c r="AY377" s="246" t="s">
        <v>123</v>
      </c>
    </row>
    <row r="378" s="16" customFormat="1">
      <c r="A378" s="16"/>
      <c r="B378" s="258"/>
      <c r="C378" s="259"/>
      <c r="D378" s="227" t="s">
        <v>138</v>
      </c>
      <c r="E378" s="260" t="s">
        <v>19</v>
      </c>
      <c r="F378" s="261" t="s">
        <v>191</v>
      </c>
      <c r="G378" s="259"/>
      <c r="H378" s="262">
        <v>164</v>
      </c>
      <c r="I378" s="263"/>
      <c r="J378" s="259"/>
      <c r="K378" s="259"/>
      <c r="L378" s="264"/>
      <c r="M378" s="265"/>
      <c r="N378" s="266"/>
      <c r="O378" s="266"/>
      <c r="P378" s="266"/>
      <c r="Q378" s="266"/>
      <c r="R378" s="266"/>
      <c r="S378" s="266"/>
      <c r="T378" s="267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268" t="s">
        <v>138</v>
      </c>
      <c r="AU378" s="268" t="s">
        <v>85</v>
      </c>
      <c r="AV378" s="16" t="s">
        <v>130</v>
      </c>
      <c r="AW378" s="16" t="s">
        <v>37</v>
      </c>
      <c r="AX378" s="16" t="s">
        <v>83</v>
      </c>
      <c r="AY378" s="268" t="s">
        <v>123</v>
      </c>
    </row>
    <row r="379" s="2" customFormat="1" ht="16.5" customHeight="1">
      <c r="A379" s="41"/>
      <c r="B379" s="42"/>
      <c r="C379" s="269" t="s">
        <v>522</v>
      </c>
      <c r="D379" s="269" t="s">
        <v>245</v>
      </c>
      <c r="E379" s="270" t="s">
        <v>523</v>
      </c>
      <c r="F379" s="271" t="s">
        <v>524</v>
      </c>
      <c r="G379" s="272" t="s">
        <v>161</v>
      </c>
      <c r="H379" s="273">
        <v>50.399999999999999</v>
      </c>
      <c r="I379" s="274"/>
      <c r="J379" s="275">
        <f>ROUND(I379*H379,2)</f>
        <v>0</v>
      </c>
      <c r="K379" s="271" t="s">
        <v>129</v>
      </c>
      <c r="L379" s="276"/>
      <c r="M379" s="277" t="s">
        <v>19</v>
      </c>
      <c r="N379" s="278" t="s">
        <v>46</v>
      </c>
      <c r="O379" s="87"/>
      <c r="P379" s="216">
        <f>O379*H379</f>
        <v>0</v>
      </c>
      <c r="Q379" s="216">
        <v>0.048300000000000003</v>
      </c>
      <c r="R379" s="216">
        <f>Q379*H379</f>
        <v>2.43432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174</v>
      </c>
      <c r="AT379" s="218" t="s">
        <v>245</v>
      </c>
      <c r="AU379" s="218" t="s">
        <v>85</v>
      </c>
      <c r="AY379" s="20" t="s">
        <v>123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83</v>
      </c>
      <c r="BK379" s="219">
        <f>ROUND(I379*H379,2)</f>
        <v>0</v>
      </c>
      <c r="BL379" s="20" t="s">
        <v>130</v>
      </c>
      <c r="BM379" s="218" t="s">
        <v>525</v>
      </c>
    </row>
    <row r="380" s="14" customFormat="1">
      <c r="A380" s="14"/>
      <c r="B380" s="236"/>
      <c r="C380" s="237"/>
      <c r="D380" s="227" t="s">
        <v>138</v>
      </c>
      <c r="E380" s="238" t="s">
        <v>19</v>
      </c>
      <c r="F380" s="239" t="s">
        <v>526</v>
      </c>
      <c r="G380" s="237"/>
      <c r="H380" s="240">
        <v>48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6" t="s">
        <v>138</v>
      </c>
      <c r="AU380" s="246" t="s">
        <v>85</v>
      </c>
      <c r="AV380" s="14" t="s">
        <v>85</v>
      </c>
      <c r="AW380" s="14" t="s">
        <v>37</v>
      </c>
      <c r="AX380" s="14" t="s">
        <v>75</v>
      </c>
      <c r="AY380" s="246" t="s">
        <v>123</v>
      </c>
    </row>
    <row r="381" s="15" customFormat="1">
      <c r="A381" s="15"/>
      <c r="B381" s="247"/>
      <c r="C381" s="248"/>
      <c r="D381" s="227" t="s">
        <v>138</v>
      </c>
      <c r="E381" s="249" t="s">
        <v>19</v>
      </c>
      <c r="F381" s="250" t="s">
        <v>185</v>
      </c>
      <c r="G381" s="248"/>
      <c r="H381" s="251">
        <v>48</v>
      </c>
      <c r="I381" s="252"/>
      <c r="J381" s="248"/>
      <c r="K381" s="248"/>
      <c r="L381" s="253"/>
      <c r="M381" s="254"/>
      <c r="N381" s="255"/>
      <c r="O381" s="255"/>
      <c r="P381" s="255"/>
      <c r="Q381" s="255"/>
      <c r="R381" s="255"/>
      <c r="S381" s="255"/>
      <c r="T381" s="256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7" t="s">
        <v>138</v>
      </c>
      <c r="AU381" s="257" t="s">
        <v>85</v>
      </c>
      <c r="AV381" s="15" t="s">
        <v>141</v>
      </c>
      <c r="AW381" s="15" t="s">
        <v>37</v>
      </c>
      <c r="AX381" s="15" t="s">
        <v>75</v>
      </c>
      <c r="AY381" s="257" t="s">
        <v>123</v>
      </c>
    </row>
    <row r="382" s="14" customFormat="1">
      <c r="A382" s="14"/>
      <c r="B382" s="236"/>
      <c r="C382" s="237"/>
      <c r="D382" s="227" t="s">
        <v>138</v>
      </c>
      <c r="E382" s="238" t="s">
        <v>19</v>
      </c>
      <c r="F382" s="239" t="s">
        <v>527</v>
      </c>
      <c r="G382" s="237"/>
      <c r="H382" s="240">
        <v>50.399999999999999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138</v>
      </c>
      <c r="AU382" s="246" t="s">
        <v>85</v>
      </c>
      <c r="AV382" s="14" t="s">
        <v>85</v>
      </c>
      <c r="AW382" s="14" t="s">
        <v>37</v>
      </c>
      <c r="AX382" s="14" t="s">
        <v>83</v>
      </c>
      <c r="AY382" s="246" t="s">
        <v>123</v>
      </c>
    </row>
    <row r="383" s="2" customFormat="1" ht="16.5" customHeight="1">
      <c r="A383" s="41"/>
      <c r="B383" s="42"/>
      <c r="C383" s="269" t="s">
        <v>528</v>
      </c>
      <c r="D383" s="269" t="s">
        <v>245</v>
      </c>
      <c r="E383" s="270" t="s">
        <v>529</v>
      </c>
      <c r="F383" s="271" t="s">
        <v>530</v>
      </c>
      <c r="G383" s="272" t="s">
        <v>161</v>
      </c>
      <c r="H383" s="273">
        <v>107.09999999999999</v>
      </c>
      <c r="I383" s="274"/>
      <c r="J383" s="275">
        <f>ROUND(I383*H383,2)</f>
        <v>0</v>
      </c>
      <c r="K383" s="271" t="s">
        <v>129</v>
      </c>
      <c r="L383" s="276"/>
      <c r="M383" s="277" t="s">
        <v>19</v>
      </c>
      <c r="N383" s="278" t="s">
        <v>46</v>
      </c>
      <c r="O383" s="87"/>
      <c r="P383" s="216">
        <f>O383*H383</f>
        <v>0</v>
      </c>
      <c r="Q383" s="216">
        <v>0.080000000000000002</v>
      </c>
      <c r="R383" s="216">
        <f>Q383*H383</f>
        <v>8.5679999999999996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174</v>
      </c>
      <c r="AT383" s="218" t="s">
        <v>245</v>
      </c>
      <c r="AU383" s="218" t="s">
        <v>85</v>
      </c>
      <c r="AY383" s="20" t="s">
        <v>123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83</v>
      </c>
      <c r="BK383" s="219">
        <f>ROUND(I383*H383,2)</f>
        <v>0</v>
      </c>
      <c r="BL383" s="20" t="s">
        <v>130</v>
      </c>
      <c r="BM383" s="218" t="s">
        <v>531</v>
      </c>
    </row>
    <row r="384" s="14" customFormat="1">
      <c r="A384" s="14"/>
      <c r="B384" s="236"/>
      <c r="C384" s="237"/>
      <c r="D384" s="227" t="s">
        <v>138</v>
      </c>
      <c r="E384" s="238" t="s">
        <v>19</v>
      </c>
      <c r="F384" s="239" t="s">
        <v>532</v>
      </c>
      <c r="G384" s="237"/>
      <c r="H384" s="240">
        <v>102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6" t="s">
        <v>138</v>
      </c>
      <c r="AU384" s="246" t="s">
        <v>85</v>
      </c>
      <c r="AV384" s="14" t="s">
        <v>85</v>
      </c>
      <c r="AW384" s="14" t="s">
        <v>37</v>
      </c>
      <c r="AX384" s="14" t="s">
        <v>75</v>
      </c>
      <c r="AY384" s="246" t="s">
        <v>123</v>
      </c>
    </row>
    <row r="385" s="15" customFormat="1">
      <c r="A385" s="15"/>
      <c r="B385" s="247"/>
      <c r="C385" s="248"/>
      <c r="D385" s="227" t="s">
        <v>138</v>
      </c>
      <c r="E385" s="249" t="s">
        <v>19</v>
      </c>
      <c r="F385" s="250" t="s">
        <v>185</v>
      </c>
      <c r="G385" s="248"/>
      <c r="H385" s="251">
        <v>102</v>
      </c>
      <c r="I385" s="252"/>
      <c r="J385" s="248"/>
      <c r="K385" s="248"/>
      <c r="L385" s="253"/>
      <c r="M385" s="254"/>
      <c r="N385" s="255"/>
      <c r="O385" s="255"/>
      <c r="P385" s="255"/>
      <c r="Q385" s="255"/>
      <c r="R385" s="255"/>
      <c r="S385" s="255"/>
      <c r="T385" s="256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57" t="s">
        <v>138</v>
      </c>
      <c r="AU385" s="257" t="s">
        <v>85</v>
      </c>
      <c r="AV385" s="15" t="s">
        <v>141</v>
      </c>
      <c r="AW385" s="15" t="s">
        <v>37</v>
      </c>
      <c r="AX385" s="15" t="s">
        <v>75</v>
      </c>
      <c r="AY385" s="257" t="s">
        <v>123</v>
      </c>
    </row>
    <row r="386" s="14" customFormat="1">
      <c r="A386" s="14"/>
      <c r="B386" s="236"/>
      <c r="C386" s="237"/>
      <c r="D386" s="227" t="s">
        <v>138</v>
      </c>
      <c r="E386" s="238" t="s">
        <v>19</v>
      </c>
      <c r="F386" s="239" t="s">
        <v>533</v>
      </c>
      <c r="G386" s="237"/>
      <c r="H386" s="240">
        <v>107.09999999999999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138</v>
      </c>
      <c r="AU386" s="246" t="s">
        <v>85</v>
      </c>
      <c r="AV386" s="14" t="s">
        <v>85</v>
      </c>
      <c r="AW386" s="14" t="s">
        <v>37</v>
      </c>
      <c r="AX386" s="14" t="s">
        <v>83</v>
      </c>
      <c r="AY386" s="246" t="s">
        <v>123</v>
      </c>
    </row>
    <row r="387" s="2" customFormat="1" ht="16.5" customHeight="1">
      <c r="A387" s="41"/>
      <c r="B387" s="42"/>
      <c r="C387" s="269" t="s">
        <v>534</v>
      </c>
      <c r="D387" s="269" t="s">
        <v>245</v>
      </c>
      <c r="E387" s="270" t="s">
        <v>535</v>
      </c>
      <c r="F387" s="271" t="s">
        <v>536</v>
      </c>
      <c r="G387" s="272" t="s">
        <v>161</v>
      </c>
      <c r="H387" s="273">
        <v>14</v>
      </c>
      <c r="I387" s="274"/>
      <c r="J387" s="275">
        <f>ROUND(I387*H387,2)</f>
        <v>0</v>
      </c>
      <c r="K387" s="271" t="s">
        <v>129</v>
      </c>
      <c r="L387" s="276"/>
      <c r="M387" s="277" t="s">
        <v>19</v>
      </c>
      <c r="N387" s="278" t="s">
        <v>46</v>
      </c>
      <c r="O387" s="87"/>
      <c r="P387" s="216">
        <f>O387*H387</f>
        <v>0</v>
      </c>
      <c r="Q387" s="216">
        <v>0.065670000000000006</v>
      </c>
      <c r="R387" s="216">
        <f>Q387*H387</f>
        <v>0.91938000000000009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174</v>
      </c>
      <c r="AT387" s="218" t="s">
        <v>245</v>
      </c>
      <c r="AU387" s="218" t="s">
        <v>85</v>
      </c>
      <c r="AY387" s="20" t="s">
        <v>123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83</v>
      </c>
      <c r="BK387" s="219">
        <f>ROUND(I387*H387,2)</f>
        <v>0</v>
      </c>
      <c r="BL387" s="20" t="s">
        <v>130</v>
      </c>
      <c r="BM387" s="218" t="s">
        <v>537</v>
      </c>
    </row>
    <row r="388" s="14" customFormat="1">
      <c r="A388" s="14"/>
      <c r="B388" s="236"/>
      <c r="C388" s="237"/>
      <c r="D388" s="227" t="s">
        <v>138</v>
      </c>
      <c r="E388" s="238" t="s">
        <v>19</v>
      </c>
      <c r="F388" s="239" t="s">
        <v>521</v>
      </c>
      <c r="G388" s="237"/>
      <c r="H388" s="240">
        <v>14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6" t="s">
        <v>138</v>
      </c>
      <c r="AU388" s="246" t="s">
        <v>85</v>
      </c>
      <c r="AV388" s="14" t="s">
        <v>85</v>
      </c>
      <c r="AW388" s="14" t="s">
        <v>37</v>
      </c>
      <c r="AX388" s="14" t="s">
        <v>83</v>
      </c>
      <c r="AY388" s="246" t="s">
        <v>123</v>
      </c>
    </row>
    <row r="389" s="2" customFormat="1" ht="24.15" customHeight="1">
      <c r="A389" s="41"/>
      <c r="B389" s="42"/>
      <c r="C389" s="207" t="s">
        <v>538</v>
      </c>
      <c r="D389" s="207" t="s">
        <v>125</v>
      </c>
      <c r="E389" s="208" t="s">
        <v>539</v>
      </c>
      <c r="F389" s="209" t="s">
        <v>540</v>
      </c>
      <c r="G389" s="210" t="s">
        <v>161</v>
      </c>
      <c r="H389" s="211">
        <v>399</v>
      </c>
      <c r="I389" s="212"/>
      <c r="J389" s="213">
        <f>ROUND(I389*H389,2)</f>
        <v>0</v>
      </c>
      <c r="K389" s="209" t="s">
        <v>129</v>
      </c>
      <c r="L389" s="47"/>
      <c r="M389" s="214" t="s">
        <v>19</v>
      </c>
      <c r="N389" s="215" t="s">
        <v>46</v>
      </c>
      <c r="O389" s="87"/>
      <c r="P389" s="216">
        <f>O389*H389</f>
        <v>0</v>
      </c>
      <c r="Q389" s="216">
        <v>0.14041960000000001</v>
      </c>
      <c r="R389" s="216">
        <f>Q389*H389</f>
        <v>56.027420400000004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130</v>
      </c>
      <c r="AT389" s="218" t="s">
        <v>125</v>
      </c>
      <c r="AU389" s="218" t="s">
        <v>85</v>
      </c>
      <c r="AY389" s="20" t="s">
        <v>123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83</v>
      </c>
      <c r="BK389" s="219">
        <f>ROUND(I389*H389,2)</f>
        <v>0</v>
      </c>
      <c r="BL389" s="20" t="s">
        <v>130</v>
      </c>
      <c r="BM389" s="218" t="s">
        <v>541</v>
      </c>
    </row>
    <row r="390" s="2" customFormat="1">
      <c r="A390" s="41"/>
      <c r="B390" s="42"/>
      <c r="C390" s="43"/>
      <c r="D390" s="220" t="s">
        <v>132</v>
      </c>
      <c r="E390" s="43"/>
      <c r="F390" s="221" t="s">
        <v>542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132</v>
      </c>
      <c r="AU390" s="20" t="s">
        <v>85</v>
      </c>
    </row>
    <row r="391" s="13" customFormat="1">
      <c r="A391" s="13"/>
      <c r="B391" s="225"/>
      <c r="C391" s="226"/>
      <c r="D391" s="227" t="s">
        <v>138</v>
      </c>
      <c r="E391" s="228" t="s">
        <v>19</v>
      </c>
      <c r="F391" s="229" t="s">
        <v>139</v>
      </c>
      <c r="G391" s="226"/>
      <c r="H391" s="228" t="s">
        <v>19</v>
      </c>
      <c r="I391" s="230"/>
      <c r="J391" s="226"/>
      <c r="K391" s="226"/>
      <c r="L391" s="231"/>
      <c r="M391" s="232"/>
      <c r="N391" s="233"/>
      <c r="O391" s="233"/>
      <c r="P391" s="233"/>
      <c r="Q391" s="233"/>
      <c r="R391" s="233"/>
      <c r="S391" s="233"/>
      <c r="T391" s="23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5" t="s">
        <v>138</v>
      </c>
      <c r="AU391" s="235" t="s">
        <v>85</v>
      </c>
      <c r="AV391" s="13" t="s">
        <v>83</v>
      </c>
      <c r="AW391" s="13" t="s">
        <v>37</v>
      </c>
      <c r="AX391" s="13" t="s">
        <v>75</v>
      </c>
      <c r="AY391" s="235" t="s">
        <v>123</v>
      </c>
    </row>
    <row r="392" s="14" customFormat="1">
      <c r="A392" s="14"/>
      <c r="B392" s="236"/>
      <c r="C392" s="237"/>
      <c r="D392" s="227" t="s">
        <v>138</v>
      </c>
      <c r="E392" s="238" t="s">
        <v>19</v>
      </c>
      <c r="F392" s="239" t="s">
        <v>543</v>
      </c>
      <c r="G392" s="237"/>
      <c r="H392" s="240">
        <v>133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138</v>
      </c>
      <c r="AU392" s="246" t="s">
        <v>85</v>
      </c>
      <c r="AV392" s="14" t="s">
        <v>85</v>
      </c>
      <c r="AW392" s="14" t="s">
        <v>37</v>
      </c>
      <c r="AX392" s="14" t="s">
        <v>75</v>
      </c>
      <c r="AY392" s="246" t="s">
        <v>123</v>
      </c>
    </row>
    <row r="393" s="14" customFormat="1">
      <c r="A393" s="14"/>
      <c r="B393" s="236"/>
      <c r="C393" s="237"/>
      <c r="D393" s="227" t="s">
        <v>138</v>
      </c>
      <c r="E393" s="238" t="s">
        <v>19</v>
      </c>
      <c r="F393" s="239" t="s">
        <v>544</v>
      </c>
      <c r="G393" s="237"/>
      <c r="H393" s="240">
        <v>266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6" t="s">
        <v>138</v>
      </c>
      <c r="AU393" s="246" t="s">
        <v>85</v>
      </c>
      <c r="AV393" s="14" t="s">
        <v>85</v>
      </c>
      <c r="AW393" s="14" t="s">
        <v>37</v>
      </c>
      <c r="AX393" s="14" t="s">
        <v>75</v>
      </c>
      <c r="AY393" s="246" t="s">
        <v>123</v>
      </c>
    </row>
    <row r="394" s="16" customFormat="1">
      <c r="A394" s="16"/>
      <c r="B394" s="258"/>
      <c r="C394" s="259"/>
      <c r="D394" s="227" t="s">
        <v>138</v>
      </c>
      <c r="E394" s="260" t="s">
        <v>19</v>
      </c>
      <c r="F394" s="261" t="s">
        <v>191</v>
      </c>
      <c r="G394" s="259"/>
      <c r="H394" s="262">
        <v>399</v>
      </c>
      <c r="I394" s="263"/>
      <c r="J394" s="259"/>
      <c r="K394" s="259"/>
      <c r="L394" s="264"/>
      <c r="M394" s="265"/>
      <c r="N394" s="266"/>
      <c r="O394" s="266"/>
      <c r="P394" s="266"/>
      <c r="Q394" s="266"/>
      <c r="R394" s="266"/>
      <c r="S394" s="266"/>
      <c r="T394" s="267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T394" s="268" t="s">
        <v>138</v>
      </c>
      <c r="AU394" s="268" t="s">
        <v>85</v>
      </c>
      <c r="AV394" s="16" t="s">
        <v>130</v>
      </c>
      <c r="AW394" s="16" t="s">
        <v>37</v>
      </c>
      <c r="AX394" s="16" t="s">
        <v>83</v>
      </c>
      <c r="AY394" s="268" t="s">
        <v>123</v>
      </c>
    </row>
    <row r="395" s="2" customFormat="1" ht="16.5" customHeight="1">
      <c r="A395" s="41"/>
      <c r="B395" s="42"/>
      <c r="C395" s="269" t="s">
        <v>545</v>
      </c>
      <c r="D395" s="269" t="s">
        <v>245</v>
      </c>
      <c r="E395" s="270" t="s">
        <v>546</v>
      </c>
      <c r="F395" s="271" t="s">
        <v>547</v>
      </c>
      <c r="G395" s="272" t="s">
        <v>161</v>
      </c>
      <c r="H395" s="273">
        <v>271.31999999999999</v>
      </c>
      <c r="I395" s="274"/>
      <c r="J395" s="275">
        <f>ROUND(I395*H395,2)</f>
        <v>0</v>
      </c>
      <c r="K395" s="271" t="s">
        <v>129</v>
      </c>
      <c r="L395" s="276"/>
      <c r="M395" s="277" t="s">
        <v>19</v>
      </c>
      <c r="N395" s="278" t="s">
        <v>46</v>
      </c>
      <c r="O395" s="87"/>
      <c r="P395" s="216">
        <f>O395*H395</f>
        <v>0</v>
      </c>
      <c r="Q395" s="216">
        <v>0.042999999999999997</v>
      </c>
      <c r="R395" s="216">
        <f>Q395*H395</f>
        <v>11.666759999999998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174</v>
      </c>
      <c r="AT395" s="218" t="s">
        <v>245</v>
      </c>
      <c r="AU395" s="218" t="s">
        <v>85</v>
      </c>
      <c r="AY395" s="20" t="s">
        <v>123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83</v>
      </c>
      <c r="BK395" s="219">
        <f>ROUND(I395*H395,2)</f>
        <v>0</v>
      </c>
      <c r="BL395" s="20" t="s">
        <v>130</v>
      </c>
      <c r="BM395" s="218" t="s">
        <v>548</v>
      </c>
    </row>
    <row r="396" s="14" customFormat="1">
      <c r="A396" s="14"/>
      <c r="B396" s="236"/>
      <c r="C396" s="237"/>
      <c r="D396" s="227" t="s">
        <v>138</v>
      </c>
      <c r="E396" s="238" t="s">
        <v>19</v>
      </c>
      <c r="F396" s="239" t="s">
        <v>549</v>
      </c>
      <c r="G396" s="237"/>
      <c r="H396" s="240">
        <v>266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6" t="s">
        <v>138</v>
      </c>
      <c r="AU396" s="246" t="s">
        <v>85</v>
      </c>
      <c r="AV396" s="14" t="s">
        <v>85</v>
      </c>
      <c r="AW396" s="14" t="s">
        <v>37</v>
      </c>
      <c r="AX396" s="14" t="s">
        <v>75</v>
      </c>
      <c r="AY396" s="246" t="s">
        <v>123</v>
      </c>
    </row>
    <row r="397" s="15" customFormat="1">
      <c r="A397" s="15"/>
      <c r="B397" s="247"/>
      <c r="C397" s="248"/>
      <c r="D397" s="227" t="s">
        <v>138</v>
      </c>
      <c r="E397" s="249" t="s">
        <v>19</v>
      </c>
      <c r="F397" s="250" t="s">
        <v>185</v>
      </c>
      <c r="G397" s="248"/>
      <c r="H397" s="251">
        <v>266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6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57" t="s">
        <v>138</v>
      </c>
      <c r="AU397" s="257" t="s">
        <v>85</v>
      </c>
      <c r="AV397" s="15" t="s">
        <v>141</v>
      </c>
      <c r="AW397" s="15" t="s">
        <v>37</v>
      </c>
      <c r="AX397" s="15" t="s">
        <v>75</v>
      </c>
      <c r="AY397" s="257" t="s">
        <v>123</v>
      </c>
    </row>
    <row r="398" s="14" customFormat="1">
      <c r="A398" s="14"/>
      <c r="B398" s="236"/>
      <c r="C398" s="237"/>
      <c r="D398" s="227" t="s">
        <v>138</v>
      </c>
      <c r="E398" s="238" t="s">
        <v>19</v>
      </c>
      <c r="F398" s="239" t="s">
        <v>550</v>
      </c>
      <c r="G398" s="237"/>
      <c r="H398" s="240">
        <v>271.31999999999999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138</v>
      </c>
      <c r="AU398" s="246" t="s">
        <v>85</v>
      </c>
      <c r="AV398" s="14" t="s">
        <v>85</v>
      </c>
      <c r="AW398" s="14" t="s">
        <v>37</v>
      </c>
      <c r="AX398" s="14" t="s">
        <v>83</v>
      </c>
      <c r="AY398" s="246" t="s">
        <v>123</v>
      </c>
    </row>
    <row r="399" s="2" customFormat="1" ht="16.5" customHeight="1">
      <c r="A399" s="41"/>
      <c r="B399" s="42"/>
      <c r="C399" s="269" t="s">
        <v>551</v>
      </c>
      <c r="D399" s="269" t="s">
        <v>245</v>
      </c>
      <c r="E399" s="270" t="s">
        <v>552</v>
      </c>
      <c r="F399" s="271" t="s">
        <v>553</v>
      </c>
      <c r="G399" s="272" t="s">
        <v>161</v>
      </c>
      <c r="H399" s="273">
        <v>135.66</v>
      </c>
      <c r="I399" s="274"/>
      <c r="J399" s="275">
        <f>ROUND(I399*H399,2)</f>
        <v>0</v>
      </c>
      <c r="K399" s="271" t="s">
        <v>129</v>
      </c>
      <c r="L399" s="276"/>
      <c r="M399" s="277" t="s">
        <v>19</v>
      </c>
      <c r="N399" s="278" t="s">
        <v>46</v>
      </c>
      <c r="O399" s="87"/>
      <c r="P399" s="216">
        <f>O399*H399</f>
        <v>0</v>
      </c>
      <c r="Q399" s="216">
        <v>0.028000000000000001</v>
      </c>
      <c r="R399" s="216">
        <f>Q399*H399</f>
        <v>3.7984800000000001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174</v>
      </c>
      <c r="AT399" s="218" t="s">
        <v>245</v>
      </c>
      <c r="AU399" s="218" t="s">
        <v>85</v>
      </c>
      <c r="AY399" s="20" t="s">
        <v>123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83</v>
      </c>
      <c r="BK399" s="219">
        <f>ROUND(I399*H399,2)</f>
        <v>0</v>
      </c>
      <c r="BL399" s="20" t="s">
        <v>130</v>
      </c>
      <c r="BM399" s="218" t="s">
        <v>554</v>
      </c>
    </row>
    <row r="400" s="14" customFormat="1">
      <c r="A400" s="14"/>
      <c r="B400" s="236"/>
      <c r="C400" s="237"/>
      <c r="D400" s="227" t="s">
        <v>138</v>
      </c>
      <c r="E400" s="238" t="s">
        <v>19</v>
      </c>
      <c r="F400" s="239" t="s">
        <v>555</v>
      </c>
      <c r="G400" s="237"/>
      <c r="H400" s="240">
        <v>133</v>
      </c>
      <c r="I400" s="241"/>
      <c r="J400" s="237"/>
      <c r="K400" s="237"/>
      <c r="L400" s="242"/>
      <c r="M400" s="243"/>
      <c r="N400" s="244"/>
      <c r="O400" s="244"/>
      <c r="P400" s="244"/>
      <c r="Q400" s="244"/>
      <c r="R400" s="244"/>
      <c r="S400" s="244"/>
      <c r="T400" s="24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6" t="s">
        <v>138</v>
      </c>
      <c r="AU400" s="246" t="s">
        <v>85</v>
      </c>
      <c r="AV400" s="14" t="s">
        <v>85</v>
      </c>
      <c r="AW400" s="14" t="s">
        <v>37</v>
      </c>
      <c r="AX400" s="14" t="s">
        <v>75</v>
      </c>
      <c r="AY400" s="246" t="s">
        <v>123</v>
      </c>
    </row>
    <row r="401" s="15" customFormat="1">
      <c r="A401" s="15"/>
      <c r="B401" s="247"/>
      <c r="C401" s="248"/>
      <c r="D401" s="227" t="s">
        <v>138</v>
      </c>
      <c r="E401" s="249" t="s">
        <v>19</v>
      </c>
      <c r="F401" s="250" t="s">
        <v>185</v>
      </c>
      <c r="G401" s="248"/>
      <c r="H401" s="251">
        <v>133</v>
      </c>
      <c r="I401" s="252"/>
      <c r="J401" s="248"/>
      <c r="K401" s="248"/>
      <c r="L401" s="253"/>
      <c r="M401" s="254"/>
      <c r="N401" s="255"/>
      <c r="O401" s="255"/>
      <c r="P401" s="255"/>
      <c r="Q401" s="255"/>
      <c r="R401" s="255"/>
      <c r="S401" s="255"/>
      <c r="T401" s="256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57" t="s">
        <v>138</v>
      </c>
      <c r="AU401" s="257" t="s">
        <v>85</v>
      </c>
      <c r="AV401" s="15" t="s">
        <v>141</v>
      </c>
      <c r="AW401" s="15" t="s">
        <v>37</v>
      </c>
      <c r="AX401" s="15" t="s">
        <v>75</v>
      </c>
      <c r="AY401" s="257" t="s">
        <v>123</v>
      </c>
    </row>
    <row r="402" s="14" customFormat="1">
      <c r="A402" s="14"/>
      <c r="B402" s="236"/>
      <c r="C402" s="237"/>
      <c r="D402" s="227" t="s">
        <v>138</v>
      </c>
      <c r="E402" s="238" t="s">
        <v>19</v>
      </c>
      <c r="F402" s="239" t="s">
        <v>556</v>
      </c>
      <c r="G402" s="237"/>
      <c r="H402" s="240">
        <v>135.66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138</v>
      </c>
      <c r="AU402" s="246" t="s">
        <v>85</v>
      </c>
      <c r="AV402" s="14" t="s">
        <v>85</v>
      </c>
      <c r="AW402" s="14" t="s">
        <v>37</v>
      </c>
      <c r="AX402" s="14" t="s">
        <v>83</v>
      </c>
      <c r="AY402" s="246" t="s">
        <v>123</v>
      </c>
    </row>
    <row r="403" s="2" customFormat="1" ht="16.5" customHeight="1">
      <c r="A403" s="41"/>
      <c r="B403" s="42"/>
      <c r="C403" s="207" t="s">
        <v>557</v>
      </c>
      <c r="D403" s="207" t="s">
        <v>125</v>
      </c>
      <c r="E403" s="208" t="s">
        <v>558</v>
      </c>
      <c r="F403" s="209" t="s">
        <v>559</v>
      </c>
      <c r="G403" s="210" t="s">
        <v>170</v>
      </c>
      <c r="H403" s="211">
        <v>8.2569999999999997</v>
      </c>
      <c r="I403" s="212"/>
      <c r="J403" s="213">
        <f>ROUND(I403*H403,2)</f>
        <v>0</v>
      </c>
      <c r="K403" s="209" t="s">
        <v>129</v>
      </c>
      <c r="L403" s="47"/>
      <c r="M403" s="214" t="s">
        <v>19</v>
      </c>
      <c r="N403" s="215" t="s">
        <v>46</v>
      </c>
      <c r="O403" s="87"/>
      <c r="P403" s="216">
        <f>O403*H403</f>
        <v>0</v>
      </c>
      <c r="Q403" s="216">
        <v>2.2563399999999998</v>
      </c>
      <c r="R403" s="216">
        <f>Q403*H403</f>
        <v>18.630599379999996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130</v>
      </c>
      <c r="AT403" s="218" t="s">
        <v>125</v>
      </c>
      <c r="AU403" s="218" t="s">
        <v>85</v>
      </c>
      <c r="AY403" s="20" t="s">
        <v>123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83</v>
      </c>
      <c r="BK403" s="219">
        <f>ROUND(I403*H403,2)</f>
        <v>0</v>
      </c>
      <c r="BL403" s="20" t="s">
        <v>130</v>
      </c>
      <c r="BM403" s="218" t="s">
        <v>560</v>
      </c>
    </row>
    <row r="404" s="2" customFormat="1">
      <c r="A404" s="41"/>
      <c r="B404" s="42"/>
      <c r="C404" s="43"/>
      <c r="D404" s="220" t="s">
        <v>132</v>
      </c>
      <c r="E404" s="43"/>
      <c r="F404" s="221" t="s">
        <v>561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132</v>
      </c>
      <c r="AU404" s="20" t="s">
        <v>85</v>
      </c>
    </row>
    <row r="405" s="14" customFormat="1">
      <c r="A405" s="14"/>
      <c r="B405" s="236"/>
      <c r="C405" s="237"/>
      <c r="D405" s="227" t="s">
        <v>138</v>
      </c>
      <c r="E405" s="238" t="s">
        <v>19</v>
      </c>
      <c r="F405" s="239" t="s">
        <v>562</v>
      </c>
      <c r="G405" s="237"/>
      <c r="H405" s="240">
        <v>2.8700000000000001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6" t="s">
        <v>138</v>
      </c>
      <c r="AU405" s="246" t="s">
        <v>85</v>
      </c>
      <c r="AV405" s="14" t="s">
        <v>85</v>
      </c>
      <c r="AW405" s="14" t="s">
        <v>37</v>
      </c>
      <c r="AX405" s="14" t="s">
        <v>75</v>
      </c>
      <c r="AY405" s="246" t="s">
        <v>123</v>
      </c>
    </row>
    <row r="406" s="14" customFormat="1">
      <c r="A406" s="14"/>
      <c r="B406" s="236"/>
      <c r="C406" s="237"/>
      <c r="D406" s="227" t="s">
        <v>138</v>
      </c>
      <c r="E406" s="238" t="s">
        <v>19</v>
      </c>
      <c r="F406" s="239" t="s">
        <v>563</v>
      </c>
      <c r="G406" s="237"/>
      <c r="H406" s="240">
        <v>1.663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6" t="s">
        <v>138</v>
      </c>
      <c r="AU406" s="246" t="s">
        <v>85</v>
      </c>
      <c r="AV406" s="14" t="s">
        <v>85</v>
      </c>
      <c r="AW406" s="14" t="s">
        <v>37</v>
      </c>
      <c r="AX406" s="14" t="s">
        <v>75</v>
      </c>
      <c r="AY406" s="246" t="s">
        <v>123</v>
      </c>
    </row>
    <row r="407" s="14" customFormat="1">
      <c r="A407" s="14"/>
      <c r="B407" s="236"/>
      <c r="C407" s="237"/>
      <c r="D407" s="227" t="s">
        <v>138</v>
      </c>
      <c r="E407" s="238" t="s">
        <v>19</v>
      </c>
      <c r="F407" s="239" t="s">
        <v>564</v>
      </c>
      <c r="G407" s="237"/>
      <c r="H407" s="240">
        <v>3.7240000000000002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138</v>
      </c>
      <c r="AU407" s="246" t="s">
        <v>85</v>
      </c>
      <c r="AV407" s="14" t="s">
        <v>85</v>
      </c>
      <c r="AW407" s="14" t="s">
        <v>37</v>
      </c>
      <c r="AX407" s="14" t="s">
        <v>75</v>
      </c>
      <c r="AY407" s="246" t="s">
        <v>123</v>
      </c>
    </row>
    <row r="408" s="16" customFormat="1">
      <c r="A408" s="16"/>
      <c r="B408" s="258"/>
      <c r="C408" s="259"/>
      <c r="D408" s="227" t="s">
        <v>138</v>
      </c>
      <c r="E408" s="260" t="s">
        <v>19</v>
      </c>
      <c r="F408" s="261" t="s">
        <v>191</v>
      </c>
      <c r="G408" s="259"/>
      <c r="H408" s="262">
        <v>8.2570000000000014</v>
      </c>
      <c r="I408" s="263"/>
      <c r="J408" s="259"/>
      <c r="K408" s="259"/>
      <c r="L408" s="264"/>
      <c r="M408" s="265"/>
      <c r="N408" s="266"/>
      <c r="O408" s="266"/>
      <c r="P408" s="266"/>
      <c r="Q408" s="266"/>
      <c r="R408" s="266"/>
      <c r="S408" s="266"/>
      <c r="T408" s="267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T408" s="268" t="s">
        <v>138</v>
      </c>
      <c r="AU408" s="268" t="s">
        <v>85</v>
      </c>
      <c r="AV408" s="16" t="s">
        <v>130</v>
      </c>
      <c r="AW408" s="16" t="s">
        <v>37</v>
      </c>
      <c r="AX408" s="16" t="s">
        <v>83</v>
      </c>
      <c r="AY408" s="268" t="s">
        <v>123</v>
      </c>
    </row>
    <row r="409" s="2" customFormat="1" ht="21.75" customHeight="1">
      <c r="A409" s="41"/>
      <c r="B409" s="42"/>
      <c r="C409" s="207" t="s">
        <v>565</v>
      </c>
      <c r="D409" s="207" t="s">
        <v>125</v>
      </c>
      <c r="E409" s="208" t="s">
        <v>566</v>
      </c>
      <c r="F409" s="209" t="s">
        <v>567</v>
      </c>
      <c r="G409" s="210" t="s">
        <v>161</v>
      </c>
      <c r="H409" s="211">
        <v>34</v>
      </c>
      <c r="I409" s="212"/>
      <c r="J409" s="213">
        <f>ROUND(I409*H409,2)</f>
        <v>0</v>
      </c>
      <c r="K409" s="209" t="s">
        <v>129</v>
      </c>
      <c r="L409" s="47"/>
      <c r="M409" s="214" t="s">
        <v>19</v>
      </c>
      <c r="N409" s="215" t="s">
        <v>46</v>
      </c>
      <c r="O409" s="87"/>
      <c r="P409" s="216">
        <f>O409*H409</f>
        <v>0</v>
      </c>
      <c r="Q409" s="216">
        <v>1.863E-06</v>
      </c>
      <c r="R409" s="216">
        <f>Q409*H409</f>
        <v>6.3342000000000004E-05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130</v>
      </c>
      <c r="AT409" s="218" t="s">
        <v>125</v>
      </c>
      <c r="AU409" s="218" t="s">
        <v>85</v>
      </c>
      <c r="AY409" s="20" t="s">
        <v>123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83</v>
      </c>
      <c r="BK409" s="219">
        <f>ROUND(I409*H409,2)</f>
        <v>0</v>
      </c>
      <c r="BL409" s="20" t="s">
        <v>130</v>
      </c>
      <c r="BM409" s="218" t="s">
        <v>568</v>
      </c>
    </row>
    <row r="410" s="2" customFormat="1">
      <c r="A410" s="41"/>
      <c r="B410" s="42"/>
      <c r="C410" s="43"/>
      <c r="D410" s="220" t="s">
        <v>132</v>
      </c>
      <c r="E410" s="43"/>
      <c r="F410" s="221" t="s">
        <v>569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132</v>
      </c>
      <c r="AU410" s="20" t="s">
        <v>85</v>
      </c>
    </row>
    <row r="411" s="13" customFormat="1">
      <c r="A411" s="13"/>
      <c r="B411" s="225"/>
      <c r="C411" s="226"/>
      <c r="D411" s="227" t="s">
        <v>138</v>
      </c>
      <c r="E411" s="228" t="s">
        <v>19</v>
      </c>
      <c r="F411" s="229" t="s">
        <v>139</v>
      </c>
      <c r="G411" s="226"/>
      <c r="H411" s="228" t="s">
        <v>19</v>
      </c>
      <c r="I411" s="230"/>
      <c r="J411" s="226"/>
      <c r="K411" s="226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138</v>
      </c>
      <c r="AU411" s="235" t="s">
        <v>85</v>
      </c>
      <c r="AV411" s="13" t="s">
        <v>83</v>
      </c>
      <c r="AW411" s="13" t="s">
        <v>37</v>
      </c>
      <c r="AX411" s="13" t="s">
        <v>75</v>
      </c>
      <c r="AY411" s="235" t="s">
        <v>123</v>
      </c>
    </row>
    <row r="412" s="14" customFormat="1">
      <c r="A412" s="14"/>
      <c r="B412" s="236"/>
      <c r="C412" s="237"/>
      <c r="D412" s="227" t="s">
        <v>138</v>
      </c>
      <c r="E412" s="238" t="s">
        <v>19</v>
      </c>
      <c r="F412" s="239" t="s">
        <v>570</v>
      </c>
      <c r="G412" s="237"/>
      <c r="H412" s="240">
        <v>34</v>
      </c>
      <c r="I412" s="241"/>
      <c r="J412" s="237"/>
      <c r="K412" s="237"/>
      <c r="L412" s="242"/>
      <c r="M412" s="243"/>
      <c r="N412" s="244"/>
      <c r="O412" s="244"/>
      <c r="P412" s="244"/>
      <c r="Q412" s="244"/>
      <c r="R412" s="244"/>
      <c r="S412" s="244"/>
      <c r="T412" s="24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6" t="s">
        <v>138</v>
      </c>
      <c r="AU412" s="246" t="s">
        <v>85</v>
      </c>
      <c r="AV412" s="14" t="s">
        <v>85</v>
      </c>
      <c r="AW412" s="14" t="s">
        <v>37</v>
      </c>
      <c r="AX412" s="14" t="s">
        <v>83</v>
      </c>
      <c r="AY412" s="246" t="s">
        <v>123</v>
      </c>
    </row>
    <row r="413" s="2" customFormat="1" ht="24.15" customHeight="1">
      <c r="A413" s="41"/>
      <c r="B413" s="42"/>
      <c r="C413" s="207" t="s">
        <v>571</v>
      </c>
      <c r="D413" s="207" t="s">
        <v>125</v>
      </c>
      <c r="E413" s="208" t="s">
        <v>572</v>
      </c>
      <c r="F413" s="209" t="s">
        <v>573</v>
      </c>
      <c r="G413" s="210" t="s">
        <v>161</v>
      </c>
      <c r="H413" s="211">
        <v>34</v>
      </c>
      <c r="I413" s="212"/>
      <c r="J413" s="213">
        <f>ROUND(I413*H413,2)</f>
        <v>0</v>
      </c>
      <c r="K413" s="209" t="s">
        <v>129</v>
      </c>
      <c r="L413" s="47"/>
      <c r="M413" s="214" t="s">
        <v>19</v>
      </c>
      <c r="N413" s="215" t="s">
        <v>46</v>
      </c>
      <c r="O413" s="87"/>
      <c r="P413" s="216">
        <f>O413*H413</f>
        <v>0</v>
      </c>
      <c r="Q413" s="216">
        <v>0.00021130000000000001</v>
      </c>
      <c r="R413" s="216">
        <f>Q413*H413</f>
        <v>0.0071842000000000008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130</v>
      </c>
      <c r="AT413" s="218" t="s">
        <v>125</v>
      </c>
      <c r="AU413" s="218" t="s">
        <v>85</v>
      </c>
      <c r="AY413" s="20" t="s">
        <v>123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83</v>
      </c>
      <c r="BK413" s="219">
        <f>ROUND(I413*H413,2)</f>
        <v>0</v>
      </c>
      <c r="BL413" s="20" t="s">
        <v>130</v>
      </c>
      <c r="BM413" s="218" t="s">
        <v>574</v>
      </c>
    </row>
    <row r="414" s="2" customFormat="1">
      <c r="A414" s="41"/>
      <c r="B414" s="42"/>
      <c r="C414" s="43"/>
      <c r="D414" s="220" t="s">
        <v>132</v>
      </c>
      <c r="E414" s="43"/>
      <c r="F414" s="221" t="s">
        <v>575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132</v>
      </c>
      <c r="AU414" s="20" t="s">
        <v>85</v>
      </c>
    </row>
    <row r="415" s="13" customFormat="1">
      <c r="A415" s="13"/>
      <c r="B415" s="225"/>
      <c r="C415" s="226"/>
      <c r="D415" s="227" t="s">
        <v>138</v>
      </c>
      <c r="E415" s="228" t="s">
        <v>19</v>
      </c>
      <c r="F415" s="229" t="s">
        <v>139</v>
      </c>
      <c r="G415" s="226"/>
      <c r="H415" s="228" t="s">
        <v>19</v>
      </c>
      <c r="I415" s="230"/>
      <c r="J415" s="226"/>
      <c r="K415" s="226"/>
      <c r="L415" s="231"/>
      <c r="M415" s="232"/>
      <c r="N415" s="233"/>
      <c r="O415" s="233"/>
      <c r="P415" s="233"/>
      <c r="Q415" s="233"/>
      <c r="R415" s="233"/>
      <c r="S415" s="233"/>
      <c r="T415" s="23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5" t="s">
        <v>138</v>
      </c>
      <c r="AU415" s="235" t="s">
        <v>85</v>
      </c>
      <c r="AV415" s="13" t="s">
        <v>83</v>
      </c>
      <c r="AW415" s="13" t="s">
        <v>37</v>
      </c>
      <c r="AX415" s="13" t="s">
        <v>75</v>
      </c>
      <c r="AY415" s="235" t="s">
        <v>123</v>
      </c>
    </row>
    <row r="416" s="14" customFormat="1">
      <c r="A416" s="14"/>
      <c r="B416" s="236"/>
      <c r="C416" s="237"/>
      <c r="D416" s="227" t="s">
        <v>138</v>
      </c>
      <c r="E416" s="238" t="s">
        <v>19</v>
      </c>
      <c r="F416" s="239" t="s">
        <v>570</v>
      </c>
      <c r="G416" s="237"/>
      <c r="H416" s="240">
        <v>34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6" t="s">
        <v>138</v>
      </c>
      <c r="AU416" s="246" t="s">
        <v>85</v>
      </c>
      <c r="AV416" s="14" t="s">
        <v>85</v>
      </c>
      <c r="AW416" s="14" t="s">
        <v>37</v>
      </c>
      <c r="AX416" s="14" t="s">
        <v>83</v>
      </c>
      <c r="AY416" s="246" t="s">
        <v>123</v>
      </c>
    </row>
    <row r="417" s="2" customFormat="1" ht="21.75" customHeight="1">
      <c r="A417" s="41"/>
      <c r="B417" s="42"/>
      <c r="C417" s="207" t="s">
        <v>576</v>
      </c>
      <c r="D417" s="207" t="s">
        <v>125</v>
      </c>
      <c r="E417" s="208" t="s">
        <v>577</v>
      </c>
      <c r="F417" s="209" t="s">
        <v>578</v>
      </c>
      <c r="G417" s="210" t="s">
        <v>324</v>
      </c>
      <c r="H417" s="211">
        <v>2</v>
      </c>
      <c r="I417" s="212"/>
      <c r="J417" s="213">
        <f>ROUND(I417*H417,2)</f>
        <v>0</v>
      </c>
      <c r="K417" s="209" t="s">
        <v>129</v>
      </c>
      <c r="L417" s="47"/>
      <c r="M417" s="214" t="s">
        <v>19</v>
      </c>
      <c r="N417" s="215" t="s">
        <v>46</v>
      </c>
      <c r="O417" s="87"/>
      <c r="P417" s="216">
        <f>O417*H417</f>
        <v>0</v>
      </c>
      <c r="Q417" s="216">
        <v>7.005658135</v>
      </c>
      <c r="R417" s="216">
        <f>Q417*H417</f>
        <v>14.01131627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130</v>
      </c>
      <c r="AT417" s="218" t="s">
        <v>125</v>
      </c>
      <c r="AU417" s="218" t="s">
        <v>85</v>
      </c>
      <c r="AY417" s="20" t="s">
        <v>123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83</v>
      </c>
      <c r="BK417" s="219">
        <f>ROUND(I417*H417,2)</f>
        <v>0</v>
      </c>
      <c r="BL417" s="20" t="s">
        <v>130</v>
      </c>
      <c r="BM417" s="218" t="s">
        <v>579</v>
      </c>
    </row>
    <row r="418" s="2" customFormat="1">
      <c r="A418" s="41"/>
      <c r="B418" s="42"/>
      <c r="C418" s="43"/>
      <c r="D418" s="220" t="s">
        <v>132</v>
      </c>
      <c r="E418" s="43"/>
      <c r="F418" s="221" t="s">
        <v>580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132</v>
      </c>
      <c r="AU418" s="20" t="s">
        <v>85</v>
      </c>
    </row>
    <row r="419" s="2" customFormat="1" ht="16.5" customHeight="1">
      <c r="A419" s="41"/>
      <c r="B419" s="42"/>
      <c r="C419" s="207" t="s">
        <v>581</v>
      </c>
      <c r="D419" s="207" t="s">
        <v>125</v>
      </c>
      <c r="E419" s="208" t="s">
        <v>582</v>
      </c>
      <c r="F419" s="209" t="s">
        <v>583</v>
      </c>
      <c r="G419" s="210" t="s">
        <v>170</v>
      </c>
      <c r="H419" s="211">
        <v>1.7809999999999999</v>
      </c>
      <c r="I419" s="212"/>
      <c r="J419" s="213">
        <f>ROUND(I419*H419,2)</f>
        <v>0</v>
      </c>
      <c r="K419" s="209" t="s">
        <v>129</v>
      </c>
      <c r="L419" s="47"/>
      <c r="M419" s="214" t="s">
        <v>19</v>
      </c>
      <c r="N419" s="215" t="s">
        <v>46</v>
      </c>
      <c r="O419" s="87"/>
      <c r="P419" s="216">
        <f>O419*H419</f>
        <v>0</v>
      </c>
      <c r="Q419" s="216">
        <v>2.5122534999999999</v>
      </c>
      <c r="R419" s="216">
        <f>Q419*H419</f>
        <v>4.4743234834999992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130</v>
      </c>
      <c r="AT419" s="218" t="s">
        <v>125</v>
      </c>
      <c r="AU419" s="218" t="s">
        <v>85</v>
      </c>
      <c r="AY419" s="20" t="s">
        <v>123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83</v>
      </c>
      <c r="BK419" s="219">
        <f>ROUND(I419*H419,2)</f>
        <v>0</v>
      </c>
      <c r="BL419" s="20" t="s">
        <v>130</v>
      </c>
      <c r="BM419" s="218" t="s">
        <v>584</v>
      </c>
    </row>
    <row r="420" s="2" customFormat="1">
      <c r="A420" s="41"/>
      <c r="B420" s="42"/>
      <c r="C420" s="43"/>
      <c r="D420" s="220" t="s">
        <v>132</v>
      </c>
      <c r="E420" s="43"/>
      <c r="F420" s="221" t="s">
        <v>585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132</v>
      </c>
      <c r="AU420" s="20" t="s">
        <v>85</v>
      </c>
    </row>
    <row r="421" s="14" customFormat="1">
      <c r="A421" s="14"/>
      <c r="B421" s="236"/>
      <c r="C421" s="237"/>
      <c r="D421" s="227" t="s">
        <v>138</v>
      </c>
      <c r="E421" s="238" t="s">
        <v>19</v>
      </c>
      <c r="F421" s="239" t="s">
        <v>586</v>
      </c>
      <c r="G421" s="237"/>
      <c r="H421" s="240">
        <v>1.7809999999999999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138</v>
      </c>
      <c r="AU421" s="246" t="s">
        <v>85</v>
      </c>
      <c r="AV421" s="14" t="s">
        <v>85</v>
      </c>
      <c r="AW421" s="14" t="s">
        <v>37</v>
      </c>
      <c r="AX421" s="14" t="s">
        <v>83</v>
      </c>
      <c r="AY421" s="246" t="s">
        <v>123</v>
      </c>
    </row>
    <row r="422" s="2" customFormat="1" ht="16.5" customHeight="1">
      <c r="A422" s="41"/>
      <c r="B422" s="42"/>
      <c r="C422" s="207" t="s">
        <v>587</v>
      </c>
      <c r="D422" s="207" t="s">
        <v>125</v>
      </c>
      <c r="E422" s="208" t="s">
        <v>588</v>
      </c>
      <c r="F422" s="209" t="s">
        <v>589</v>
      </c>
      <c r="G422" s="210" t="s">
        <v>128</v>
      </c>
      <c r="H422" s="211">
        <v>422</v>
      </c>
      <c r="I422" s="212"/>
      <c r="J422" s="213">
        <f>ROUND(I422*H422,2)</f>
        <v>0</v>
      </c>
      <c r="K422" s="209" t="s">
        <v>129</v>
      </c>
      <c r="L422" s="47"/>
      <c r="M422" s="214" t="s">
        <v>19</v>
      </c>
      <c r="N422" s="215" t="s">
        <v>46</v>
      </c>
      <c r="O422" s="87"/>
      <c r="P422" s="216">
        <f>O422*H422</f>
        <v>0</v>
      </c>
      <c r="Q422" s="216">
        <v>0.00068749999999999996</v>
      </c>
      <c r="R422" s="216">
        <f>Q422*H422</f>
        <v>0.29012499999999997</v>
      </c>
      <c r="S422" s="216">
        <v>0</v>
      </c>
      <c r="T422" s="21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8" t="s">
        <v>130</v>
      </c>
      <c r="AT422" s="218" t="s">
        <v>125</v>
      </c>
      <c r="AU422" s="218" t="s">
        <v>85</v>
      </c>
      <c r="AY422" s="20" t="s">
        <v>123</v>
      </c>
      <c r="BE422" s="219">
        <f>IF(N422="základní",J422,0)</f>
        <v>0</v>
      </c>
      <c r="BF422" s="219">
        <f>IF(N422="snížená",J422,0)</f>
        <v>0</v>
      </c>
      <c r="BG422" s="219">
        <f>IF(N422="zákl. přenesená",J422,0)</f>
        <v>0</v>
      </c>
      <c r="BH422" s="219">
        <f>IF(N422="sníž. přenesená",J422,0)</f>
        <v>0</v>
      </c>
      <c r="BI422" s="219">
        <f>IF(N422="nulová",J422,0)</f>
        <v>0</v>
      </c>
      <c r="BJ422" s="20" t="s">
        <v>83</v>
      </c>
      <c r="BK422" s="219">
        <f>ROUND(I422*H422,2)</f>
        <v>0</v>
      </c>
      <c r="BL422" s="20" t="s">
        <v>130</v>
      </c>
      <c r="BM422" s="218" t="s">
        <v>590</v>
      </c>
    </row>
    <row r="423" s="2" customFormat="1">
      <c r="A423" s="41"/>
      <c r="B423" s="42"/>
      <c r="C423" s="43"/>
      <c r="D423" s="220" t="s">
        <v>132</v>
      </c>
      <c r="E423" s="43"/>
      <c r="F423" s="221" t="s">
        <v>591</v>
      </c>
      <c r="G423" s="43"/>
      <c r="H423" s="43"/>
      <c r="I423" s="222"/>
      <c r="J423" s="43"/>
      <c r="K423" s="43"/>
      <c r="L423" s="47"/>
      <c r="M423" s="223"/>
      <c r="N423" s="22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132</v>
      </c>
      <c r="AU423" s="20" t="s">
        <v>85</v>
      </c>
    </row>
    <row r="424" s="13" customFormat="1">
      <c r="A424" s="13"/>
      <c r="B424" s="225"/>
      <c r="C424" s="226"/>
      <c r="D424" s="227" t="s">
        <v>138</v>
      </c>
      <c r="E424" s="228" t="s">
        <v>19</v>
      </c>
      <c r="F424" s="229" t="s">
        <v>139</v>
      </c>
      <c r="G424" s="226"/>
      <c r="H424" s="228" t="s">
        <v>19</v>
      </c>
      <c r="I424" s="230"/>
      <c r="J424" s="226"/>
      <c r="K424" s="226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138</v>
      </c>
      <c r="AU424" s="235" t="s">
        <v>85</v>
      </c>
      <c r="AV424" s="13" t="s">
        <v>83</v>
      </c>
      <c r="AW424" s="13" t="s">
        <v>37</v>
      </c>
      <c r="AX424" s="13" t="s">
        <v>75</v>
      </c>
      <c r="AY424" s="235" t="s">
        <v>123</v>
      </c>
    </row>
    <row r="425" s="14" customFormat="1">
      <c r="A425" s="14"/>
      <c r="B425" s="236"/>
      <c r="C425" s="237"/>
      <c r="D425" s="227" t="s">
        <v>138</v>
      </c>
      <c r="E425" s="238" t="s">
        <v>19</v>
      </c>
      <c r="F425" s="239" t="s">
        <v>592</v>
      </c>
      <c r="G425" s="237"/>
      <c r="H425" s="240">
        <v>390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6" t="s">
        <v>138</v>
      </c>
      <c r="AU425" s="246" t="s">
        <v>85</v>
      </c>
      <c r="AV425" s="14" t="s">
        <v>85</v>
      </c>
      <c r="AW425" s="14" t="s">
        <v>37</v>
      </c>
      <c r="AX425" s="14" t="s">
        <v>75</v>
      </c>
      <c r="AY425" s="246" t="s">
        <v>123</v>
      </c>
    </row>
    <row r="426" s="14" customFormat="1">
      <c r="A426" s="14"/>
      <c r="B426" s="236"/>
      <c r="C426" s="237"/>
      <c r="D426" s="227" t="s">
        <v>138</v>
      </c>
      <c r="E426" s="238" t="s">
        <v>19</v>
      </c>
      <c r="F426" s="239" t="s">
        <v>593</v>
      </c>
      <c r="G426" s="237"/>
      <c r="H426" s="240">
        <v>32</v>
      </c>
      <c r="I426" s="241"/>
      <c r="J426" s="237"/>
      <c r="K426" s="237"/>
      <c r="L426" s="242"/>
      <c r="M426" s="243"/>
      <c r="N426" s="244"/>
      <c r="O426" s="244"/>
      <c r="P426" s="244"/>
      <c r="Q426" s="244"/>
      <c r="R426" s="244"/>
      <c r="S426" s="244"/>
      <c r="T426" s="24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6" t="s">
        <v>138</v>
      </c>
      <c r="AU426" s="246" t="s">
        <v>85</v>
      </c>
      <c r="AV426" s="14" t="s">
        <v>85</v>
      </c>
      <c r="AW426" s="14" t="s">
        <v>37</v>
      </c>
      <c r="AX426" s="14" t="s">
        <v>75</v>
      </c>
      <c r="AY426" s="246" t="s">
        <v>123</v>
      </c>
    </row>
    <row r="427" s="16" customFormat="1">
      <c r="A427" s="16"/>
      <c r="B427" s="258"/>
      <c r="C427" s="259"/>
      <c r="D427" s="227" t="s">
        <v>138</v>
      </c>
      <c r="E427" s="260" t="s">
        <v>19</v>
      </c>
      <c r="F427" s="261" t="s">
        <v>191</v>
      </c>
      <c r="G427" s="259"/>
      <c r="H427" s="262">
        <v>422</v>
      </c>
      <c r="I427" s="263"/>
      <c r="J427" s="259"/>
      <c r="K427" s="259"/>
      <c r="L427" s="264"/>
      <c r="M427" s="265"/>
      <c r="N427" s="266"/>
      <c r="O427" s="266"/>
      <c r="P427" s="266"/>
      <c r="Q427" s="266"/>
      <c r="R427" s="266"/>
      <c r="S427" s="266"/>
      <c r="T427" s="267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T427" s="268" t="s">
        <v>138</v>
      </c>
      <c r="AU427" s="268" t="s">
        <v>85</v>
      </c>
      <c r="AV427" s="16" t="s">
        <v>130</v>
      </c>
      <c r="AW427" s="16" t="s">
        <v>37</v>
      </c>
      <c r="AX427" s="16" t="s">
        <v>83</v>
      </c>
      <c r="AY427" s="268" t="s">
        <v>123</v>
      </c>
    </row>
    <row r="428" s="2" customFormat="1" ht="16.5" customHeight="1">
      <c r="A428" s="41"/>
      <c r="B428" s="42"/>
      <c r="C428" s="207" t="s">
        <v>594</v>
      </c>
      <c r="D428" s="207" t="s">
        <v>125</v>
      </c>
      <c r="E428" s="208" t="s">
        <v>595</v>
      </c>
      <c r="F428" s="209" t="s">
        <v>596</v>
      </c>
      <c r="G428" s="210" t="s">
        <v>161</v>
      </c>
      <c r="H428" s="211">
        <v>9</v>
      </c>
      <c r="I428" s="212"/>
      <c r="J428" s="213">
        <f>ROUND(I428*H428,2)</f>
        <v>0</v>
      </c>
      <c r="K428" s="209" t="s">
        <v>129</v>
      </c>
      <c r="L428" s="47"/>
      <c r="M428" s="214" t="s">
        <v>19</v>
      </c>
      <c r="N428" s="215" t="s">
        <v>46</v>
      </c>
      <c r="O428" s="87"/>
      <c r="P428" s="216">
        <f>O428*H428</f>
        <v>0</v>
      </c>
      <c r="Q428" s="216">
        <v>0.29220869999999999</v>
      </c>
      <c r="R428" s="216">
        <f>Q428*H428</f>
        <v>2.6298782999999997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130</v>
      </c>
      <c r="AT428" s="218" t="s">
        <v>125</v>
      </c>
      <c r="AU428" s="218" t="s">
        <v>85</v>
      </c>
      <c r="AY428" s="20" t="s">
        <v>123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0" t="s">
        <v>83</v>
      </c>
      <c r="BK428" s="219">
        <f>ROUND(I428*H428,2)</f>
        <v>0</v>
      </c>
      <c r="BL428" s="20" t="s">
        <v>130</v>
      </c>
      <c r="BM428" s="218" t="s">
        <v>597</v>
      </c>
    </row>
    <row r="429" s="2" customFormat="1">
      <c r="A429" s="41"/>
      <c r="B429" s="42"/>
      <c r="C429" s="43"/>
      <c r="D429" s="220" t="s">
        <v>132</v>
      </c>
      <c r="E429" s="43"/>
      <c r="F429" s="221" t="s">
        <v>598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132</v>
      </c>
      <c r="AU429" s="20" t="s">
        <v>85</v>
      </c>
    </row>
    <row r="430" s="14" customFormat="1">
      <c r="A430" s="14"/>
      <c r="B430" s="236"/>
      <c r="C430" s="237"/>
      <c r="D430" s="227" t="s">
        <v>138</v>
      </c>
      <c r="E430" s="238" t="s">
        <v>19</v>
      </c>
      <c r="F430" s="239" t="s">
        <v>599</v>
      </c>
      <c r="G430" s="237"/>
      <c r="H430" s="240">
        <v>9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6" t="s">
        <v>138</v>
      </c>
      <c r="AU430" s="246" t="s">
        <v>85</v>
      </c>
      <c r="AV430" s="14" t="s">
        <v>85</v>
      </c>
      <c r="AW430" s="14" t="s">
        <v>37</v>
      </c>
      <c r="AX430" s="14" t="s">
        <v>83</v>
      </c>
      <c r="AY430" s="246" t="s">
        <v>123</v>
      </c>
    </row>
    <row r="431" s="2" customFormat="1" ht="16.5" customHeight="1">
      <c r="A431" s="41"/>
      <c r="B431" s="42"/>
      <c r="C431" s="269" t="s">
        <v>600</v>
      </c>
      <c r="D431" s="269" t="s">
        <v>245</v>
      </c>
      <c r="E431" s="270" t="s">
        <v>601</v>
      </c>
      <c r="F431" s="271" t="s">
        <v>602</v>
      </c>
      <c r="G431" s="272" t="s">
        <v>161</v>
      </c>
      <c r="H431" s="273">
        <v>9</v>
      </c>
      <c r="I431" s="274"/>
      <c r="J431" s="275">
        <f>ROUND(I431*H431,2)</f>
        <v>0</v>
      </c>
      <c r="K431" s="271" t="s">
        <v>129</v>
      </c>
      <c r="L431" s="276"/>
      <c r="M431" s="277" t="s">
        <v>19</v>
      </c>
      <c r="N431" s="278" t="s">
        <v>46</v>
      </c>
      <c r="O431" s="87"/>
      <c r="P431" s="216">
        <f>O431*H431</f>
        <v>0</v>
      </c>
      <c r="Q431" s="216">
        <v>0.0118</v>
      </c>
      <c r="R431" s="216">
        <f>Q431*H431</f>
        <v>0.1062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174</v>
      </c>
      <c r="AT431" s="218" t="s">
        <v>245</v>
      </c>
      <c r="AU431" s="218" t="s">
        <v>85</v>
      </c>
      <c r="AY431" s="20" t="s">
        <v>123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83</v>
      </c>
      <c r="BK431" s="219">
        <f>ROUND(I431*H431,2)</f>
        <v>0</v>
      </c>
      <c r="BL431" s="20" t="s">
        <v>130</v>
      </c>
      <c r="BM431" s="218" t="s">
        <v>603</v>
      </c>
    </row>
    <row r="432" s="2" customFormat="1" ht="21.75" customHeight="1">
      <c r="A432" s="41"/>
      <c r="B432" s="42"/>
      <c r="C432" s="207" t="s">
        <v>604</v>
      </c>
      <c r="D432" s="207" t="s">
        <v>125</v>
      </c>
      <c r="E432" s="208" t="s">
        <v>605</v>
      </c>
      <c r="F432" s="209" t="s">
        <v>606</v>
      </c>
      <c r="G432" s="210" t="s">
        <v>128</v>
      </c>
      <c r="H432" s="211">
        <v>649</v>
      </c>
      <c r="I432" s="212"/>
      <c r="J432" s="213">
        <f>ROUND(I432*H432,2)</f>
        <v>0</v>
      </c>
      <c r="K432" s="209" t="s">
        <v>129</v>
      </c>
      <c r="L432" s="47"/>
      <c r="M432" s="214" t="s">
        <v>19</v>
      </c>
      <c r="N432" s="215" t="s">
        <v>46</v>
      </c>
      <c r="O432" s="87"/>
      <c r="P432" s="216">
        <f>O432*H432</f>
        <v>0</v>
      </c>
      <c r="Q432" s="216">
        <v>0</v>
      </c>
      <c r="R432" s="216">
        <f>Q432*H432</f>
        <v>0</v>
      </c>
      <c r="S432" s="216">
        <v>0.01</v>
      </c>
      <c r="T432" s="217">
        <f>S432*H432</f>
        <v>6.4900000000000002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130</v>
      </c>
      <c r="AT432" s="218" t="s">
        <v>125</v>
      </c>
      <c r="AU432" s="218" t="s">
        <v>85</v>
      </c>
      <c r="AY432" s="20" t="s">
        <v>123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83</v>
      </c>
      <c r="BK432" s="219">
        <f>ROUND(I432*H432,2)</f>
        <v>0</v>
      </c>
      <c r="BL432" s="20" t="s">
        <v>130</v>
      </c>
      <c r="BM432" s="218" t="s">
        <v>607</v>
      </c>
    </row>
    <row r="433" s="2" customFormat="1">
      <c r="A433" s="41"/>
      <c r="B433" s="42"/>
      <c r="C433" s="43"/>
      <c r="D433" s="220" t="s">
        <v>132</v>
      </c>
      <c r="E433" s="43"/>
      <c r="F433" s="221" t="s">
        <v>608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132</v>
      </c>
      <c r="AU433" s="20" t="s">
        <v>85</v>
      </c>
    </row>
    <row r="434" s="13" customFormat="1">
      <c r="A434" s="13"/>
      <c r="B434" s="225"/>
      <c r="C434" s="226"/>
      <c r="D434" s="227" t="s">
        <v>138</v>
      </c>
      <c r="E434" s="228" t="s">
        <v>19</v>
      </c>
      <c r="F434" s="229" t="s">
        <v>197</v>
      </c>
      <c r="G434" s="226"/>
      <c r="H434" s="228" t="s">
        <v>19</v>
      </c>
      <c r="I434" s="230"/>
      <c r="J434" s="226"/>
      <c r="K434" s="226"/>
      <c r="L434" s="231"/>
      <c r="M434" s="232"/>
      <c r="N434" s="233"/>
      <c r="O434" s="233"/>
      <c r="P434" s="233"/>
      <c r="Q434" s="233"/>
      <c r="R434" s="233"/>
      <c r="S434" s="233"/>
      <c r="T434" s="23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5" t="s">
        <v>138</v>
      </c>
      <c r="AU434" s="235" t="s">
        <v>85</v>
      </c>
      <c r="AV434" s="13" t="s">
        <v>83</v>
      </c>
      <c r="AW434" s="13" t="s">
        <v>37</v>
      </c>
      <c r="AX434" s="13" t="s">
        <v>75</v>
      </c>
      <c r="AY434" s="235" t="s">
        <v>123</v>
      </c>
    </row>
    <row r="435" s="14" customFormat="1">
      <c r="A435" s="14"/>
      <c r="B435" s="236"/>
      <c r="C435" s="237"/>
      <c r="D435" s="227" t="s">
        <v>138</v>
      </c>
      <c r="E435" s="238" t="s">
        <v>19</v>
      </c>
      <c r="F435" s="239" t="s">
        <v>609</v>
      </c>
      <c r="G435" s="237"/>
      <c r="H435" s="240">
        <v>649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6" t="s">
        <v>138</v>
      </c>
      <c r="AU435" s="246" t="s">
        <v>85</v>
      </c>
      <c r="AV435" s="14" t="s">
        <v>85</v>
      </c>
      <c r="AW435" s="14" t="s">
        <v>37</v>
      </c>
      <c r="AX435" s="14" t="s">
        <v>83</v>
      </c>
      <c r="AY435" s="246" t="s">
        <v>123</v>
      </c>
    </row>
    <row r="436" s="2" customFormat="1" ht="33" customHeight="1">
      <c r="A436" s="41"/>
      <c r="B436" s="42"/>
      <c r="C436" s="207" t="s">
        <v>610</v>
      </c>
      <c r="D436" s="207" t="s">
        <v>125</v>
      </c>
      <c r="E436" s="208" t="s">
        <v>611</v>
      </c>
      <c r="F436" s="209" t="s">
        <v>612</v>
      </c>
      <c r="G436" s="210" t="s">
        <v>161</v>
      </c>
      <c r="H436" s="211">
        <v>10</v>
      </c>
      <c r="I436" s="212"/>
      <c r="J436" s="213">
        <f>ROUND(I436*H436,2)</f>
        <v>0</v>
      </c>
      <c r="K436" s="209" t="s">
        <v>129</v>
      </c>
      <c r="L436" s="47"/>
      <c r="M436" s="214" t="s">
        <v>19</v>
      </c>
      <c r="N436" s="215" t="s">
        <v>46</v>
      </c>
      <c r="O436" s="87"/>
      <c r="P436" s="216">
        <f>O436*H436</f>
        <v>0</v>
      </c>
      <c r="Q436" s="216">
        <v>0</v>
      </c>
      <c r="R436" s="216">
        <f>Q436*H436</f>
        <v>0</v>
      </c>
      <c r="S436" s="216">
        <v>0.753</v>
      </c>
      <c r="T436" s="217">
        <f>S436*H436</f>
        <v>7.5300000000000002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18" t="s">
        <v>130</v>
      </c>
      <c r="AT436" s="218" t="s">
        <v>125</v>
      </c>
      <c r="AU436" s="218" t="s">
        <v>85</v>
      </c>
      <c r="AY436" s="20" t="s">
        <v>123</v>
      </c>
      <c r="BE436" s="219">
        <f>IF(N436="základní",J436,0)</f>
        <v>0</v>
      </c>
      <c r="BF436" s="219">
        <f>IF(N436="snížená",J436,0)</f>
        <v>0</v>
      </c>
      <c r="BG436" s="219">
        <f>IF(N436="zákl. přenesená",J436,0)</f>
        <v>0</v>
      </c>
      <c r="BH436" s="219">
        <f>IF(N436="sníž. přenesená",J436,0)</f>
        <v>0</v>
      </c>
      <c r="BI436" s="219">
        <f>IF(N436="nulová",J436,0)</f>
        <v>0</v>
      </c>
      <c r="BJ436" s="20" t="s">
        <v>83</v>
      </c>
      <c r="BK436" s="219">
        <f>ROUND(I436*H436,2)</f>
        <v>0</v>
      </c>
      <c r="BL436" s="20" t="s">
        <v>130</v>
      </c>
      <c r="BM436" s="218" t="s">
        <v>613</v>
      </c>
    </row>
    <row r="437" s="2" customFormat="1">
      <c r="A437" s="41"/>
      <c r="B437" s="42"/>
      <c r="C437" s="43"/>
      <c r="D437" s="220" t="s">
        <v>132</v>
      </c>
      <c r="E437" s="43"/>
      <c r="F437" s="221" t="s">
        <v>614</v>
      </c>
      <c r="G437" s="43"/>
      <c r="H437" s="43"/>
      <c r="I437" s="222"/>
      <c r="J437" s="43"/>
      <c r="K437" s="43"/>
      <c r="L437" s="47"/>
      <c r="M437" s="223"/>
      <c r="N437" s="224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132</v>
      </c>
      <c r="AU437" s="20" t="s">
        <v>85</v>
      </c>
    </row>
    <row r="438" s="2" customFormat="1" ht="24.15" customHeight="1">
      <c r="A438" s="41"/>
      <c r="B438" s="42"/>
      <c r="C438" s="207" t="s">
        <v>615</v>
      </c>
      <c r="D438" s="207" t="s">
        <v>125</v>
      </c>
      <c r="E438" s="208" t="s">
        <v>616</v>
      </c>
      <c r="F438" s="209" t="s">
        <v>617</v>
      </c>
      <c r="G438" s="210" t="s">
        <v>170</v>
      </c>
      <c r="H438" s="211">
        <v>2</v>
      </c>
      <c r="I438" s="212"/>
      <c r="J438" s="213">
        <f>ROUND(I438*H438,2)</f>
        <v>0</v>
      </c>
      <c r="K438" s="209" t="s">
        <v>129</v>
      </c>
      <c r="L438" s="47"/>
      <c r="M438" s="214" t="s">
        <v>19</v>
      </c>
      <c r="N438" s="215" t="s">
        <v>46</v>
      </c>
      <c r="O438" s="87"/>
      <c r="P438" s="216">
        <f>O438*H438</f>
        <v>0</v>
      </c>
      <c r="Q438" s="216">
        <v>0</v>
      </c>
      <c r="R438" s="216">
        <f>Q438*H438</f>
        <v>0</v>
      </c>
      <c r="S438" s="216">
        <v>2.3999999999999999</v>
      </c>
      <c r="T438" s="217">
        <f>S438*H438</f>
        <v>4.7999999999999998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18" t="s">
        <v>130</v>
      </c>
      <c r="AT438" s="218" t="s">
        <v>125</v>
      </c>
      <c r="AU438" s="218" t="s">
        <v>85</v>
      </c>
      <c r="AY438" s="20" t="s">
        <v>123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20" t="s">
        <v>83</v>
      </c>
      <c r="BK438" s="219">
        <f>ROUND(I438*H438,2)</f>
        <v>0</v>
      </c>
      <c r="BL438" s="20" t="s">
        <v>130</v>
      </c>
      <c r="BM438" s="218" t="s">
        <v>618</v>
      </c>
    </row>
    <row r="439" s="2" customFormat="1">
      <c r="A439" s="41"/>
      <c r="B439" s="42"/>
      <c r="C439" s="43"/>
      <c r="D439" s="220" t="s">
        <v>132</v>
      </c>
      <c r="E439" s="43"/>
      <c r="F439" s="221" t="s">
        <v>619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132</v>
      </c>
      <c r="AU439" s="20" t="s">
        <v>85</v>
      </c>
    </row>
    <row r="440" s="14" customFormat="1">
      <c r="A440" s="14"/>
      <c r="B440" s="236"/>
      <c r="C440" s="237"/>
      <c r="D440" s="227" t="s">
        <v>138</v>
      </c>
      <c r="E440" s="238" t="s">
        <v>19</v>
      </c>
      <c r="F440" s="239" t="s">
        <v>620</v>
      </c>
      <c r="G440" s="237"/>
      <c r="H440" s="240">
        <v>2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6" t="s">
        <v>138</v>
      </c>
      <c r="AU440" s="246" t="s">
        <v>85</v>
      </c>
      <c r="AV440" s="14" t="s">
        <v>85</v>
      </c>
      <c r="AW440" s="14" t="s">
        <v>37</v>
      </c>
      <c r="AX440" s="14" t="s">
        <v>83</v>
      </c>
      <c r="AY440" s="246" t="s">
        <v>123</v>
      </c>
    </row>
    <row r="441" s="12" customFormat="1" ht="20.88" customHeight="1">
      <c r="A441" s="12"/>
      <c r="B441" s="191"/>
      <c r="C441" s="192"/>
      <c r="D441" s="193" t="s">
        <v>74</v>
      </c>
      <c r="E441" s="205" t="s">
        <v>621</v>
      </c>
      <c r="F441" s="205" t="s">
        <v>622</v>
      </c>
      <c r="G441" s="192"/>
      <c r="H441" s="192"/>
      <c r="I441" s="195"/>
      <c r="J441" s="206">
        <f>BK441</f>
        <v>0</v>
      </c>
      <c r="K441" s="192"/>
      <c r="L441" s="197"/>
      <c r="M441" s="198"/>
      <c r="N441" s="199"/>
      <c r="O441" s="199"/>
      <c r="P441" s="200">
        <f>SUM(P442:P454)</f>
        <v>0</v>
      </c>
      <c r="Q441" s="199"/>
      <c r="R441" s="200">
        <f>SUM(R442:R454)</f>
        <v>0</v>
      </c>
      <c r="S441" s="199"/>
      <c r="T441" s="201">
        <f>SUM(T442:T454)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02" t="s">
        <v>83</v>
      </c>
      <c r="AT441" s="203" t="s">
        <v>74</v>
      </c>
      <c r="AU441" s="203" t="s">
        <v>85</v>
      </c>
      <c r="AY441" s="202" t="s">
        <v>123</v>
      </c>
      <c r="BK441" s="204">
        <f>SUM(BK442:BK454)</f>
        <v>0</v>
      </c>
    </row>
    <row r="442" s="2" customFormat="1" ht="24.15" customHeight="1">
      <c r="A442" s="41"/>
      <c r="B442" s="42"/>
      <c r="C442" s="207" t="s">
        <v>623</v>
      </c>
      <c r="D442" s="207" t="s">
        <v>125</v>
      </c>
      <c r="E442" s="208" t="s">
        <v>624</v>
      </c>
      <c r="F442" s="209" t="s">
        <v>625</v>
      </c>
      <c r="G442" s="210" t="s">
        <v>226</v>
      </c>
      <c r="H442" s="211">
        <v>520.755</v>
      </c>
      <c r="I442" s="212"/>
      <c r="J442" s="213">
        <f>ROUND(I442*H442,2)</f>
        <v>0</v>
      </c>
      <c r="K442" s="209" t="s">
        <v>129</v>
      </c>
      <c r="L442" s="47"/>
      <c r="M442" s="214" t="s">
        <v>19</v>
      </c>
      <c r="N442" s="215" t="s">
        <v>46</v>
      </c>
      <c r="O442" s="87"/>
      <c r="P442" s="216">
        <f>O442*H442</f>
        <v>0</v>
      </c>
      <c r="Q442" s="216">
        <v>0</v>
      </c>
      <c r="R442" s="216">
        <f>Q442*H442</f>
        <v>0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130</v>
      </c>
      <c r="AT442" s="218" t="s">
        <v>125</v>
      </c>
      <c r="AU442" s="218" t="s">
        <v>141</v>
      </c>
      <c r="AY442" s="20" t="s">
        <v>123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83</v>
      </c>
      <c r="BK442" s="219">
        <f>ROUND(I442*H442,2)</f>
        <v>0</v>
      </c>
      <c r="BL442" s="20" t="s">
        <v>130</v>
      </c>
      <c r="BM442" s="218" t="s">
        <v>626</v>
      </c>
    </row>
    <row r="443" s="2" customFormat="1">
      <c r="A443" s="41"/>
      <c r="B443" s="42"/>
      <c r="C443" s="43"/>
      <c r="D443" s="220" t="s">
        <v>132</v>
      </c>
      <c r="E443" s="43"/>
      <c r="F443" s="221" t="s">
        <v>627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132</v>
      </c>
      <c r="AU443" s="20" t="s">
        <v>141</v>
      </c>
    </row>
    <row r="444" s="13" customFormat="1">
      <c r="A444" s="13"/>
      <c r="B444" s="225"/>
      <c r="C444" s="226"/>
      <c r="D444" s="227" t="s">
        <v>138</v>
      </c>
      <c r="E444" s="228" t="s">
        <v>19</v>
      </c>
      <c r="F444" s="229" t="s">
        <v>628</v>
      </c>
      <c r="G444" s="226"/>
      <c r="H444" s="228" t="s">
        <v>19</v>
      </c>
      <c r="I444" s="230"/>
      <c r="J444" s="226"/>
      <c r="K444" s="226"/>
      <c r="L444" s="231"/>
      <c r="M444" s="232"/>
      <c r="N444" s="233"/>
      <c r="O444" s="233"/>
      <c r="P444" s="233"/>
      <c r="Q444" s="233"/>
      <c r="R444" s="233"/>
      <c r="S444" s="233"/>
      <c r="T444" s="23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5" t="s">
        <v>138</v>
      </c>
      <c r="AU444" s="235" t="s">
        <v>141</v>
      </c>
      <c r="AV444" s="13" t="s">
        <v>83</v>
      </c>
      <c r="AW444" s="13" t="s">
        <v>37</v>
      </c>
      <c r="AX444" s="13" t="s">
        <v>75</v>
      </c>
      <c r="AY444" s="235" t="s">
        <v>123</v>
      </c>
    </row>
    <row r="445" s="14" customFormat="1">
      <c r="A445" s="14"/>
      <c r="B445" s="236"/>
      <c r="C445" s="237"/>
      <c r="D445" s="227" t="s">
        <v>138</v>
      </c>
      <c r="E445" s="238" t="s">
        <v>19</v>
      </c>
      <c r="F445" s="239" t="s">
        <v>629</v>
      </c>
      <c r="G445" s="237"/>
      <c r="H445" s="240">
        <v>491.60500000000002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6" t="s">
        <v>138</v>
      </c>
      <c r="AU445" s="246" t="s">
        <v>141</v>
      </c>
      <c r="AV445" s="14" t="s">
        <v>85</v>
      </c>
      <c r="AW445" s="14" t="s">
        <v>37</v>
      </c>
      <c r="AX445" s="14" t="s">
        <v>75</v>
      </c>
      <c r="AY445" s="246" t="s">
        <v>123</v>
      </c>
    </row>
    <row r="446" s="14" customFormat="1">
      <c r="A446" s="14"/>
      <c r="B446" s="236"/>
      <c r="C446" s="237"/>
      <c r="D446" s="227" t="s">
        <v>138</v>
      </c>
      <c r="E446" s="238" t="s">
        <v>19</v>
      </c>
      <c r="F446" s="239" t="s">
        <v>630</v>
      </c>
      <c r="G446" s="237"/>
      <c r="H446" s="240">
        <v>29.149999999999999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6" t="s">
        <v>138</v>
      </c>
      <c r="AU446" s="246" t="s">
        <v>141</v>
      </c>
      <c r="AV446" s="14" t="s">
        <v>85</v>
      </c>
      <c r="AW446" s="14" t="s">
        <v>37</v>
      </c>
      <c r="AX446" s="14" t="s">
        <v>75</v>
      </c>
      <c r="AY446" s="246" t="s">
        <v>123</v>
      </c>
    </row>
    <row r="447" s="16" customFormat="1">
      <c r="A447" s="16"/>
      <c r="B447" s="258"/>
      <c r="C447" s="259"/>
      <c r="D447" s="227" t="s">
        <v>138</v>
      </c>
      <c r="E447" s="260" t="s">
        <v>19</v>
      </c>
      <c r="F447" s="261" t="s">
        <v>191</v>
      </c>
      <c r="G447" s="259"/>
      <c r="H447" s="262">
        <v>520.755</v>
      </c>
      <c r="I447" s="263"/>
      <c r="J447" s="259"/>
      <c r="K447" s="259"/>
      <c r="L447" s="264"/>
      <c r="M447" s="265"/>
      <c r="N447" s="266"/>
      <c r="O447" s="266"/>
      <c r="P447" s="266"/>
      <c r="Q447" s="266"/>
      <c r="R447" s="266"/>
      <c r="S447" s="266"/>
      <c r="T447" s="267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T447" s="268" t="s">
        <v>138</v>
      </c>
      <c r="AU447" s="268" t="s">
        <v>141</v>
      </c>
      <c r="AV447" s="16" t="s">
        <v>130</v>
      </c>
      <c r="AW447" s="16" t="s">
        <v>37</v>
      </c>
      <c r="AX447" s="16" t="s">
        <v>83</v>
      </c>
      <c r="AY447" s="268" t="s">
        <v>123</v>
      </c>
    </row>
    <row r="448" s="2" customFormat="1" ht="16.5" customHeight="1">
      <c r="A448" s="41"/>
      <c r="B448" s="42"/>
      <c r="C448" s="207" t="s">
        <v>631</v>
      </c>
      <c r="D448" s="207" t="s">
        <v>125</v>
      </c>
      <c r="E448" s="208" t="s">
        <v>632</v>
      </c>
      <c r="F448" s="209" t="s">
        <v>633</v>
      </c>
      <c r="G448" s="210" t="s">
        <v>226</v>
      </c>
      <c r="H448" s="211">
        <v>520.755</v>
      </c>
      <c r="I448" s="212"/>
      <c r="J448" s="213">
        <f>ROUND(I448*H448,2)</f>
        <v>0</v>
      </c>
      <c r="K448" s="209" t="s">
        <v>129</v>
      </c>
      <c r="L448" s="47"/>
      <c r="M448" s="214" t="s">
        <v>19</v>
      </c>
      <c r="N448" s="215" t="s">
        <v>46</v>
      </c>
      <c r="O448" s="87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130</v>
      </c>
      <c r="AT448" s="218" t="s">
        <v>125</v>
      </c>
      <c r="AU448" s="218" t="s">
        <v>141</v>
      </c>
      <c r="AY448" s="20" t="s">
        <v>123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83</v>
      </c>
      <c r="BK448" s="219">
        <f>ROUND(I448*H448,2)</f>
        <v>0</v>
      </c>
      <c r="BL448" s="20" t="s">
        <v>130</v>
      </c>
      <c r="BM448" s="218" t="s">
        <v>634</v>
      </c>
    </row>
    <row r="449" s="2" customFormat="1">
      <c r="A449" s="41"/>
      <c r="B449" s="42"/>
      <c r="C449" s="43"/>
      <c r="D449" s="220" t="s">
        <v>132</v>
      </c>
      <c r="E449" s="43"/>
      <c r="F449" s="221" t="s">
        <v>635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132</v>
      </c>
      <c r="AU449" s="20" t="s">
        <v>141</v>
      </c>
    </row>
    <row r="450" s="14" customFormat="1">
      <c r="A450" s="14"/>
      <c r="B450" s="236"/>
      <c r="C450" s="237"/>
      <c r="D450" s="227" t="s">
        <v>138</v>
      </c>
      <c r="E450" s="238" t="s">
        <v>19</v>
      </c>
      <c r="F450" s="239" t="s">
        <v>629</v>
      </c>
      <c r="G450" s="237"/>
      <c r="H450" s="240">
        <v>491.60500000000002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6" t="s">
        <v>138</v>
      </c>
      <c r="AU450" s="246" t="s">
        <v>141</v>
      </c>
      <c r="AV450" s="14" t="s">
        <v>85</v>
      </c>
      <c r="AW450" s="14" t="s">
        <v>37</v>
      </c>
      <c r="AX450" s="14" t="s">
        <v>75</v>
      </c>
      <c r="AY450" s="246" t="s">
        <v>123</v>
      </c>
    </row>
    <row r="451" s="14" customFormat="1">
      <c r="A451" s="14"/>
      <c r="B451" s="236"/>
      <c r="C451" s="237"/>
      <c r="D451" s="227" t="s">
        <v>138</v>
      </c>
      <c r="E451" s="238" t="s">
        <v>19</v>
      </c>
      <c r="F451" s="239" t="s">
        <v>630</v>
      </c>
      <c r="G451" s="237"/>
      <c r="H451" s="240">
        <v>29.149999999999999</v>
      </c>
      <c r="I451" s="241"/>
      <c r="J451" s="237"/>
      <c r="K451" s="237"/>
      <c r="L451" s="242"/>
      <c r="M451" s="243"/>
      <c r="N451" s="244"/>
      <c r="O451" s="244"/>
      <c r="P451" s="244"/>
      <c r="Q451" s="244"/>
      <c r="R451" s="244"/>
      <c r="S451" s="244"/>
      <c r="T451" s="24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6" t="s">
        <v>138</v>
      </c>
      <c r="AU451" s="246" t="s">
        <v>141</v>
      </c>
      <c r="AV451" s="14" t="s">
        <v>85</v>
      </c>
      <c r="AW451" s="14" t="s">
        <v>37</v>
      </c>
      <c r="AX451" s="14" t="s">
        <v>75</v>
      </c>
      <c r="AY451" s="246" t="s">
        <v>123</v>
      </c>
    </row>
    <row r="452" s="16" customFormat="1">
      <c r="A452" s="16"/>
      <c r="B452" s="258"/>
      <c r="C452" s="259"/>
      <c r="D452" s="227" t="s">
        <v>138</v>
      </c>
      <c r="E452" s="260" t="s">
        <v>19</v>
      </c>
      <c r="F452" s="261" t="s">
        <v>191</v>
      </c>
      <c r="G452" s="259"/>
      <c r="H452" s="262">
        <v>520.755</v>
      </c>
      <c r="I452" s="263"/>
      <c r="J452" s="259"/>
      <c r="K452" s="259"/>
      <c r="L452" s="264"/>
      <c r="M452" s="265"/>
      <c r="N452" s="266"/>
      <c r="O452" s="266"/>
      <c r="P452" s="266"/>
      <c r="Q452" s="266"/>
      <c r="R452" s="266"/>
      <c r="S452" s="266"/>
      <c r="T452" s="267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T452" s="268" t="s">
        <v>138</v>
      </c>
      <c r="AU452" s="268" t="s">
        <v>141</v>
      </c>
      <c r="AV452" s="16" t="s">
        <v>130</v>
      </c>
      <c r="AW452" s="16" t="s">
        <v>37</v>
      </c>
      <c r="AX452" s="16" t="s">
        <v>83</v>
      </c>
      <c r="AY452" s="268" t="s">
        <v>123</v>
      </c>
    </row>
    <row r="453" s="2" customFormat="1" ht="24.15" customHeight="1">
      <c r="A453" s="41"/>
      <c r="B453" s="42"/>
      <c r="C453" s="207" t="s">
        <v>636</v>
      </c>
      <c r="D453" s="207" t="s">
        <v>125</v>
      </c>
      <c r="E453" s="208" t="s">
        <v>637</v>
      </c>
      <c r="F453" s="209" t="s">
        <v>638</v>
      </c>
      <c r="G453" s="210" t="s">
        <v>226</v>
      </c>
      <c r="H453" s="211">
        <v>432.20100000000002</v>
      </c>
      <c r="I453" s="212"/>
      <c r="J453" s="213">
        <f>ROUND(I453*H453,2)</f>
        <v>0</v>
      </c>
      <c r="K453" s="209" t="s">
        <v>129</v>
      </c>
      <c r="L453" s="47"/>
      <c r="M453" s="214" t="s">
        <v>19</v>
      </c>
      <c r="N453" s="215" t="s">
        <v>46</v>
      </c>
      <c r="O453" s="87"/>
      <c r="P453" s="216">
        <f>O453*H453</f>
        <v>0</v>
      </c>
      <c r="Q453" s="216">
        <v>0</v>
      </c>
      <c r="R453" s="216">
        <f>Q453*H453</f>
        <v>0</v>
      </c>
      <c r="S453" s="216">
        <v>0</v>
      </c>
      <c r="T453" s="217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18" t="s">
        <v>130</v>
      </c>
      <c r="AT453" s="218" t="s">
        <v>125</v>
      </c>
      <c r="AU453" s="218" t="s">
        <v>141</v>
      </c>
      <c r="AY453" s="20" t="s">
        <v>123</v>
      </c>
      <c r="BE453" s="219">
        <f>IF(N453="základní",J453,0)</f>
        <v>0</v>
      </c>
      <c r="BF453" s="219">
        <f>IF(N453="snížená",J453,0)</f>
        <v>0</v>
      </c>
      <c r="BG453" s="219">
        <f>IF(N453="zákl. přenesená",J453,0)</f>
        <v>0</v>
      </c>
      <c r="BH453" s="219">
        <f>IF(N453="sníž. přenesená",J453,0)</f>
        <v>0</v>
      </c>
      <c r="BI453" s="219">
        <f>IF(N453="nulová",J453,0)</f>
        <v>0</v>
      </c>
      <c r="BJ453" s="20" t="s">
        <v>83</v>
      </c>
      <c r="BK453" s="219">
        <f>ROUND(I453*H453,2)</f>
        <v>0</v>
      </c>
      <c r="BL453" s="20" t="s">
        <v>130</v>
      </c>
      <c r="BM453" s="218" t="s">
        <v>639</v>
      </c>
    </row>
    <row r="454" s="2" customFormat="1">
      <c r="A454" s="41"/>
      <c r="B454" s="42"/>
      <c r="C454" s="43"/>
      <c r="D454" s="220" t="s">
        <v>132</v>
      </c>
      <c r="E454" s="43"/>
      <c r="F454" s="221" t="s">
        <v>640</v>
      </c>
      <c r="G454" s="43"/>
      <c r="H454" s="43"/>
      <c r="I454" s="222"/>
      <c r="J454" s="43"/>
      <c r="K454" s="43"/>
      <c r="L454" s="47"/>
      <c r="M454" s="223"/>
      <c r="N454" s="224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132</v>
      </c>
      <c r="AU454" s="20" t="s">
        <v>141</v>
      </c>
    </row>
    <row r="455" s="12" customFormat="1" ht="22.8" customHeight="1">
      <c r="A455" s="12"/>
      <c r="B455" s="191"/>
      <c r="C455" s="192"/>
      <c r="D455" s="193" t="s">
        <v>74</v>
      </c>
      <c r="E455" s="205" t="s">
        <v>641</v>
      </c>
      <c r="F455" s="205" t="s">
        <v>642</v>
      </c>
      <c r="G455" s="192"/>
      <c r="H455" s="192"/>
      <c r="I455" s="195"/>
      <c r="J455" s="206">
        <f>BK455</f>
        <v>0</v>
      </c>
      <c r="K455" s="192"/>
      <c r="L455" s="197"/>
      <c r="M455" s="198"/>
      <c r="N455" s="199"/>
      <c r="O455" s="199"/>
      <c r="P455" s="200">
        <f>SUM(P456:P467)</f>
        <v>0</v>
      </c>
      <c r="Q455" s="199"/>
      <c r="R455" s="200">
        <f>SUM(R456:R467)</f>
        <v>0</v>
      </c>
      <c r="S455" s="199"/>
      <c r="T455" s="201">
        <f>SUM(T456:T467)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02" t="s">
        <v>83</v>
      </c>
      <c r="AT455" s="203" t="s">
        <v>74</v>
      </c>
      <c r="AU455" s="203" t="s">
        <v>83</v>
      </c>
      <c r="AY455" s="202" t="s">
        <v>123</v>
      </c>
      <c r="BK455" s="204">
        <f>SUM(BK456:BK467)</f>
        <v>0</v>
      </c>
    </row>
    <row r="456" s="2" customFormat="1" ht="24.15" customHeight="1">
      <c r="A456" s="41"/>
      <c r="B456" s="42"/>
      <c r="C456" s="207" t="s">
        <v>643</v>
      </c>
      <c r="D456" s="207" t="s">
        <v>125</v>
      </c>
      <c r="E456" s="208" t="s">
        <v>644</v>
      </c>
      <c r="F456" s="209" t="s">
        <v>645</v>
      </c>
      <c r="G456" s="210" t="s">
        <v>226</v>
      </c>
      <c r="H456" s="211">
        <v>7290.5699999999997</v>
      </c>
      <c r="I456" s="212"/>
      <c r="J456" s="213">
        <f>ROUND(I456*H456,2)</f>
        <v>0</v>
      </c>
      <c r="K456" s="209" t="s">
        <v>129</v>
      </c>
      <c r="L456" s="47"/>
      <c r="M456" s="214" t="s">
        <v>19</v>
      </c>
      <c r="N456" s="215" t="s">
        <v>46</v>
      </c>
      <c r="O456" s="87"/>
      <c r="P456" s="216">
        <f>O456*H456</f>
        <v>0</v>
      </c>
      <c r="Q456" s="216">
        <v>0</v>
      </c>
      <c r="R456" s="216">
        <f>Q456*H456</f>
        <v>0</v>
      </c>
      <c r="S456" s="216">
        <v>0</v>
      </c>
      <c r="T456" s="217">
        <f>S456*H456</f>
        <v>0</v>
      </c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R456" s="218" t="s">
        <v>130</v>
      </c>
      <c r="AT456" s="218" t="s">
        <v>125</v>
      </c>
      <c r="AU456" s="218" t="s">
        <v>85</v>
      </c>
      <c r="AY456" s="20" t="s">
        <v>123</v>
      </c>
      <c r="BE456" s="219">
        <f>IF(N456="základní",J456,0)</f>
        <v>0</v>
      </c>
      <c r="BF456" s="219">
        <f>IF(N456="snížená",J456,0)</f>
        <v>0</v>
      </c>
      <c r="BG456" s="219">
        <f>IF(N456="zákl. přenesená",J456,0)</f>
        <v>0</v>
      </c>
      <c r="BH456" s="219">
        <f>IF(N456="sníž. přenesená",J456,0)</f>
        <v>0</v>
      </c>
      <c r="BI456" s="219">
        <f>IF(N456="nulová",J456,0)</f>
        <v>0</v>
      </c>
      <c r="BJ456" s="20" t="s">
        <v>83</v>
      </c>
      <c r="BK456" s="219">
        <f>ROUND(I456*H456,2)</f>
        <v>0</v>
      </c>
      <c r="BL456" s="20" t="s">
        <v>130</v>
      </c>
      <c r="BM456" s="218" t="s">
        <v>646</v>
      </c>
    </row>
    <row r="457" s="2" customFormat="1">
      <c r="A457" s="41"/>
      <c r="B457" s="42"/>
      <c r="C457" s="43"/>
      <c r="D457" s="220" t="s">
        <v>132</v>
      </c>
      <c r="E457" s="43"/>
      <c r="F457" s="221" t="s">
        <v>647</v>
      </c>
      <c r="G457" s="43"/>
      <c r="H457" s="43"/>
      <c r="I457" s="222"/>
      <c r="J457" s="43"/>
      <c r="K457" s="43"/>
      <c r="L457" s="47"/>
      <c r="M457" s="223"/>
      <c r="N457" s="224"/>
      <c r="O457" s="87"/>
      <c r="P457" s="87"/>
      <c r="Q457" s="87"/>
      <c r="R457" s="87"/>
      <c r="S457" s="87"/>
      <c r="T457" s="88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T457" s="20" t="s">
        <v>132</v>
      </c>
      <c r="AU457" s="20" t="s">
        <v>85</v>
      </c>
    </row>
    <row r="458" s="13" customFormat="1">
      <c r="A458" s="13"/>
      <c r="B458" s="225"/>
      <c r="C458" s="226"/>
      <c r="D458" s="227" t="s">
        <v>138</v>
      </c>
      <c r="E458" s="228" t="s">
        <v>19</v>
      </c>
      <c r="F458" s="229" t="s">
        <v>648</v>
      </c>
      <c r="G458" s="226"/>
      <c r="H458" s="228" t="s">
        <v>19</v>
      </c>
      <c r="I458" s="230"/>
      <c r="J458" s="226"/>
      <c r="K458" s="226"/>
      <c r="L458" s="231"/>
      <c r="M458" s="232"/>
      <c r="N458" s="233"/>
      <c r="O458" s="233"/>
      <c r="P458" s="233"/>
      <c r="Q458" s="233"/>
      <c r="R458" s="233"/>
      <c r="S458" s="233"/>
      <c r="T458" s="23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5" t="s">
        <v>138</v>
      </c>
      <c r="AU458" s="235" t="s">
        <v>85</v>
      </c>
      <c r="AV458" s="13" t="s">
        <v>83</v>
      </c>
      <c r="AW458" s="13" t="s">
        <v>37</v>
      </c>
      <c r="AX458" s="13" t="s">
        <v>75</v>
      </c>
      <c r="AY458" s="235" t="s">
        <v>123</v>
      </c>
    </row>
    <row r="459" s="14" customFormat="1">
      <c r="A459" s="14"/>
      <c r="B459" s="236"/>
      <c r="C459" s="237"/>
      <c r="D459" s="227" t="s">
        <v>138</v>
      </c>
      <c r="E459" s="238" t="s">
        <v>19</v>
      </c>
      <c r="F459" s="239" t="s">
        <v>649</v>
      </c>
      <c r="G459" s="237"/>
      <c r="H459" s="240">
        <v>6882.4700000000003</v>
      </c>
      <c r="I459" s="241"/>
      <c r="J459" s="237"/>
      <c r="K459" s="237"/>
      <c r="L459" s="242"/>
      <c r="M459" s="243"/>
      <c r="N459" s="244"/>
      <c r="O459" s="244"/>
      <c r="P459" s="244"/>
      <c r="Q459" s="244"/>
      <c r="R459" s="244"/>
      <c r="S459" s="244"/>
      <c r="T459" s="24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6" t="s">
        <v>138</v>
      </c>
      <c r="AU459" s="246" t="s">
        <v>85</v>
      </c>
      <c r="AV459" s="14" t="s">
        <v>85</v>
      </c>
      <c r="AW459" s="14" t="s">
        <v>37</v>
      </c>
      <c r="AX459" s="14" t="s">
        <v>75</v>
      </c>
      <c r="AY459" s="246" t="s">
        <v>123</v>
      </c>
    </row>
    <row r="460" s="14" customFormat="1">
      <c r="A460" s="14"/>
      <c r="B460" s="236"/>
      <c r="C460" s="237"/>
      <c r="D460" s="227" t="s">
        <v>138</v>
      </c>
      <c r="E460" s="238" t="s">
        <v>19</v>
      </c>
      <c r="F460" s="239" t="s">
        <v>650</v>
      </c>
      <c r="G460" s="237"/>
      <c r="H460" s="240">
        <v>408.10000000000002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6" t="s">
        <v>138</v>
      </c>
      <c r="AU460" s="246" t="s">
        <v>85</v>
      </c>
      <c r="AV460" s="14" t="s">
        <v>85</v>
      </c>
      <c r="AW460" s="14" t="s">
        <v>37</v>
      </c>
      <c r="AX460" s="14" t="s">
        <v>75</v>
      </c>
      <c r="AY460" s="246" t="s">
        <v>123</v>
      </c>
    </row>
    <row r="461" s="16" customFormat="1">
      <c r="A461" s="16"/>
      <c r="B461" s="258"/>
      <c r="C461" s="259"/>
      <c r="D461" s="227" t="s">
        <v>138</v>
      </c>
      <c r="E461" s="260" t="s">
        <v>19</v>
      </c>
      <c r="F461" s="261" t="s">
        <v>191</v>
      </c>
      <c r="G461" s="259"/>
      <c r="H461" s="262">
        <v>7290.5700000000006</v>
      </c>
      <c r="I461" s="263"/>
      <c r="J461" s="259"/>
      <c r="K461" s="259"/>
      <c r="L461" s="264"/>
      <c r="M461" s="265"/>
      <c r="N461" s="266"/>
      <c r="O461" s="266"/>
      <c r="P461" s="266"/>
      <c r="Q461" s="266"/>
      <c r="R461" s="266"/>
      <c r="S461" s="266"/>
      <c r="T461" s="267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T461" s="268" t="s">
        <v>138</v>
      </c>
      <c r="AU461" s="268" t="s">
        <v>85</v>
      </c>
      <c r="AV461" s="16" t="s">
        <v>130</v>
      </c>
      <c r="AW461" s="16" t="s">
        <v>37</v>
      </c>
      <c r="AX461" s="16" t="s">
        <v>83</v>
      </c>
      <c r="AY461" s="268" t="s">
        <v>123</v>
      </c>
    </row>
    <row r="462" s="2" customFormat="1" ht="24.15" customHeight="1">
      <c r="A462" s="41"/>
      <c r="B462" s="42"/>
      <c r="C462" s="207" t="s">
        <v>651</v>
      </c>
      <c r="D462" s="207" t="s">
        <v>125</v>
      </c>
      <c r="E462" s="208" t="s">
        <v>652</v>
      </c>
      <c r="F462" s="209" t="s">
        <v>653</v>
      </c>
      <c r="G462" s="210" t="s">
        <v>226</v>
      </c>
      <c r="H462" s="211">
        <v>491.60500000000002</v>
      </c>
      <c r="I462" s="212"/>
      <c r="J462" s="213">
        <f>ROUND(I462*H462,2)</f>
        <v>0</v>
      </c>
      <c r="K462" s="209" t="s">
        <v>129</v>
      </c>
      <c r="L462" s="47"/>
      <c r="M462" s="214" t="s">
        <v>19</v>
      </c>
      <c r="N462" s="215" t="s">
        <v>46</v>
      </c>
      <c r="O462" s="87"/>
      <c r="P462" s="216">
        <f>O462*H462</f>
        <v>0</v>
      </c>
      <c r="Q462" s="216">
        <v>0</v>
      </c>
      <c r="R462" s="216">
        <f>Q462*H462</f>
        <v>0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130</v>
      </c>
      <c r="AT462" s="218" t="s">
        <v>125</v>
      </c>
      <c r="AU462" s="218" t="s">
        <v>85</v>
      </c>
      <c r="AY462" s="20" t="s">
        <v>123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83</v>
      </c>
      <c r="BK462" s="219">
        <f>ROUND(I462*H462,2)</f>
        <v>0</v>
      </c>
      <c r="BL462" s="20" t="s">
        <v>130</v>
      </c>
      <c r="BM462" s="218" t="s">
        <v>654</v>
      </c>
    </row>
    <row r="463" s="2" customFormat="1">
      <c r="A463" s="41"/>
      <c r="B463" s="42"/>
      <c r="C463" s="43"/>
      <c r="D463" s="220" t="s">
        <v>132</v>
      </c>
      <c r="E463" s="43"/>
      <c r="F463" s="221" t="s">
        <v>655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132</v>
      </c>
      <c r="AU463" s="20" t="s">
        <v>85</v>
      </c>
    </row>
    <row r="464" s="14" customFormat="1">
      <c r="A464" s="14"/>
      <c r="B464" s="236"/>
      <c r="C464" s="237"/>
      <c r="D464" s="227" t="s">
        <v>138</v>
      </c>
      <c r="E464" s="238" t="s">
        <v>19</v>
      </c>
      <c r="F464" s="239" t="s">
        <v>629</v>
      </c>
      <c r="G464" s="237"/>
      <c r="H464" s="240">
        <v>491.60500000000002</v>
      </c>
      <c r="I464" s="241"/>
      <c r="J464" s="237"/>
      <c r="K464" s="237"/>
      <c r="L464" s="242"/>
      <c r="M464" s="243"/>
      <c r="N464" s="244"/>
      <c r="O464" s="244"/>
      <c r="P464" s="244"/>
      <c r="Q464" s="244"/>
      <c r="R464" s="244"/>
      <c r="S464" s="244"/>
      <c r="T464" s="24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6" t="s">
        <v>138</v>
      </c>
      <c r="AU464" s="246" t="s">
        <v>85</v>
      </c>
      <c r="AV464" s="14" t="s">
        <v>85</v>
      </c>
      <c r="AW464" s="14" t="s">
        <v>37</v>
      </c>
      <c r="AX464" s="14" t="s">
        <v>83</v>
      </c>
      <c r="AY464" s="246" t="s">
        <v>123</v>
      </c>
    </row>
    <row r="465" s="2" customFormat="1" ht="24.15" customHeight="1">
      <c r="A465" s="41"/>
      <c r="B465" s="42"/>
      <c r="C465" s="207" t="s">
        <v>656</v>
      </c>
      <c r="D465" s="207" t="s">
        <v>125</v>
      </c>
      <c r="E465" s="208" t="s">
        <v>657</v>
      </c>
      <c r="F465" s="209" t="s">
        <v>658</v>
      </c>
      <c r="G465" s="210" t="s">
        <v>226</v>
      </c>
      <c r="H465" s="211">
        <v>29.149999999999999</v>
      </c>
      <c r="I465" s="212"/>
      <c r="J465" s="213">
        <f>ROUND(I465*H465,2)</f>
        <v>0</v>
      </c>
      <c r="K465" s="209" t="s">
        <v>129</v>
      </c>
      <c r="L465" s="47"/>
      <c r="M465" s="214" t="s">
        <v>19</v>
      </c>
      <c r="N465" s="215" t="s">
        <v>46</v>
      </c>
      <c r="O465" s="87"/>
      <c r="P465" s="216">
        <f>O465*H465</f>
        <v>0</v>
      </c>
      <c r="Q465" s="216">
        <v>0</v>
      </c>
      <c r="R465" s="216">
        <f>Q465*H465</f>
        <v>0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130</v>
      </c>
      <c r="AT465" s="218" t="s">
        <v>125</v>
      </c>
      <c r="AU465" s="218" t="s">
        <v>85</v>
      </c>
      <c r="AY465" s="20" t="s">
        <v>123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83</v>
      </c>
      <c r="BK465" s="219">
        <f>ROUND(I465*H465,2)</f>
        <v>0</v>
      </c>
      <c r="BL465" s="20" t="s">
        <v>130</v>
      </c>
      <c r="BM465" s="218" t="s">
        <v>659</v>
      </c>
    </row>
    <row r="466" s="2" customFormat="1">
      <c r="A466" s="41"/>
      <c r="B466" s="42"/>
      <c r="C466" s="43"/>
      <c r="D466" s="220" t="s">
        <v>132</v>
      </c>
      <c r="E466" s="43"/>
      <c r="F466" s="221" t="s">
        <v>660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132</v>
      </c>
      <c r="AU466" s="20" t="s">
        <v>85</v>
      </c>
    </row>
    <row r="467" s="14" customFormat="1">
      <c r="A467" s="14"/>
      <c r="B467" s="236"/>
      <c r="C467" s="237"/>
      <c r="D467" s="227" t="s">
        <v>138</v>
      </c>
      <c r="E467" s="238" t="s">
        <v>19</v>
      </c>
      <c r="F467" s="239" t="s">
        <v>630</v>
      </c>
      <c r="G467" s="237"/>
      <c r="H467" s="240">
        <v>29.149999999999999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6" t="s">
        <v>138</v>
      </c>
      <c r="AU467" s="246" t="s">
        <v>85</v>
      </c>
      <c r="AV467" s="14" t="s">
        <v>85</v>
      </c>
      <c r="AW467" s="14" t="s">
        <v>37</v>
      </c>
      <c r="AX467" s="14" t="s">
        <v>83</v>
      </c>
      <c r="AY467" s="246" t="s">
        <v>123</v>
      </c>
    </row>
    <row r="468" s="12" customFormat="1" ht="25.92" customHeight="1">
      <c r="A468" s="12"/>
      <c r="B468" s="191"/>
      <c r="C468" s="192"/>
      <c r="D468" s="193" t="s">
        <v>74</v>
      </c>
      <c r="E468" s="194" t="s">
        <v>661</v>
      </c>
      <c r="F468" s="194" t="s">
        <v>662</v>
      </c>
      <c r="G468" s="192"/>
      <c r="H468" s="192"/>
      <c r="I468" s="195"/>
      <c r="J468" s="196">
        <f>BK468</f>
        <v>0</v>
      </c>
      <c r="K468" s="192"/>
      <c r="L468" s="197"/>
      <c r="M468" s="198"/>
      <c r="N468" s="199"/>
      <c r="O468" s="199"/>
      <c r="P468" s="200">
        <f>P469</f>
        <v>0</v>
      </c>
      <c r="Q468" s="199"/>
      <c r="R468" s="200">
        <f>R469</f>
        <v>0.1143675</v>
      </c>
      <c r="S468" s="199"/>
      <c r="T468" s="201">
        <f>T469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2" t="s">
        <v>85</v>
      </c>
      <c r="AT468" s="203" t="s">
        <v>74</v>
      </c>
      <c r="AU468" s="203" t="s">
        <v>75</v>
      </c>
      <c r="AY468" s="202" t="s">
        <v>123</v>
      </c>
      <c r="BK468" s="204">
        <f>BK469</f>
        <v>0</v>
      </c>
    </row>
    <row r="469" s="12" customFormat="1" ht="22.8" customHeight="1">
      <c r="A469" s="12"/>
      <c r="B469" s="191"/>
      <c r="C469" s="192"/>
      <c r="D469" s="193" t="s">
        <v>74</v>
      </c>
      <c r="E469" s="205" t="s">
        <v>663</v>
      </c>
      <c r="F469" s="205" t="s">
        <v>664</v>
      </c>
      <c r="G469" s="192"/>
      <c r="H469" s="192"/>
      <c r="I469" s="195"/>
      <c r="J469" s="206">
        <f>BK469</f>
        <v>0</v>
      </c>
      <c r="K469" s="192"/>
      <c r="L469" s="197"/>
      <c r="M469" s="198"/>
      <c r="N469" s="199"/>
      <c r="O469" s="199"/>
      <c r="P469" s="200">
        <f>SUM(P470:P471)</f>
        <v>0</v>
      </c>
      <c r="Q469" s="199"/>
      <c r="R469" s="200">
        <f>SUM(R470:R471)</f>
        <v>0.1143675</v>
      </c>
      <c r="S469" s="199"/>
      <c r="T469" s="201">
        <f>SUM(T470:T471)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02" t="s">
        <v>85</v>
      </c>
      <c r="AT469" s="203" t="s">
        <v>74</v>
      </c>
      <c r="AU469" s="203" t="s">
        <v>83</v>
      </c>
      <c r="AY469" s="202" t="s">
        <v>123</v>
      </c>
      <c r="BK469" s="204">
        <f>SUM(BK470:BK471)</f>
        <v>0</v>
      </c>
    </row>
    <row r="470" s="2" customFormat="1" ht="24.15" customHeight="1">
      <c r="A470" s="41"/>
      <c r="B470" s="42"/>
      <c r="C470" s="207" t="s">
        <v>665</v>
      </c>
      <c r="D470" s="207" t="s">
        <v>125</v>
      </c>
      <c r="E470" s="208" t="s">
        <v>666</v>
      </c>
      <c r="F470" s="209" t="s">
        <v>667</v>
      </c>
      <c r="G470" s="210" t="s">
        <v>128</v>
      </c>
      <c r="H470" s="211">
        <v>153</v>
      </c>
      <c r="I470" s="212"/>
      <c r="J470" s="213">
        <f>ROUND(I470*H470,2)</f>
        <v>0</v>
      </c>
      <c r="K470" s="209" t="s">
        <v>129</v>
      </c>
      <c r="L470" s="47"/>
      <c r="M470" s="214" t="s">
        <v>19</v>
      </c>
      <c r="N470" s="215" t="s">
        <v>46</v>
      </c>
      <c r="O470" s="87"/>
      <c r="P470" s="216">
        <f>O470*H470</f>
        <v>0</v>
      </c>
      <c r="Q470" s="216">
        <v>0.00074750000000000001</v>
      </c>
      <c r="R470" s="216">
        <f>Q470*H470</f>
        <v>0.1143675</v>
      </c>
      <c r="S470" s="216">
        <v>0</v>
      </c>
      <c r="T470" s="217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8" t="s">
        <v>244</v>
      </c>
      <c r="AT470" s="218" t="s">
        <v>125</v>
      </c>
      <c r="AU470" s="218" t="s">
        <v>85</v>
      </c>
      <c r="AY470" s="20" t="s">
        <v>123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20" t="s">
        <v>83</v>
      </c>
      <c r="BK470" s="219">
        <f>ROUND(I470*H470,2)</f>
        <v>0</v>
      </c>
      <c r="BL470" s="20" t="s">
        <v>244</v>
      </c>
      <c r="BM470" s="218" t="s">
        <v>668</v>
      </c>
    </row>
    <row r="471" s="2" customFormat="1">
      <c r="A471" s="41"/>
      <c r="B471" s="42"/>
      <c r="C471" s="43"/>
      <c r="D471" s="220" t="s">
        <v>132</v>
      </c>
      <c r="E471" s="43"/>
      <c r="F471" s="221" t="s">
        <v>669</v>
      </c>
      <c r="G471" s="43"/>
      <c r="H471" s="43"/>
      <c r="I471" s="222"/>
      <c r="J471" s="43"/>
      <c r="K471" s="43"/>
      <c r="L471" s="47"/>
      <c r="M471" s="279"/>
      <c r="N471" s="280"/>
      <c r="O471" s="281"/>
      <c r="P471" s="281"/>
      <c r="Q471" s="281"/>
      <c r="R471" s="281"/>
      <c r="S471" s="281"/>
      <c r="T471" s="282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132</v>
      </c>
      <c r="AU471" s="20" t="s">
        <v>85</v>
      </c>
    </row>
    <row r="472" s="2" customFormat="1" ht="6.96" customHeight="1">
      <c r="A472" s="41"/>
      <c r="B472" s="62"/>
      <c r="C472" s="63"/>
      <c r="D472" s="63"/>
      <c r="E472" s="63"/>
      <c r="F472" s="63"/>
      <c r="G472" s="63"/>
      <c r="H472" s="63"/>
      <c r="I472" s="63"/>
      <c r="J472" s="63"/>
      <c r="K472" s="63"/>
      <c r="L472" s="47"/>
      <c r="M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</sheetData>
  <sheetProtection sheet="1" autoFilter="0" formatColumns="0" formatRows="0" objects="1" scenarios="1" spinCount="100000" saltValue="nEMoY89yfB+pESyBHzgJcO3L+KN+kJGfJVqccHYRmKZkAWQ5hpVynYX8yvZVXdp1gH4785IzAvLXrfA6JpF5+A==" hashValue="hFCzTAEHjg9G/pyLIidZAk3zv+cnUOlKmerDqWWAnW/ahBeq3MMhQvejdZHEbpzkqOfzumEtm8oBPkepwq3FdQ==" algorithmName="SHA-512" password="CC35"/>
  <autoFilter ref="C90:K47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5_01/111211101"/>
    <hyperlink ref="F97" r:id="rId2" display="https://podminky.urs.cz/item/CS_URS_2025_01/111301111"/>
    <hyperlink ref="F101" r:id="rId3" display="https://podminky.urs.cz/item/CS_URS_2025_01/113106121"/>
    <hyperlink ref="F105" r:id="rId4" display="https://podminky.urs.cz/item/CS_URS_2025_01/113107172"/>
    <hyperlink ref="F109" r:id="rId5" display="https://podminky.urs.cz/item/CS_URS_2025_01/113107342"/>
    <hyperlink ref="F113" r:id="rId6" display="https://podminky.urs.cz/item/CS_URS_2025_01/119001421"/>
    <hyperlink ref="F118" r:id="rId7" display="https://podminky.urs.cz/item/CS_URS_2025_01/120001101"/>
    <hyperlink ref="F121" r:id="rId8" display="https://podminky.urs.cz/item/CS_URS_2025_01/122251103"/>
    <hyperlink ref="F137" r:id="rId9" display="https://podminky.urs.cz/item/CS_URS_2025_01/132251102"/>
    <hyperlink ref="F142" r:id="rId10" display="https://podminky.urs.cz/item/CS_URS_2025_01/133251101"/>
    <hyperlink ref="F146" r:id="rId11" display="https://podminky.urs.cz/item/CS_URS_2025_01/162751117"/>
    <hyperlink ref="F153" r:id="rId12" display="https://podminky.urs.cz/item/CS_URS_2025_01/162751119"/>
    <hyperlink ref="F161" r:id="rId13" display="https://podminky.urs.cz/item/CS_URS_2025_01/171201231"/>
    <hyperlink ref="F168" r:id="rId14" display="https://podminky.urs.cz/item/CS_URS_2025_01/171251201"/>
    <hyperlink ref="F175" r:id="rId15" display="https://podminky.urs.cz/item/CS_URS_2025_01/174211101"/>
    <hyperlink ref="F180" r:id="rId16" display="https://podminky.urs.cz/item/CS_URS_2025_01/175101201"/>
    <hyperlink ref="F197" r:id="rId17" display="https://podminky.urs.cz/item/CS_URS_2025_01/181411131"/>
    <hyperlink ref="F203" r:id="rId18" display="https://podminky.urs.cz/item/CS_URS_2025_01/181951112"/>
    <hyperlink ref="F213" r:id="rId19" display="https://podminky.urs.cz/item/CS_URS_2025_01/184911161"/>
    <hyperlink ref="F219" r:id="rId20" display="https://podminky.urs.cz/item/CS_URS_2025_01/212752412"/>
    <hyperlink ref="F223" r:id="rId21" display="https://podminky.urs.cz/item/CS_URS_2025_01/339921132"/>
    <hyperlink ref="F228" r:id="rId22" display="https://podminky.urs.cz/item/CS_URS_2025_01/339921142"/>
    <hyperlink ref="F231" r:id="rId23" display="https://podminky.urs.cz/item/CS_URS_2025_01/389541114"/>
    <hyperlink ref="F236" r:id="rId24" display="https://podminky.urs.cz/item/CS_URS_2025_01/452311151"/>
    <hyperlink ref="F240" r:id="rId25" display="https://podminky.urs.cz/item/CS_URS_2025_01/564851111"/>
    <hyperlink ref="F255" r:id="rId26" display="https://podminky.urs.cz/item/CS_URS_2025_01/564861111"/>
    <hyperlink ref="F264" r:id="rId27" display="https://podminky.urs.cz/item/CS_URS_2025_01/564871111"/>
    <hyperlink ref="F269" r:id="rId28" display="https://podminky.urs.cz/item/CS_URS_2025_01/565135111"/>
    <hyperlink ref="F273" r:id="rId29" display="https://podminky.urs.cz/item/CS_URS_2025_01/573211111"/>
    <hyperlink ref="F277" r:id="rId30" display="https://podminky.urs.cz/item/CS_URS_2025_01/577134121"/>
    <hyperlink ref="F281" r:id="rId31" display="https://podminky.urs.cz/item/CS_URS_2025_01/596211113"/>
    <hyperlink ref="F297" r:id="rId32" display="https://podminky.urs.cz/item/CS_URS_2025_01/596211210"/>
    <hyperlink ref="F319" r:id="rId33" display="https://podminky.urs.cz/item/CS_URS_2025_01/596412211"/>
    <hyperlink ref="F341" r:id="rId34" display="https://podminky.urs.cz/item/CS_URS_2025_01/914111111"/>
    <hyperlink ref="F363" r:id="rId35" display="https://podminky.urs.cz/item/CS_URS_2025_01/914511111"/>
    <hyperlink ref="F373" r:id="rId36" display="https://podminky.urs.cz/item/CS_URS_2025_01/916131213"/>
    <hyperlink ref="F390" r:id="rId37" display="https://podminky.urs.cz/item/CS_URS_2025_01/916231213"/>
    <hyperlink ref="F404" r:id="rId38" display="https://podminky.urs.cz/item/CS_URS_2025_01/916991121"/>
    <hyperlink ref="F410" r:id="rId39" display="https://podminky.urs.cz/item/CS_URS_2025_01/919112213"/>
    <hyperlink ref="F414" r:id="rId40" display="https://podminky.urs.cz/item/CS_URS_2025_01/919121112"/>
    <hyperlink ref="F418" r:id="rId41" display="https://podminky.urs.cz/item/CS_URS_2025_01/919441211"/>
    <hyperlink ref="F420" r:id="rId42" display="https://podminky.urs.cz/item/CS_URS_2025_01/919535558"/>
    <hyperlink ref="F423" r:id="rId43" display="https://podminky.urs.cz/item/CS_URS_2025_01/919726123"/>
    <hyperlink ref="F429" r:id="rId44" display="https://podminky.urs.cz/item/CS_URS_2025_01/935113111"/>
    <hyperlink ref="F433" r:id="rId45" display="https://podminky.urs.cz/item/CS_URS_2025_01/938908411"/>
    <hyperlink ref="F437" r:id="rId46" display="https://podminky.urs.cz/item/CS_URS_2025_01/966008111"/>
    <hyperlink ref="F439" r:id="rId47" display="https://podminky.urs.cz/item/CS_URS_2025_01/966008311"/>
    <hyperlink ref="F443" r:id="rId48" display="https://podminky.urs.cz/item/CS_URS_2025_01/997221561"/>
    <hyperlink ref="F449" r:id="rId49" display="https://podminky.urs.cz/item/CS_URS_2025_01/997221611"/>
    <hyperlink ref="F454" r:id="rId50" display="https://podminky.urs.cz/item/CS_URS_2025_01/998225111"/>
    <hyperlink ref="F457" r:id="rId51" display="https://podminky.urs.cz/item/CS_URS_2025_01/997221569"/>
    <hyperlink ref="F463" r:id="rId52" display="https://podminky.urs.cz/item/CS_URS_2025_01/997221861"/>
    <hyperlink ref="F466" r:id="rId53" display="https://podminky.urs.cz/item/CS_URS_2025_01/997221875"/>
    <hyperlink ref="F471" r:id="rId54" display="https://podminky.urs.cz/item/CS_URS_2025_01/71116111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89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MK p.č. 11_32 a 11_50, Pohřebačka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90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670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8. 11. 2024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ROUND((SUM(BE80:BE88)),  2)</f>
        <v>0</v>
      </c>
      <c r="G33" s="41"/>
      <c r="H33" s="41"/>
      <c r="I33" s="151">
        <v>0.20999999999999999</v>
      </c>
      <c r="J33" s="150">
        <f>ROUND(((SUM(BE80:BE88))*I33),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ROUND((SUM(BF80:BF88)),  2)</f>
        <v>0</v>
      </c>
      <c r="G34" s="41"/>
      <c r="H34" s="41"/>
      <c r="I34" s="151">
        <v>0.12</v>
      </c>
      <c r="J34" s="150">
        <f>ROUND(((SUM(BF80:BF88))*I34),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ROUND((SUM(BG80:BG88)),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ROUND((SUM(BH80:BH88)),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ROUND((SUM(BI80:BI88)),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92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MK p.č. 11_32 a 11_50, Pohřebačka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90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027/2024_2 - Vedlejší rozpočtové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Pohřebačka</v>
      </c>
      <c r="G52" s="43"/>
      <c r="H52" s="43"/>
      <c r="I52" s="35" t="s">
        <v>23</v>
      </c>
      <c r="J52" s="75" t="str">
        <f>IF(J12="","",J12)</f>
        <v>8. 11. 2024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Obec Opatovice nad Labem</v>
      </c>
      <c r="G54" s="43"/>
      <c r="H54" s="43"/>
      <c r="I54" s="35" t="s">
        <v>33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93</v>
      </c>
      <c r="D57" s="165"/>
      <c r="E57" s="165"/>
      <c r="F57" s="165"/>
      <c r="G57" s="165"/>
      <c r="H57" s="165"/>
      <c r="I57" s="165"/>
      <c r="J57" s="166" t="s">
        <v>94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95</v>
      </c>
    </row>
    <row r="60" s="9" customFormat="1" ht="24.96" customHeight="1">
      <c r="A60" s="9"/>
      <c r="B60" s="168"/>
      <c r="C60" s="169"/>
      <c r="D60" s="170" t="s">
        <v>671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108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Rekonstrukce MK p.č. 11_32 a 11_50, Pohřebačka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90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027/2024_2 - Vedlejší rozpočtové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 xml:space="preserve"> Pohřebačka</v>
      </c>
      <c r="G74" s="43"/>
      <c r="H74" s="43"/>
      <c r="I74" s="35" t="s">
        <v>23</v>
      </c>
      <c r="J74" s="75" t="str">
        <f>IF(J12="","",J12)</f>
        <v>8. 11. 2024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Obec Opatovice nad Labem</v>
      </c>
      <c r="G76" s="43"/>
      <c r="H76" s="43"/>
      <c r="I76" s="35" t="s">
        <v>33</v>
      </c>
      <c r="J76" s="39" t="str">
        <f>E21</f>
        <v>DI PROJEKT s.r.o.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31</v>
      </c>
      <c r="D77" s="43"/>
      <c r="E77" s="43"/>
      <c r="F77" s="30" t="str">
        <f>IF(E18="","",E18)</f>
        <v>Vyplň údaj</v>
      </c>
      <c r="G77" s="43"/>
      <c r="H77" s="43"/>
      <c r="I77" s="35" t="s">
        <v>38</v>
      </c>
      <c r="J77" s="39" t="str">
        <f>E24</f>
        <v>DI PROJEKT s.r.o.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109</v>
      </c>
      <c r="D79" s="183" t="s">
        <v>60</v>
      </c>
      <c r="E79" s="183" t="s">
        <v>56</v>
      </c>
      <c r="F79" s="183" t="s">
        <v>57</v>
      </c>
      <c r="G79" s="183" t="s">
        <v>110</v>
      </c>
      <c r="H79" s="183" t="s">
        <v>111</v>
      </c>
      <c r="I79" s="183" t="s">
        <v>112</v>
      </c>
      <c r="J79" s="183" t="s">
        <v>94</v>
      </c>
      <c r="K79" s="184" t="s">
        <v>113</v>
      </c>
      <c r="L79" s="185"/>
      <c r="M79" s="95" t="s">
        <v>19</v>
      </c>
      <c r="N79" s="96" t="s">
        <v>45</v>
      </c>
      <c r="O79" s="96" t="s">
        <v>114</v>
      </c>
      <c r="P79" s="96" t="s">
        <v>115</v>
      </c>
      <c r="Q79" s="96" t="s">
        <v>116</v>
      </c>
      <c r="R79" s="96" t="s">
        <v>117</v>
      </c>
      <c r="S79" s="96" t="s">
        <v>118</v>
      </c>
      <c r="T79" s="97" t="s">
        <v>119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120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74</v>
      </c>
      <c r="AU80" s="20" t="s">
        <v>95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74</v>
      </c>
      <c r="E81" s="194" t="s">
        <v>672</v>
      </c>
      <c r="F81" s="194" t="s">
        <v>87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SUM(P82:P88)</f>
        <v>0</v>
      </c>
      <c r="Q81" s="199"/>
      <c r="R81" s="200">
        <f>SUM(R82:R88)</f>
        <v>0</v>
      </c>
      <c r="S81" s="199"/>
      <c r="T81" s="201">
        <f>SUM(T82:T88)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152</v>
      </c>
      <c r="AT81" s="203" t="s">
        <v>74</v>
      </c>
      <c r="AU81" s="203" t="s">
        <v>75</v>
      </c>
      <c r="AY81" s="202" t="s">
        <v>123</v>
      </c>
      <c r="BK81" s="204">
        <f>SUM(BK82:BK88)</f>
        <v>0</v>
      </c>
    </row>
    <row r="82" s="2" customFormat="1" ht="16.5" customHeight="1">
      <c r="A82" s="41"/>
      <c r="B82" s="42"/>
      <c r="C82" s="207" t="s">
        <v>83</v>
      </c>
      <c r="D82" s="207" t="s">
        <v>125</v>
      </c>
      <c r="E82" s="208" t="s">
        <v>673</v>
      </c>
      <c r="F82" s="209" t="s">
        <v>674</v>
      </c>
      <c r="G82" s="210" t="s">
        <v>675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46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130</v>
      </c>
      <c r="AT82" s="218" t="s">
        <v>125</v>
      </c>
      <c r="AU82" s="218" t="s">
        <v>83</v>
      </c>
      <c r="AY82" s="20" t="s">
        <v>123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83</v>
      </c>
      <c r="BK82" s="219">
        <f>ROUND(I82*H82,2)</f>
        <v>0</v>
      </c>
      <c r="BL82" s="20" t="s">
        <v>130</v>
      </c>
      <c r="BM82" s="218" t="s">
        <v>676</v>
      </c>
    </row>
    <row r="83" s="2" customFormat="1" ht="16.5" customHeight="1">
      <c r="A83" s="41"/>
      <c r="B83" s="42"/>
      <c r="C83" s="207" t="s">
        <v>85</v>
      </c>
      <c r="D83" s="207" t="s">
        <v>125</v>
      </c>
      <c r="E83" s="208" t="s">
        <v>677</v>
      </c>
      <c r="F83" s="209" t="s">
        <v>678</v>
      </c>
      <c r="G83" s="210" t="s">
        <v>675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46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130</v>
      </c>
      <c r="AT83" s="218" t="s">
        <v>125</v>
      </c>
      <c r="AU83" s="218" t="s">
        <v>83</v>
      </c>
      <c r="AY83" s="20" t="s">
        <v>123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83</v>
      </c>
      <c r="BK83" s="219">
        <f>ROUND(I83*H83,2)</f>
        <v>0</v>
      </c>
      <c r="BL83" s="20" t="s">
        <v>130</v>
      </c>
      <c r="BM83" s="218" t="s">
        <v>679</v>
      </c>
    </row>
    <row r="84" s="2" customFormat="1" ht="66.75" customHeight="1">
      <c r="A84" s="41"/>
      <c r="B84" s="42"/>
      <c r="C84" s="207" t="s">
        <v>141</v>
      </c>
      <c r="D84" s="207" t="s">
        <v>125</v>
      </c>
      <c r="E84" s="208" t="s">
        <v>680</v>
      </c>
      <c r="F84" s="209" t="s">
        <v>681</v>
      </c>
      <c r="G84" s="210" t="s">
        <v>675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46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130</v>
      </c>
      <c r="AT84" s="218" t="s">
        <v>125</v>
      </c>
      <c r="AU84" s="218" t="s">
        <v>83</v>
      </c>
      <c r="AY84" s="20" t="s">
        <v>123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83</v>
      </c>
      <c r="BK84" s="219">
        <f>ROUND(I84*H84,2)</f>
        <v>0</v>
      </c>
      <c r="BL84" s="20" t="s">
        <v>130</v>
      </c>
      <c r="BM84" s="218" t="s">
        <v>682</v>
      </c>
    </row>
    <row r="85" s="2" customFormat="1" ht="16.5" customHeight="1">
      <c r="A85" s="41"/>
      <c r="B85" s="42"/>
      <c r="C85" s="207" t="s">
        <v>130</v>
      </c>
      <c r="D85" s="207" t="s">
        <v>125</v>
      </c>
      <c r="E85" s="208" t="s">
        <v>683</v>
      </c>
      <c r="F85" s="209" t="s">
        <v>684</v>
      </c>
      <c r="G85" s="210" t="s">
        <v>675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46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130</v>
      </c>
      <c r="AT85" s="218" t="s">
        <v>125</v>
      </c>
      <c r="AU85" s="218" t="s">
        <v>83</v>
      </c>
      <c r="AY85" s="20" t="s">
        <v>123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83</v>
      </c>
      <c r="BK85" s="219">
        <f>ROUND(I85*H85,2)</f>
        <v>0</v>
      </c>
      <c r="BL85" s="20" t="s">
        <v>130</v>
      </c>
      <c r="BM85" s="218" t="s">
        <v>685</v>
      </c>
    </row>
    <row r="86" s="2" customFormat="1" ht="16.5" customHeight="1">
      <c r="A86" s="41"/>
      <c r="B86" s="42"/>
      <c r="C86" s="207" t="s">
        <v>152</v>
      </c>
      <c r="D86" s="207" t="s">
        <v>125</v>
      </c>
      <c r="E86" s="208" t="s">
        <v>686</v>
      </c>
      <c r="F86" s="209" t="s">
        <v>687</v>
      </c>
      <c r="G86" s="210" t="s">
        <v>324</v>
      </c>
      <c r="H86" s="211">
        <v>10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46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130</v>
      </c>
      <c r="AT86" s="218" t="s">
        <v>125</v>
      </c>
      <c r="AU86" s="218" t="s">
        <v>83</v>
      </c>
      <c r="AY86" s="20" t="s">
        <v>123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83</v>
      </c>
      <c r="BK86" s="219">
        <f>ROUND(I86*H86,2)</f>
        <v>0</v>
      </c>
      <c r="BL86" s="20" t="s">
        <v>130</v>
      </c>
      <c r="BM86" s="218" t="s">
        <v>688</v>
      </c>
    </row>
    <row r="87" s="2" customFormat="1" ht="37.8" customHeight="1">
      <c r="A87" s="41"/>
      <c r="B87" s="42"/>
      <c r="C87" s="207" t="s">
        <v>158</v>
      </c>
      <c r="D87" s="207" t="s">
        <v>125</v>
      </c>
      <c r="E87" s="208" t="s">
        <v>689</v>
      </c>
      <c r="F87" s="209" t="s">
        <v>690</v>
      </c>
      <c r="G87" s="210" t="s">
        <v>675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130</v>
      </c>
      <c r="AT87" s="218" t="s">
        <v>125</v>
      </c>
      <c r="AU87" s="218" t="s">
        <v>83</v>
      </c>
      <c r="AY87" s="20" t="s">
        <v>123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130</v>
      </c>
      <c r="BM87" s="218" t="s">
        <v>691</v>
      </c>
    </row>
    <row r="88" s="2" customFormat="1" ht="16.5" customHeight="1">
      <c r="A88" s="41"/>
      <c r="B88" s="42"/>
      <c r="C88" s="207" t="s">
        <v>167</v>
      </c>
      <c r="D88" s="207" t="s">
        <v>125</v>
      </c>
      <c r="E88" s="208" t="s">
        <v>692</v>
      </c>
      <c r="F88" s="209" t="s">
        <v>693</v>
      </c>
      <c r="G88" s="210" t="s">
        <v>675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83" t="s">
        <v>19</v>
      </c>
      <c r="N88" s="284" t="s">
        <v>46</v>
      </c>
      <c r="O88" s="281"/>
      <c r="P88" s="285">
        <f>O88*H88</f>
        <v>0</v>
      </c>
      <c r="Q88" s="285">
        <v>0</v>
      </c>
      <c r="R88" s="285">
        <f>Q88*H88</f>
        <v>0</v>
      </c>
      <c r="S88" s="285">
        <v>0</v>
      </c>
      <c r="T88" s="286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130</v>
      </c>
      <c r="AT88" s="218" t="s">
        <v>125</v>
      </c>
      <c r="AU88" s="218" t="s">
        <v>83</v>
      </c>
      <c r="AY88" s="20" t="s">
        <v>123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130</v>
      </c>
      <c r="BM88" s="218" t="s">
        <v>694</v>
      </c>
    </row>
    <row r="89" s="2" customFormat="1" ht="6.96" customHeight="1">
      <c r="A89" s="41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47"/>
      <c r="M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</sheetData>
  <sheetProtection sheet="1" autoFilter="0" formatColumns="0" formatRows="0" objects="1" scenarios="1" spinCount="100000" saltValue="XJ+99uHvdwk1yoef04ENzEJr57lfB7xevTD67FJnZX2+pyH106QOVFB950I/X/QSoiJA20UHTiG7AfrhFHIrCw==" hashValue="b9vDFXtDf4c/VnFL8uHygSm4kHAZPAe1P0CNNqNl3uD2BOjSMMMal+nZdn7KKSxTXQ7Mj6Ep8dXjhcwGbL30IQ==" algorithmName="SHA-512" password="CC35"/>
  <autoFilter ref="C79:K88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7" customFormat="1" ht="45" customHeight="1">
      <c r="B3" s="291"/>
      <c r="C3" s="292" t="s">
        <v>695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696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697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698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699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700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701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702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703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704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705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82</v>
      </c>
      <c r="F18" s="298" t="s">
        <v>706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707</v>
      </c>
      <c r="F19" s="298" t="s">
        <v>708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709</v>
      </c>
      <c r="F20" s="298" t="s">
        <v>710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711</v>
      </c>
      <c r="F21" s="298" t="s">
        <v>712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713</v>
      </c>
      <c r="F22" s="298" t="s">
        <v>714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715</v>
      </c>
      <c r="F23" s="298" t="s">
        <v>716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717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718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719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720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721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722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723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724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725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109</v>
      </c>
      <c r="F36" s="298"/>
      <c r="G36" s="298" t="s">
        <v>726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727</v>
      </c>
      <c r="F37" s="298"/>
      <c r="G37" s="298" t="s">
        <v>728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56</v>
      </c>
      <c r="F38" s="298"/>
      <c r="G38" s="298" t="s">
        <v>729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57</v>
      </c>
      <c r="F39" s="298"/>
      <c r="G39" s="298" t="s">
        <v>730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110</v>
      </c>
      <c r="F40" s="298"/>
      <c r="G40" s="298" t="s">
        <v>731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111</v>
      </c>
      <c r="F41" s="298"/>
      <c r="G41" s="298" t="s">
        <v>732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733</v>
      </c>
      <c r="F42" s="298"/>
      <c r="G42" s="298" t="s">
        <v>734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735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736</v>
      </c>
      <c r="F44" s="298"/>
      <c r="G44" s="298" t="s">
        <v>737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113</v>
      </c>
      <c r="F45" s="298"/>
      <c r="G45" s="298" t="s">
        <v>738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739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740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741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742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743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744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745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746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747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748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749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750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751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752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753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754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755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756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757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758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759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760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761</v>
      </c>
      <c r="D76" s="316"/>
      <c r="E76" s="316"/>
      <c r="F76" s="316" t="s">
        <v>762</v>
      </c>
      <c r="G76" s="317"/>
      <c r="H76" s="316" t="s">
        <v>57</v>
      </c>
      <c r="I76" s="316" t="s">
        <v>60</v>
      </c>
      <c r="J76" s="316" t="s">
        <v>763</v>
      </c>
      <c r="K76" s="315"/>
    </row>
    <row r="77" s="1" customFormat="1" ht="17.25" customHeight="1">
      <c r="B77" s="313"/>
      <c r="C77" s="318" t="s">
        <v>764</v>
      </c>
      <c r="D77" s="318"/>
      <c r="E77" s="318"/>
      <c r="F77" s="319" t="s">
        <v>765</v>
      </c>
      <c r="G77" s="320"/>
      <c r="H77" s="318"/>
      <c r="I77" s="318"/>
      <c r="J77" s="318" t="s">
        <v>766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56</v>
      </c>
      <c r="D79" s="323"/>
      <c r="E79" s="323"/>
      <c r="F79" s="324" t="s">
        <v>767</v>
      </c>
      <c r="G79" s="325"/>
      <c r="H79" s="301" t="s">
        <v>768</v>
      </c>
      <c r="I79" s="301" t="s">
        <v>769</v>
      </c>
      <c r="J79" s="301">
        <v>20</v>
      </c>
      <c r="K79" s="315"/>
    </row>
    <row r="80" s="1" customFormat="1" ht="15" customHeight="1">
      <c r="B80" s="313"/>
      <c r="C80" s="301" t="s">
        <v>770</v>
      </c>
      <c r="D80" s="301"/>
      <c r="E80" s="301"/>
      <c r="F80" s="324" t="s">
        <v>767</v>
      </c>
      <c r="G80" s="325"/>
      <c r="H80" s="301" t="s">
        <v>771</v>
      </c>
      <c r="I80" s="301" t="s">
        <v>769</v>
      </c>
      <c r="J80" s="301">
        <v>120</v>
      </c>
      <c r="K80" s="315"/>
    </row>
    <row r="81" s="1" customFormat="1" ht="15" customHeight="1">
      <c r="B81" s="326"/>
      <c r="C81" s="301" t="s">
        <v>772</v>
      </c>
      <c r="D81" s="301"/>
      <c r="E81" s="301"/>
      <c r="F81" s="324" t="s">
        <v>773</v>
      </c>
      <c r="G81" s="325"/>
      <c r="H81" s="301" t="s">
        <v>774</v>
      </c>
      <c r="I81" s="301" t="s">
        <v>769</v>
      </c>
      <c r="J81" s="301">
        <v>50</v>
      </c>
      <c r="K81" s="315"/>
    </row>
    <row r="82" s="1" customFormat="1" ht="15" customHeight="1">
      <c r="B82" s="326"/>
      <c r="C82" s="301" t="s">
        <v>775</v>
      </c>
      <c r="D82" s="301"/>
      <c r="E82" s="301"/>
      <c r="F82" s="324" t="s">
        <v>767</v>
      </c>
      <c r="G82" s="325"/>
      <c r="H82" s="301" t="s">
        <v>776</v>
      </c>
      <c r="I82" s="301" t="s">
        <v>777</v>
      </c>
      <c r="J82" s="301"/>
      <c r="K82" s="315"/>
    </row>
    <row r="83" s="1" customFormat="1" ht="15" customHeight="1">
      <c r="B83" s="326"/>
      <c r="C83" s="327" t="s">
        <v>778</v>
      </c>
      <c r="D83" s="327"/>
      <c r="E83" s="327"/>
      <c r="F83" s="328" t="s">
        <v>773</v>
      </c>
      <c r="G83" s="327"/>
      <c r="H83" s="327" t="s">
        <v>779</v>
      </c>
      <c r="I83" s="327" t="s">
        <v>769</v>
      </c>
      <c r="J83" s="327">
        <v>15</v>
      </c>
      <c r="K83" s="315"/>
    </row>
    <row r="84" s="1" customFormat="1" ht="15" customHeight="1">
      <c r="B84" s="326"/>
      <c r="C84" s="327" t="s">
        <v>780</v>
      </c>
      <c r="D84" s="327"/>
      <c r="E84" s="327"/>
      <c r="F84" s="328" t="s">
        <v>773</v>
      </c>
      <c r="G84" s="327"/>
      <c r="H84" s="327" t="s">
        <v>781</v>
      </c>
      <c r="I84" s="327" t="s">
        <v>769</v>
      </c>
      <c r="J84" s="327">
        <v>15</v>
      </c>
      <c r="K84" s="315"/>
    </row>
    <row r="85" s="1" customFormat="1" ht="15" customHeight="1">
      <c r="B85" s="326"/>
      <c r="C85" s="327" t="s">
        <v>782</v>
      </c>
      <c r="D85" s="327"/>
      <c r="E85" s="327"/>
      <c r="F85" s="328" t="s">
        <v>773</v>
      </c>
      <c r="G85" s="327"/>
      <c r="H85" s="327" t="s">
        <v>783</v>
      </c>
      <c r="I85" s="327" t="s">
        <v>769</v>
      </c>
      <c r="J85" s="327">
        <v>20</v>
      </c>
      <c r="K85" s="315"/>
    </row>
    <row r="86" s="1" customFormat="1" ht="15" customHeight="1">
      <c r="B86" s="326"/>
      <c r="C86" s="327" t="s">
        <v>784</v>
      </c>
      <c r="D86" s="327"/>
      <c r="E86" s="327"/>
      <c r="F86" s="328" t="s">
        <v>773</v>
      </c>
      <c r="G86" s="327"/>
      <c r="H86" s="327" t="s">
        <v>785</v>
      </c>
      <c r="I86" s="327" t="s">
        <v>769</v>
      </c>
      <c r="J86" s="327">
        <v>20</v>
      </c>
      <c r="K86" s="315"/>
    </row>
    <row r="87" s="1" customFormat="1" ht="15" customHeight="1">
      <c r="B87" s="326"/>
      <c r="C87" s="301" t="s">
        <v>786</v>
      </c>
      <c r="D87" s="301"/>
      <c r="E87" s="301"/>
      <c r="F87" s="324" t="s">
        <v>773</v>
      </c>
      <c r="G87" s="325"/>
      <c r="H87" s="301" t="s">
        <v>787</v>
      </c>
      <c r="I87" s="301" t="s">
        <v>769</v>
      </c>
      <c r="J87" s="301">
        <v>50</v>
      </c>
      <c r="K87" s="315"/>
    </row>
    <row r="88" s="1" customFormat="1" ht="15" customHeight="1">
      <c r="B88" s="326"/>
      <c r="C88" s="301" t="s">
        <v>788</v>
      </c>
      <c r="D88" s="301"/>
      <c r="E88" s="301"/>
      <c r="F88" s="324" t="s">
        <v>773</v>
      </c>
      <c r="G88" s="325"/>
      <c r="H88" s="301" t="s">
        <v>789</v>
      </c>
      <c r="I88" s="301" t="s">
        <v>769</v>
      </c>
      <c r="J88" s="301">
        <v>20</v>
      </c>
      <c r="K88" s="315"/>
    </row>
    <row r="89" s="1" customFormat="1" ht="15" customHeight="1">
      <c r="B89" s="326"/>
      <c r="C89" s="301" t="s">
        <v>790</v>
      </c>
      <c r="D89" s="301"/>
      <c r="E89" s="301"/>
      <c r="F89" s="324" t="s">
        <v>773</v>
      </c>
      <c r="G89" s="325"/>
      <c r="H89" s="301" t="s">
        <v>791</v>
      </c>
      <c r="I89" s="301" t="s">
        <v>769</v>
      </c>
      <c r="J89" s="301">
        <v>20</v>
      </c>
      <c r="K89" s="315"/>
    </row>
    <row r="90" s="1" customFormat="1" ht="15" customHeight="1">
      <c r="B90" s="326"/>
      <c r="C90" s="301" t="s">
        <v>792</v>
      </c>
      <c r="D90" s="301"/>
      <c r="E90" s="301"/>
      <c r="F90" s="324" t="s">
        <v>773</v>
      </c>
      <c r="G90" s="325"/>
      <c r="H90" s="301" t="s">
        <v>793</v>
      </c>
      <c r="I90" s="301" t="s">
        <v>769</v>
      </c>
      <c r="J90" s="301">
        <v>50</v>
      </c>
      <c r="K90" s="315"/>
    </row>
    <row r="91" s="1" customFormat="1" ht="15" customHeight="1">
      <c r="B91" s="326"/>
      <c r="C91" s="301" t="s">
        <v>794</v>
      </c>
      <c r="D91" s="301"/>
      <c r="E91" s="301"/>
      <c r="F91" s="324" t="s">
        <v>773</v>
      </c>
      <c r="G91" s="325"/>
      <c r="H91" s="301" t="s">
        <v>794</v>
      </c>
      <c r="I91" s="301" t="s">
        <v>769</v>
      </c>
      <c r="J91" s="301">
        <v>50</v>
      </c>
      <c r="K91" s="315"/>
    </row>
    <row r="92" s="1" customFormat="1" ht="15" customHeight="1">
      <c r="B92" s="326"/>
      <c r="C92" s="301" t="s">
        <v>795</v>
      </c>
      <c r="D92" s="301"/>
      <c r="E92" s="301"/>
      <c r="F92" s="324" t="s">
        <v>773</v>
      </c>
      <c r="G92" s="325"/>
      <c r="H92" s="301" t="s">
        <v>796</v>
      </c>
      <c r="I92" s="301" t="s">
        <v>769</v>
      </c>
      <c r="J92" s="301">
        <v>255</v>
      </c>
      <c r="K92" s="315"/>
    </row>
    <row r="93" s="1" customFormat="1" ht="15" customHeight="1">
      <c r="B93" s="326"/>
      <c r="C93" s="301" t="s">
        <v>797</v>
      </c>
      <c r="D93" s="301"/>
      <c r="E93" s="301"/>
      <c r="F93" s="324" t="s">
        <v>767</v>
      </c>
      <c r="G93" s="325"/>
      <c r="H93" s="301" t="s">
        <v>798</v>
      </c>
      <c r="I93" s="301" t="s">
        <v>799</v>
      </c>
      <c r="J93" s="301"/>
      <c r="K93" s="315"/>
    </row>
    <row r="94" s="1" customFormat="1" ht="15" customHeight="1">
      <c r="B94" s="326"/>
      <c r="C94" s="301" t="s">
        <v>800</v>
      </c>
      <c r="D94" s="301"/>
      <c r="E94" s="301"/>
      <c r="F94" s="324" t="s">
        <v>767</v>
      </c>
      <c r="G94" s="325"/>
      <c r="H94" s="301" t="s">
        <v>801</v>
      </c>
      <c r="I94" s="301" t="s">
        <v>802</v>
      </c>
      <c r="J94" s="301"/>
      <c r="K94" s="315"/>
    </row>
    <row r="95" s="1" customFormat="1" ht="15" customHeight="1">
      <c r="B95" s="326"/>
      <c r="C95" s="301" t="s">
        <v>803</v>
      </c>
      <c r="D95" s="301"/>
      <c r="E95" s="301"/>
      <c r="F95" s="324" t="s">
        <v>767</v>
      </c>
      <c r="G95" s="325"/>
      <c r="H95" s="301" t="s">
        <v>803</v>
      </c>
      <c r="I95" s="301" t="s">
        <v>802</v>
      </c>
      <c r="J95" s="301"/>
      <c r="K95" s="315"/>
    </row>
    <row r="96" s="1" customFormat="1" ht="15" customHeight="1">
      <c r="B96" s="326"/>
      <c r="C96" s="301" t="s">
        <v>41</v>
      </c>
      <c r="D96" s="301"/>
      <c r="E96" s="301"/>
      <c r="F96" s="324" t="s">
        <v>767</v>
      </c>
      <c r="G96" s="325"/>
      <c r="H96" s="301" t="s">
        <v>804</v>
      </c>
      <c r="I96" s="301" t="s">
        <v>802</v>
      </c>
      <c r="J96" s="301"/>
      <c r="K96" s="315"/>
    </row>
    <row r="97" s="1" customFormat="1" ht="15" customHeight="1">
      <c r="B97" s="326"/>
      <c r="C97" s="301" t="s">
        <v>51</v>
      </c>
      <c r="D97" s="301"/>
      <c r="E97" s="301"/>
      <c r="F97" s="324" t="s">
        <v>767</v>
      </c>
      <c r="G97" s="325"/>
      <c r="H97" s="301" t="s">
        <v>805</v>
      </c>
      <c r="I97" s="301" t="s">
        <v>802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806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761</v>
      </c>
      <c r="D103" s="316"/>
      <c r="E103" s="316"/>
      <c r="F103" s="316" t="s">
        <v>762</v>
      </c>
      <c r="G103" s="317"/>
      <c r="H103" s="316" t="s">
        <v>57</v>
      </c>
      <c r="I103" s="316" t="s">
        <v>60</v>
      </c>
      <c r="J103" s="316" t="s">
        <v>763</v>
      </c>
      <c r="K103" s="315"/>
    </row>
    <row r="104" s="1" customFormat="1" ht="17.25" customHeight="1">
      <c r="B104" s="313"/>
      <c r="C104" s="318" t="s">
        <v>764</v>
      </c>
      <c r="D104" s="318"/>
      <c r="E104" s="318"/>
      <c r="F104" s="319" t="s">
        <v>765</v>
      </c>
      <c r="G104" s="320"/>
      <c r="H104" s="318"/>
      <c r="I104" s="318"/>
      <c r="J104" s="318" t="s">
        <v>766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56</v>
      </c>
      <c r="D106" s="323"/>
      <c r="E106" s="323"/>
      <c r="F106" s="324" t="s">
        <v>767</v>
      </c>
      <c r="G106" s="301"/>
      <c r="H106" s="301" t="s">
        <v>807</v>
      </c>
      <c r="I106" s="301" t="s">
        <v>769</v>
      </c>
      <c r="J106" s="301">
        <v>20</v>
      </c>
      <c r="K106" s="315"/>
    </row>
    <row r="107" s="1" customFormat="1" ht="15" customHeight="1">
      <c r="B107" s="313"/>
      <c r="C107" s="301" t="s">
        <v>770</v>
      </c>
      <c r="D107" s="301"/>
      <c r="E107" s="301"/>
      <c r="F107" s="324" t="s">
        <v>767</v>
      </c>
      <c r="G107" s="301"/>
      <c r="H107" s="301" t="s">
        <v>807</v>
      </c>
      <c r="I107" s="301" t="s">
        <v>769</v>
      </c>
      <c r="J107" s="301">
        <v>120</v>
      </c>
      <c r="K107" s="315"/>
    </row>
    <row r="108" s="1" customFormat="1" ht="15" customHeight="1">
      <c r="B108" s="326"/>
      <c r="C108" s="301" t="s">
        <v>772</v>
      </c>
      <c r="D108" s="301"/>
      <c r="E108" s="301"/>
      <c r="F108" s="324" t="s">
        <v>773</v>
      </c>
      <c r="G108" s="301"/>
      <c r="H108" s="301" t="s">
        <v>807</v>
      </c>
      <c r="I108" s="301" t="s">
        <v>769</v>
      </c>
      <c r="J108" s="301">
        <v>50</v>
      </c>
      <c r="K108" s="315"/>
    </row>
    <row r="109" s="1" customFormat="1" ht="15" customHeight="1">
      <c r="B109" s="326"/>
      <c r="C109" s="301" t="s">
        <v>775</v>
      </c>
      <c r="D109" s="301"/>
      <c r="E109" s="301"/>
      <c r="F109" s="324" t="s">
        <v>767</v>
      </c>
      <c r="G109" s="301"/>
      <c r="H109" s="301" t="s">
        <v>807</v>
      </c>
      <c r="I109" s="301" t="s">
        <v>777</v>
      </c>
      <c r="J109" s="301"/>
      <c r="K109" s="315"/>
    </row>
    <row r="110" s="1" customFormat="1" ht="15" customHeight="1">
      <c r="B110" s="326"/>
      <c r="C110" s="301" t="s">
        <v>786</v>
      </c>
      <c r="D110" s="301"/>
      <c r="E110" s="301"/>
      <c r="F110" s="324" t="s">
        <v>773</v>
      </c>
      <c r="G110" s="301"/>
      <c r="H110" s="301" t="s">
        <v>807</v>
      </c>
      <c r="I110" s="301" t="s">
        <v>769</v>
      </c>
      <c r="J110" s="301">
        <v>50</v>
      </c>
      <c r="K110" s="315"/>
    </row>
    <row r="111" s="1" customFormat="1" ht="15" customHeight="1">
      <c r="B111" s="326"/>
      <c r="C111" s="301" t="s">
        <v>794</v>
      </c>
      <c r="D111" s="301"/>
      <c r="E111" s="301"/>
      <c r="F111" s="324" t="s">
        <v>773</v>
      </c>
      <c r="G111" s="301"/>
      <c r="H111" s="301" t="s">
        <v>807</v>
      </c>
      <c r="I111" s="301" t="s">
        <v>769</v>
      </c>
      <c r="J111" s="301">
        <v>50</v>
      </c>
      <c r="K111" s="315"/>
    </row>
    <row r="112" s="1" customFormat="1" ht="15" customHeight="1">
      <c r="B112" s="326"/>
      <c r="C112" s="301" t="s">
        <v>792</v>
      </c>
      <c r="D112" s="301"/>
      <c r="E112" s="301"/>
      <c r="F112" s="324" t="s">
        <v>773</v>
      </c>
      <c r="G112" s="301"/>
      <c r="H112" s="301" t="s">
        <v>807</v>
      </c>
      <c r="I112" s="301" t="s">
        <v>769</v>
      </c>
      <c r="J112" s="301">
        <v>50</v>
      </c>
      <c r="K112" s="315"/>
    </row>
    <row r="113" s="1" customFormat="1" ht="15" customHeight="1">
      <c r="B113" s="326"/>
      <c r="C113" s="301" t="s">
        <v>56</v>
      </c>
      <c r="D113" s="301"/>
      <c r="E113" s="301"/>
      <c r="F113" s="324" t="s">
        <v>767</v>
      </c>
      <c r="G113" s="301"/>
      <c r="H113" s="301" t="s">
        <v>808</v>
      </c>
      <c r="I113" s="301" t="s">
        <v>769</v>
      </c>
      <c r="J113" s="301">
        <v>20</v>
      </c>
      <c r="K113" s="315"/>
    </row>
    <row r="114" s="1" customFormat="1" ht="15" customHeight="1">
      <c r="B114" s="326"/>
      <c r="C114" s="301" t="s">
        <v>809</v>
      </c>
      <c r="D114" s="301"/>
      <c r="E114" s="301"/>
      <c r="F114" s="324" t="s">
        <v>767</v>
      </c>
      <c r="G114" s="301"/>
      <c r="H114" s="301" t="s">
        <v>810</v>
      </c>
      <c r="I114" s="301" t="s">
        <v>769</v>
      </c>
      <c r="J114" s="301">
        <v>120</v>
      </c>
      <c r="K114" s="315"/>
    </row>
    <row r="115" s="1" customFormat="1" ht="15" customHeight="1">
      <c r="B115" s="326"/>
      <c r="C115" s="301" t="s">
        <v>41</v>
      </c>
      <c r="D115" s="301"/>
      <c r="E115" s="301"/>
      <c r="F115" s="324" t="s">
        <v>767</v>
      </c>
      <c r="G115" s="301"/>
      <c r="H115" s="301" t="s">
        <v>811</v>
      </c>
      <c r="I115" s="301" t="s">
        <v>802</v>
      </c>
      <c r="J115" s="301"/>
      <c r="K115" s="315"/>
    </row>
    <row r="116" s="1" customFormat="1" ht="15" customHeight="1">
      <c r="B116" s="326"/>
      <c r="C116" s="301" t="s">
        <v>51</v>
      </c>
      <c r="D116" s="301"/>
      <c r="E116" s="301"/>
      <c r="F116" s="324" t="s">
        <v>767</v>
      </c>
      <c r="G116" s="301"/>
      <c r="H116" s="301" t="s">
        <v>812</v>
      </c>
      <c r="I116" s="301" t="s">
        <v>802</v>
      </c>
      <c r="J116" s="301"/>
      <c r="K116" s="315"/>
    </row>
    <row r="117" s="1" customFormat="1" ht="15" customHeight="1">
      <c r="B117" s="326"/>
      <c r="C117" s="301" t="s">
        <v>60</v>
      </c>
      <c r="D117" s="301"/>
      <c r="E117" s="301"/>
      <c r="F117" s="324" t="s">
        <v>767</v>
      </c>
      <c r="G117" s="301"/>
      <c r="H117" s="301" t="s">
        <v>813</v>
      </c>
      <c r="I117" s="301" t="s">
        <v>814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815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761</v>
      </c>
      <c r="D123" s="316"/>
      <c r="E123" s="316"/>
      <c r="F123" s="316" t="s">
        <v>762</v>
      </c>
      <c r="G123" s="317"/>
      <c r="H123" s="316" t="s">
        <v>57</v>
      </c>
      <c r="I123" s="316" t="s">
        <v>60</v>
      </c>
      <c r="J123" s="316" t="s">
        <v>763</v>
      </c>
      <c r="K123" s="345"/>
    </row>
    <row r="124" s="1" customFormat="1" ht="17.25" customHeight="1">
      <c r="B124" s="344"/>
      <c r="C124" s="318" t="s">
        <v>764</v>
      </c>
      <c r="D124" s="318"/>
      <c r="E124" s="318"/>
      <c r="F124" s="319" t="s">
        <v>765</v>
      </c>
      <c r="G124" s="320"/>
      <c r="H124" s="318"/>
      <c r="I124" s="318"/>
      <c r="J124" s="318" t="s">
        <v>766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770</v>
      </c>
      <c r="D126" s="323"/>
      <c r="E126" s="323"/>
      <c r="F126" s="324" t="s">
        <v>767</v>
      </c>
      <c r="G126" s="301"/>
      <c r="H126" s="301" t="s">
        <v>807</v>
      </c>
      <c r="I126" s="301" t="s">
        <v>769</v>
      </c>
      <c r="J126" s="301">
        <v>120</v>
      </c>
      <c r="K126" s="349"/>
    </row>
    <row r="127" s="1" customFormat="1" ht="15" customHeight="1">
      <c r="B127" s="346"/>
      <c r="C127" s="301" t="s">
        <v>816</v>
      </c>
      <c r="D127" s="301"/>
      <c r="E127" s="301"/>
      <c r="F127" s="324" t="s">
        <v>767</v>
      </c>
      <c r="G127" s="301"/>
      <c r="H127" s="301" t="s">
        <v>817</v>
      </c>
      <c r="I127" s="301" t="s">
        <v>769</v>
      </c>
      <c r="J127" s="301" t="s">
        <v>818</v>
      </c>
      <c r="K127" s="349"/>
    </row>
    <row r="128" s="1" customFormat="1" ht="15" customHeight="1">
      <c r="B128" s="346"/>
      <c r="C128" s="301" t="s">
        <v>715</v>
      </c>
      <c r="D128" s="301"/>
      <c r="E128" s="301"/>
      <c r="F128" s="324" t="s">
        <v>767</v>
      </c>
      <c r="G128" s="301"/>
      <c r="H128" s="301" t="s">
        <v>819</v>
      </c>
      <c r="I128" s="301" t="s">
        <v>769</v>
      </c>
      <c r="J128" s="301" t="s">
        <v>818</v>
      </c>
      <c r="K128" s="349"/>
    </row>
    <row r="129" s="1" customFormat="1" ht="15" customHeight="1">
      <c r="B129" s="346"/>
      <c r="C129" s="301" t="s">
        <v>778</v>
      </c>
      <c r="D129" s="301"/>
      <c r="E129" s="301"/>
      <c r="F129" s="324" t="s">
        <v>773</v>
      </c>
      <c r="G129" s="301"/>
      <c r="H129" s="301" t="s">
        <v>779</v>
      </c>
      <c r="I129" s="301" t="s">
        <v>769</v>
      </c>
      <c r="J129" s="301">
        <v>15</v>
      </c>
      <c r="K129" s="349"/>
    </row>
    <row r="130" s="1" customFormat="1" ht="15" customHeight="1">
      <c r="B130" s="346"/>
      <c r="C130" s="327" t="s">
        <v>780</v>
      </c>
      <c r="D130" s="327"/>
      <c r="E130" s="327"/>
      <c r="F130" s="328" t="s">
        <v>773</v>
      </c>
      <c r="G130" s="327"/>
      <c r="H130" s="327" t="s">
        <v>781</v>
      </c>
      <c r="I130" s="327" t="s">
        <v>769</v>
      </c>
      <c r="J130" s="327">
        <v>15</v>
      </c>
      <c r="K130" s="349"/>
    </row>
    <row r="131" s="1" customFormat="1" ht="15" customHeight="1">
      <c r="B131" s="346"/>
      <c r="C131" s="327" t="s">
        <v>782</v>
      </c>
      <c r="D131" s="327"/>
      <c r="E131" s="327"/>
      <c r="F131" s="328" t="s">
        <v>773</v>
      </c>
      <c r="G131" s="327"/>
      <c r="H131" s="327" t="s">
        <v>783</v>
      </c>
      <c r="I131" s="327" t="s">
        <v>769</v>
      </c>
      <c r="J131" s="327">
        <v>20</v>
      </c>
      <c r="K131" s="349"/>
    </row>
    <row r="132" s="1" customFormat="1" ht="15" customHeight="1">
      <c r="B132" s="346"/>
      <c r="C132" s="327" t="s">
        <v>784</v>
      </c>
      <c r="D132" s="327"/>
      <c r="E132" s="327"/>
      <c r="F132" s="328" t="s">
        <v>773</v>
      </c>
      <c r="G132" s="327"/>
      <c r="H132" s="327" t="s">
        <v>785</v>
      </c>
      <c r="I132" s="327" t="s">
        <v>769</v>
      </c>
      <c r="J132" s="327">
        <v>20</v>
      </c>
      <c r="K132" s="349"/>
    </row>
    <row r="133" s="1" customFormat="1" ht="15" customHeight="1">
      <c r="B133" s="346"/>
      <c r="C133" s="301" t="s">
        <v>772</v>
      </c>
      <c r="D133" s="301"/>
      <c r="E133" s="301"/>
      <c r="F133" s="324" t="s">
        <v>773</v>
      </c>
      <c r="G133" s="301"/>
      <c r="H133" s="301" t="s">
        <v>807</v>
      </c>
      <c r="I133" s="301" t="s">
        <v>769</v>
      </c>
      <c r="J133" s="301">
        <v>50</v>
      </c>
      <c r="K133" s="349"/>
    </row>
    <row r="134" s="1" customFormat="1" ht="15" customHeight="1">
      <c r="B134" s="346"/>
      <c r="C134" s="301" t="s">
        <v>786</v>
      </c>
      <c r="D134" s="301"/>
      <c r="E134" s="301"/>
      <c r="F134" s="324" t="s">
        <v>773</v>
      </c>
      <c r="G134" s="301"/>
      <c r="H134" s="301" t="s">
        <v>807</v>
      </c>
      <c r="I134" s="301" t="s">
        <v>769</v>
      </c>
      <c r="J134" s="301">
        <v>50</v>
      </c>
      <c r="K134" s="349"/>
    </row>
    <row r="135" s="1" customFormat="1" ht="15" customHeight="1">
      <c r="B135" s="346"/>
      <c r="C135" s="301" t="s">
        <v>792</v>
      </c>
      <c r="D135" s="301"/>
      <c r="E135" s="301"/>
      <c r="F135" s="324" t="s">
        <v>773</v>
      </c>
      <c r="G135" s="301"/>
      <c r="H135" s="301" t="s">
        <v>807</v>
      </c>
      <c r="I135" s="301" t="s">
        <v>769</v>
      </c>
      <c r="J135" s="301">
        <v>50</v>
      </c>
      <c r="K135" s="349"/>
    </row>
    <row r="136" s="1" customFormat="1" ht="15" customHeight="1">
      <c r="B136" s="346"/>
      <c r="C136" s="301" t="s">
        <v>794</v>
      </c>
      <c r="D136" s="301"/>
      <c r="E136" s="301"/>
      <c r="F136" s="324" t="s">
        <v>773</v>
      </c>
      <c r="G136" s="301"/>
      <c r="H136" s="301" t="s">
        <v>807</v>
      </c>
      <c r="I136" s="301" t="s">
        <v>769</v>
      </c>
      <c r="J136" s="301">
        <v>50</v>
      </c>
      <c r="K136" s="349"/>
    </row>
    <row r="137" s="1" customFormat="1" ht="15" customHeight="1">
      <c r="B137" s="346"/>
      <c r="C137" s="301" t="s">
        <v>795</v>
      </c>
      <c r="D137" s="301"/>
      <c r="E137" s="301"/>
      <c r="F137" s="324" t="s">
        <v>773</v>
      </c>
      <c r="G137" s="301"/>
      <c r="H137" s="301" t="s">
        <v>820</v>
      </c>
      <c r="I137" s="301" t="s">
        <v>769</v>
      </c>
      <c r="J137" s="301">
        <v>255</v>
      </c>
      <c r="K137" s="349"/>
    </row>
    <row r="138" s="1" customFormat="1" ht="15" customHeight="1">
      <c r="B138" s="346"/>
      <c r="C138" s="301" t="s">
        <v>797</v>
      </c>
      <c r="D138" s="301"/>
      <c r="E138" s="301"/>
      <c r="F138" s="324" t="s">
        <v>767</v>
      </c>
      <c r="G138" s="301"/>
      <c r="H138" s="301" t="s">
        <v>821</v>
      </c>
      <c r="I138" s="301" t="s">
        <v>799</v>
      </c>
      <c r="J138" s="301"/>
      <c r="K138" s="349"/>
    </row>
    <row r="139" s="1" customFormat="1" ht="15" customHeight="1">
      <c r="B139" s="346"/>
      <c r="C139" s="301" t="s">
        <v>800</v>
      </c>
      <c r="D139" s="301"/>
      <c r="E139" s="301"/>
      <c r="F139" s="324" t="s">
        <v>767</v>
      </c>
      <c r="G139" s="301"/>
      <c r="H139" s="301" t="s">
        <v>822</v>
      </c>
      <c r="I139" s="301" t="s">
        <v>802</v>
      </c>
      <c r="J139" s="301"/>
      <c r="K139" s="349"/>
    </row>
    <row r="140" s="1" customFormat="1" ht="15" customHeight="1">
      <c r="B140" s="346"/>
      <c r="C140" s="301" t="s">
        <v>803</v>
      </c>
      <c r="D140" s="301"/>
      <c r="E140" s="301"/>
      <c r="F140" s="324" t="s">
        <v>767</v>
      </c>
      <c r="G140" s="301"/>
      <c r="H140" s="301" t="s">
        <v>803</v>
      </c>
      <c r="I140" s="301" t="s">
        <v>802</v>
      </c>
      <c r="J140" s="301"/>
      <c r="K140" s="349"/>
    </row>
    <row r="141" s="1" customFormat="1" ht="15" customHeight="1">
      <c r="B141" s="346"/>
      <c r="C141" s="301" t="s">
        <v>41</v>
      </c>
      <c r="D141" s="301"/>
      <c r="E141" s="301"/>
      <c r="F141" s="324" t="s">
        <v>767</v>
      </c>
      <c r="G141" s="301"/>
      <c r="H141" s="301" t="s">
        <v>823</v>
      </c>
      <c r="I141" s="301" t="s">
        <v>802</v>
      </c>
      <c r="J141" s="301"/>
      <c r="K141" s="349"/>
    </row>
    <row r="142" s="1" customFormat="1" ht="15" customHeight="1">
      <c r="B142" s="346"/>
      <c r="C142" s="301" t="s">
        <v>824</v>
      </c>
      <c r="D142" s="301"/>
      <c r="E142" s="301"/>
      <c r="F142" s="324" t="s">
        <v>767</v>
      </c>
      <c r="G142" s="301"/>
      <c r="H142" s="301" t="s">
        <v>825</v>
      </c>
      <c r="I142" s="301" t="s">
        <v>802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826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761</v>
      </c>
      <c r="D148" s="316"/>
      <c r="E148" s="316"/>
      <c r="F148" s="316" t="s">
        <v>762</v>
      </c>
      <c r="G148" s="317"/>
      <c r="H148" s="316" t="s">
        <v>57</v>
      </c>
      <c r="I148" s="316" t="s">
        <v>60</v>
      </c>
      <c r="J148" s="316" t="s">
        <v>763</v>
      </c>
      <c r="K148" s="315"/>
    </row>
    <row r="149" s="1" customFormat="1" ht="17.25" customHeight="1">
      <c r="B149" s="313"/>
      <c r="C149" s="318" t="s">
        <v>764</v>
      </c>
      <c r="D149" s="318"/>
      <c r="E149" s="318"/>
      <c r="F149" s="319" t="s">
        <v>765</v>
      </c>
      <c r="G149" s="320"/>
      <c r="H149" s="318"/>
      <c r="I149" s="318"/>
      <c r="J149" s="318" t="s">
        <v>766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770</v>
      </c>
      <c r="D151" s="301"/>
      <c r="E151" s="301"/>
      <c r="F151" s="354" t="s">
        <v>767</v>
      </c>
      <c r="G151" s="301"/>
      <c r="H151" s="353" t="s">
        <v>807</v>
      </c>
      <c r="I151" s="353" t="s">
        <v>769</v>
      </c>
      <c r="J151" s="353">
        <v>120</v>
      </c>
      <c r="K151" s="349"/>
    </row>
    <row r="152" s="1" customFormat="1" ht="15" customHeight="1">
      <c r="B152" s="326"/>
      <c r="C152" s="353" t="s">
        <v>816</v>
      </c>
      <c r="D152" s="301"/>
      <c r="E152" s="301"/>
      <c r="F152" s="354" t="s">
        <v>767</v>
      </c>
      <c r="G152" s="301"/>
      <c r="H152" s="353" t="s">
        <v>827</v>
      </c>
      <c r="I152" s="353" t="s">
        <v>769</v>
      </c>
      <c r="J152" s="353" t="s">
        <v>818</v>
      </c>
      <c r="K152" s="349"/>
    </row>
    <row r="153" s="1" customFormat="1" ht="15" customHeight="1">
      <c r="B153" s="326"/>
      <c r="C153" s="353" t="s">
        <v>715</v>
      </c>
      <c r="D153" s="301"/>
      <c r="E153" s="301"/>
      <c r="F153" s="354" t="s">
        <v>767</v>
      </c>
      <c r="G153" s="301"/>
      <c r="H153" s="353" t="s">
        <v>828</v>
      </c>
      <c r="I153" s="353" t="s">
        <v>769</v>
      </c>
      <c r="J153" s="353" t="s">
        <v>818</v>
      </c>
      <c r="K153" s="349"/>
    </row>
    <row r="154" s="1" customFormat="1" ht="15" customHeight="1">
      <c r="B154" s="326"/>
      <c r="C154" s="353" t="s">
        <v>772</v>
      </c>
      <c r="D154" s="301"/>
      <c r="E154" s="301"/>
      <c r="F154" s="354" t="s">
        <v>773</v>
      </c>
      <c r="G154" s="301"/>
      <c r="H154" s="353" t="s">
        <v>807</v>
      </c>
      <c r="I154" s="353" t="s">
        <v>769</v>
      </c>
      <c r="J154" s="353">
        <v>50</v>
      </c>
      <c r="K154" s="349"/>
    </row>
    <row r="155" s="1" customFormat="1" ht="15" customHeight="1">
      <c r="B155" s="326"/>
      <c r="C155" s="353" t="s">
        <v>775</v>
      </c>
      <c r="D155" s="301"/>
      <c r="E155" s="301"/>
      <c r="F155" s="354" t="s">
        <v>767</v>
      </c>
      <c r="G155" s="301"/>
      <c r="H155" s="353" t="s">
        <v>807</v>
      </c>
      <c r="I155" s="353" t="s">
        <v>777</v>
      </c>
      <c r="J155" s="353"/>
      <c r="K155" s="349"/>
    </row>
    <row r="156" s="1" customFormat="1" ht="15" customHeight="1">
      <c r="B156" s="326"/>
      <c r="C156" s="353" t="s">
        <v>786</v>
      </c>
      <c r="D156" s="301"/>
      <c r="E156" s="301"/>
      <c r="F156" s="354" t="s">
        <v>773</v>
      </c>
      <c r="G156" s="301"/>
      <c r="H156" s="353" t="s">
        <v>807</v>
      </c>
      <c r="I156" s="353" t="s">
        <v>769</v>
      </c>
      <c r="J156" s="353">
        <v>50</v>
      </c>
      <c r="K156" s="349"/>
    </row>
    <row r="157" s="1" customFormat="1" ht="15" customHeight="1">
      <c r="B157" s="326"/>
      <c r="C157" s="353" t="s">
        <v>794</v>
      </c>
      <c r="D157" s="301"/>
      <c r="E157" s="301"/>
      <c r="F157" s="354" t="s">
        <v>773</v>
      </c>
      <c r="G157" s="301"/>
      <c r="H157" s="353" t="s">
        <v>807</v>
      </c>
      <c r="I157" s="353" t="s">
        <v>769</v>
      </c>
      <c r="J157" s="353">
        <v>50</v>
      </c>
      <c r="K157" s="349"/>
    </row>
    <row r="158" s="1" customFormat="1" ht="15" customHeight="1">
      <c r="B158" s="326"/>
      <c r="C158" s="353" t="s">
        <v>792</v>
      </c>
      <c r="D158" s="301"/>
      <c r="E158" s="301"/>
      <c r="F158" s="354" t="s">
        <v>773</v>
      </c>
      <c r="G158" s="301"/>
      <c r="H158" s="353" t="s">
        <v>807</v>
      </c>
      <c r="I158" s="353" t="s">
        <v>769</v>
      </c>
      <c r="J158" s="353">
        <v>50</v>
      </c>
      <c r="K158" s="349"/>
    </row>
    <row r="159" s="1" customFormat="1" ht="15" customHeight="1">
      <c r="B159" s="326"/>
      <c r="C159" s="353" t="s">
        <v>93</v>
      </c>
      <c r="D159" s="301"/>
      <c r="E159" s="301"/>
      <c r="F159" s="354" t="s">
        <v>767</v>
      </c>
      <c r="G159" s="301"/>
      <c r="H159" s="353" t="s">
        <v>829</v>
      </c>
      <c r="I159" s="353" t="s">
        <v>769</v>
      </c>
      <c r="J159" s="353" t="s">
        <v>830</v>
      </c>
      <c r="K159" s="349"/>
    </row>
    <row r="160" s="1" customFormat="1" ht="15" customHeight="1">
      <c r="B160" s="326"/>
      <c r="C160" s="353" t="s">
        <v>831</v>
      </c>
      <c r="D160" s="301"/>
      <c r="E160" s="301"/>
      <c r="F160" s="354" t="s">
        <v>767</v>
      </c>
      <c r="G160" s="301"/>
      <c r="H160" s="353" t="s">
        <v>832</v>
      </c>
      <c r="I160" s="353" t="s">
        <v>802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833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761</v>
      </c>
      <c r="D166" s="316"/>
      <c r="E166" s="316"/>
      <c r="F166" s="316" t="s">
        <v>762</v>
      </c>
      <c r="G166" s="358"/>
      <c r="H166" s="359" t="s">
        <v>57</v>
      </c>
      <c r="I166" s="359" t="s">
        <v>60</v>
      </c>
      <c r="J166" s="316" t="s">
        <v>763</v>
      </c>
      <c r="K166" s="293"/>
    </row>
    <row r="167" s="1" customFormat="1" ht="17.25" customHeight="1">
      <c r="B167" s="294"/>
      <c r="C167" s="318" t="s">
        <v>764</v>
      </c>
      <c r="D167" s="318"/>
      <c r="E167" s="318"/>
      <c r="F167" s="319" t="s">
        <v>765</v>
      </c>
      <c r="G167" s="360"/>
      <c r="H167" s="361"/>
      <c r="I167" s="361"/>
      <c r="J167" s="318" t="s">
        <v>766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770</v>
      </c>
      <c r="D169" s="301"/>
      <c r="E169" s="301"/>
      <c r="F169" s="324" t="s">
        <v>767</v>
      </c>
      <c r="G169" s="301"/>
      <c r="H169" s="301" t="s">
        <v>807</v>
      </c>
      <c r="I169" s="301" t="s">
        <v>769</v>
      </c>
      <c r="J169" s="301">
        <v>120</v>
      </c>
      <c r="K169" s="349"/>
    </row>
    <row r="170" s="1" customFormat="1" ht="15" customHeight="1">
      <c r="B170" s="326"/>
      <c r="C170" s="301" t="s">
        <v>816</v>
      </c>
      <c r="D170" s="301"/>
      <c r="E170" s="301"/>
      <c r="F170" s="324" t="s">
        <v>767</v>
      </c>
      <c r="G170" s="301"/>
      <c r="H170" s="301" t="s">
        <v>817</v>
      </c>
      <c r="I170" s="301" t="s">
        <v>769</v>
      </c>
      <c r="J170" s="301" t="s">
        <v>818</v>
      </c>
      <c r="K170" s="349"/>
    </row>
    <row r="171" s="1" customFormat="1" ht="15" customHeight="1">
      <c r="B171" s="326"/>
      <c r="C171" s="301" t="s">
        <v>715</v>
      </c>
      <c r="D171" s="301"/>
      <c r="E171" s="301"/>
      <c r="F171" s="324" t="s">
        <v>767</v>
      </c>
      <c r="G171" s="301"/>
      <c r="H171" s="301" t="s">
        <v>834</v>
      </c>
      <c r="I171" s="301" t="s">
        <v>769</v>
      </c>
      <c r="J171" s="301" t="s">
        <v>818</v>
      </c>
      <c r="K171" s="349"/>
    </row>
    <row r="172" s="1" customFormat="1" ht="15" customHeight="1">
      <c r="B172" s="326"/>
      <c r="C172" s="301" t="s">
        <v>772</v>
      </c>
      <c r="D172" s="301"/>
      <c r="E172" s="301"/>
      <c r="F172" s="324" t="s">
        <v>773</v>
      </c>
      <c r="G172" s="301"/>
      <c r="H172" s="301" t="s">
        <v>834</v>
      </c>
      <c r="I172" s="301" t="s">
        <v>769</v>
      </c>
      <c r="J172" s="301">
        <v>50</v>
      </c>
      <c r="K172" s="349"/>
    </row>
    <row r="173" s="1" customFormat="1" ht="15" customHeight="1">
      <c r="B173" s="326"/>
      <c r="C173" s="301" t="s">
        <v>775</v>
      </c>
      <c r="D173" s="301"/>
      <c r="E173" s="301"/>
      <c r="F173" s="324" t="s">
        <v>767</v>
      </c>
      <c r="G173" s="301"/>
      <c r="H173" s="301" t="s">
        <v>834</v>
      </c>
      <c r="I173" s="301" t="s">
        <v>777</v>
      </c>
      <c r="J173" s="301"/>
      <c r="K173" s="349"/>
    </row>
    <row r="174" s="1" customFormat="1" ht="15" customHeight="1">
      <c r="B174" s="326"/>
      <c r="C174" s="301" t="s">
        <v>786</v>
      </c>
      <c r="D174" s="301"/>
      <c r="E174" s="301"/>
      <c r="F174" s="324" t="s">
        <v>773</v>
      </c>
      <c r="G174" s="301"/>
      <c r="H174" s="301" t="s">
        <v>834</v>
      </c>
      <c r="I174" s="301" t="s">
        <v>769</v>
      </c>
      <c r="J174" s="301">
        <v>50</v>
      </c>
      <c r="K174" s="349"/>
    </row>
    <row r="175" s="1" customFormat="1" ht="15" customHeight="1">
      <c r="B175" s="326"/>
      <c r="C175" s="301" t="s">
        <v>794</v>
      </c>
      <c r="D175" s="301"/>
      <c r="E175" s="301"/>
      <c r="F175" s="324" t="s">
        <v>773</v>
      </c>
      <c r="G175" s="301"/>
      <c r="H175" s="301" t="s">
        <v>834</v>
      </c>
      <c r="I175" s="301" t="s">
        <v>769</v>
      </c>
      <c r="J175" s="301">
        <v>50</v>
      </c>
      <c r="K175" s="349"/>
    </row>
    <row r="176" s="1" customFormat="1" ht="15" customHeight="1">
      <c r="B176" s="326"/>
      <c r="C176" s="301" t="s">
        <v>792</v>
      </c>
      <c r="D176" s="301"/>
      <c r="E176" s="301"/>
      <c r="F176" s="324" t="s">
        <v>773</v>
      </c>
      <c r="G176" s="301"/>
      <c r="H176" s="301" t="s">
        <v>834</v>
      </c>
      <c r="I176" s="301" t="s">
        <v>769</v>
      </c>
      <c r="J176" s="301">
        <v>50</v>
      </c>
      <c r="K176" s="349"/>
    </row>
    <row r="177" s="1" customFormat="1" ht="15" customHeight="1">
      <c r="B177" s="326"/>
      <c r="C177" s="301" t="s">
        <v>109</v>
      </c>
      <c r="D177" s="301"/>
      <c r="E177" s="301"/>
      <c r="F177" s="324" t="s">
        <v>767</v>
      </c>
      <c r="G177" s="301"/>
      <c r="H177" s="301" t="s">
        <v>835</v>
      </c>
      <c r="I177" s="301" t="s">
        <v>836</v>
      </c>
      <c r="J177" s="301"/>
      <c r="K177" s="349"/>
    </row>
    <row r="178" s="1" customFormat="1" ht="15" customHeight="1">
      <c r="B178" s="326"/>
      <c r="C178" s="301" t="s">
        <v>60</v>
      </c>
      <c r="D178" s="301"/>
      <c r="E178" s="301"/>
      <c r="F178" s="324" t="s">
        <v>767</v>
      </c>
      <c r="G178" s="301"/>
      <c r="H178" s="301" t="s">
        <v>837</v>
      </c>
      <c r="I178" s="301" t="s">
        <v>838</v>
      </c>
      <c r="J178" s="301">
        <v>1</v>
      </c>
      <c r="K178" s="349"/>
    </row>
    <row r="179" s="1" customFormat="1" ht="15" customHeight="1">
      <c r="B179" s="326"/>
      <c r="C179" s="301" t="s">
        <v>56</v>
      </c>
      <c r="D179" s="301"/>
      <c r="E179" s="301"/>
      <c r="F179" s="324" t="s">
        <v>767</v>
      </c>
      <c r="G179" s="301"/>
      <c r="H179" s="301" t="s">
        <v>839</v>
      </c>
      <c r="I179" s="301" t="s">
        <v>769</v>
      </c>
      <c r="J179" s="301">
        <v>20</v>
      </c>
      <c r="K179" s="349"/>
    </row>
    <row r="180" s="1" customFormat="1" ht="15" customHeight="1">
      <c r="B180" s="326"/>
      <c r="C180" s="301" t="s">
        <v>57</v>
      </c>
      <c r="D180" s="301"/>
      <c r="E180" s="301"/>
      <c r="F180" s="324" t="s">
        <v>767</v>
      </c>
      <c r="G180" s="301"/>
      <c r="H180" s="301" t="s">
        <v>840</v>
      </c>
      <c r="I180" s="301" t="s">
        <v>769</v>
      </c>
      <c r="J180" s="301">
        <v>255</v>
      </c>
      <c r="K180" s="349"/>
    </row>
    <row r="181" s="1" customFormat="1" ht="15" customHeight="1">
      <c r="B181" s="326"/>
      <c r="C181" s="301" t="s">
        <v>110</v>
      </c>
      <c r="D181" s="301"/>
      <c r="E181" s="301"/>
      <c r="F181" s="324" t="s">
        <v>767</v>
      </c>
      <c r="G181" s="301"/>
      <c r="H181" s="301" t="s">
        <v>731</v>
      </c>
      <c r="I181" s="301" t="s">
        <v>769</v>
      </c>
      <c r="J181" s="301">
        <v>10</v>
      </c>
      <c r="K181" s="349"/>
    </row>
    <row r="182" s="1" customFormat="1" ht="15" customHeight="1">
      <c r="B182" s="326"/>
      <c r="C182" s="301" t="s">
        <v>111</v>
      </c>
      <c r="D182" s="301"/>
      <c r="E182" s="301"/>
      <c r="F182" s="324" t="s">
        <v>767</v>
      </c>
      <c r="G182" s="301"/>
      <c r="H182" s="301" t="s">
        <v>841</v>
      </c>
      <c r="I182" s="301" t="s">
        <v>802</v>
      </c>
      <c r="J182" s="301"/>
      <c r="K182" s="349"/>
    </row>
    <row r="183" s="1" customFormat="1" ht="15" customHeight="1">
      <c r="B183" s="326"/>
      <c r="C183" s="301" t="s">
        <v>842</v>
      </c>
      <c r="D183" s="301"/>
      <c r="E183" s="301"/>
      <c r="F183" s="324" t="s">
        <v>767</v>
      </c>
      <c r="G183" s="301"/>
      <c r="H183" s="301" t="s">
        <v>843</v>
      </c>
      <c r="I183" s="301" t="s">
        <v>802</v>
      </c>
      <c r="J183" s="301"/>
      <c r="K183" s="349"/>
    </row>
    <row r="184" s="1" customFormat="1" ht="15" customHeight="1">
      <c r="B184" s="326"/>
      <c r="C184" s="301" t="s">
        <v>831</v>
      </c>
      <c r="D184" s="301"/>
      <c r="E184" s="301"/>
      <c r="F184" s="324" t="s">
        <v>767</v>
      </c>
      <c r="G184" s="301"/>
      <c r="H184" s="301" t="s">
        <v>844</v>
      </c>
      <c r="I184" s="301" t="s">
        <v>802</v>
      </c>
      <c r="J184" s="301"/>
      <c r="K184" s="349"/>
    </row>
    <row r="185" s="1" customFormat="1" ht="15" customHeight="1">
      <c r="B185" s="326"/>
      <c r="C185" s="301" t="s">
        <v>113</v>
      </c>
      <c r="D185" s="301"/>
      <c r="E185" s="301"/>
      <c r="F185" s="324" t="s">
        <v>773</v>
      </c>
      <c r="G185" s="301"/>
      <c r="H185" s="301" t="s">
        <v>845</v>
      </c>
      <c r="I185" s="301" t="s">
        <v>769</v>
      </c>
      <c r="J185" s="301">
        <v>50</v>
      </c>
      <c r="K185" s="349"/>
    </row>
    <row r="186" s="1" customFormat="1" ht="15" customHeight="1">
      <c r="B186" s="326"/>
      <c r="C186" s="301" t="s">
        <v>846</v>
      </c>
      <c r="D186" s="301"/>
      <c r="E186" s="301"/>
      <c r="F186" s="324" t="s">
        <v>773</v>
      </c>
      <c r="G186" s="301"/>
      <c r="H186" s="301" t="s">
        <v>847</v>
      </c>
      <c r="I186" s="301" t="s">
        <v>848</v>
      </c>
      <c r="J186" s="301"/>
      <c r="K186" s="349"/>
    </row>
    <row r="187" s="1" customFormat="1" ht="15" customHeight="1">
      <c r="B187" s="326"/>
      <c r="C187" s="301" t="s">
        <v>849</v>
      </c>
      <c r="D187" s="301"/>
      <c r="E187" s="301"/>
      <c r="F187" s="324" t="s">
        <v>773</v>
      </c>
      <c r="G187" s="301"/>
      <c r="H187" s="301" t="s">
        <v>850</v>
      </c>
      <c r="I187" s="301" t="s">
        <v>848</v>
      </c>
      <c r="J187" s="301"/>
      <c r="K187" s="349"/>
    </row>
    <row r="188" s="1" customFormat="1" ht="15" customHeight="1">
      <c r="B188" s="326"/>
      <c r="C188" s="301" t="s">
        <v>851</v>
      </c>
      <c r="D188" s="301"/>
      <c r="E188" s="301"/>
      <c r="F188" s="324" t="s">
        <v>773</v>
      </c>
      <c r="G188" s="301"/>
      <c r="H188" s="301" t="s">
        <v>852</v>
      </c>
      <c r="I188" s="301" t="s">
        <v>848</v>
      </c>
      <c r="J188" s="301"/>
      <c r="K188" s="349"/>
    </row>
    <row r="189" s="1" customFormat="1" ht="15" customHeight="1">
      <c r="B189" s="326"/>
      <c r="C189" s="362" t="s">
        <v>853</v>
      </c>
      <c r="D189" s="301"/>
      <c r="E189" s="301"/>
      <c r="F189" s="324" t="s">
        <v>773</v>
      </c>
      <c r="G189" s="301"/>
      <c r="H189" s="301" t="s">
        <v>854</v>
      </c>
      <c r="I189" s="301" t="s">
        <v>855</v>
      </c>
      <c r="J189" s="363" t="s">
        <v>856</v>
      </c>
      <c r="K189" s="349"/>
    </row>
    <row r="190" s="18" customFormat="1" ht="15" customHeight="1">
      <c r="B190" s="364"/>
      <c r="C190" s="365" t="s">
        <v>857</v>
      </c>
      <c r="D190" s="366"/>
      <c r="E190" s="366"/>
      <c r="F190" s="367" t="s">
        <v>773</v>
      </c>
      <c r="G190" s="366"/>
      <c r="H190" s="366" t="s">
        <v>858</v>
      </c>
      <c r="I190" s="366" t="s">
        <v>855</v>
      </c>
      <c r="J190" s="368" t="s">
        <v>856</v>
      </c>
      <c r="K190" s="369"/>
    </row>
    <row r="191" s="1" customFormat="1" ht="15" customHeight="1">
      <c r="B191" s="326"/>
      <c r="C191" s="362" t="s">
        <v>45</v>
      </c>
      <c r="D191" s="301"/>
      <c r="E191" s="301"/>
      <c r="F191" s="324" t="s">
        <v>767</v>
      </c>
      <c r="G191" s="301"/>
      <c r="H191" s="298" t="s">
        <v>859</v>
      </c>
      <c r="I191" s="301" t="s">
        <v>860</v>
      </c>
      <c r="J191" s="301"/>
      <c r="K191" s="349"/>
    </row>
    <row r="192" s="1" customFormat="1" ht="15" customHeight="1">
      <c r="B192" s="326"/>
      <c r="C192" s="362" t="s">
        <v>861</v>
      </c>
      <c r="D192" s="301"/>
      <c r="E192" s="301"/>
      <c r="F192" s="324" t="s">
        <v>767</v>
      </c>
      <c r="G192" s="301"/>
      <c r="H192" s="301" t="s">
        <v>862</v>
      </c>
      <c r="I192" s="301" t="s">
        <v>802</v>
      </c>
      <c r="J192" s="301"/>
      <c r="K192" s="349"/>
    </row>
    <row r="193" s="1" customFormat="1" ht="15" customHeight="1">
      <c r="B193" s="326"/>
      <c r="C193" s="362" t="s">
        <v>863</v>
      </c>
      <c r="D193" s="301"/>
      <c r="E193" s="301"/>
      <c r="F193" s="324" t="s">
        <v>767</v>
      </c>
      <c r="G193" s="301"/>
      <c r="H193" s="301" t="s">
        <v>864</v>
      </c>
      <c r="I193" s="301" t="s">
        <v>802</v>
      </c>
      <c r="J193" s="301"/>
      <c r="K193" s="349"/>
    </row>
    <row r="194" s="1" customFormat="1" ht="15" customHeight="1">
      <c r="B194" s="326"/>
      <c r="C194" s="362" t="s">
        <v>865</v>
      </c>
      <c r="D194" s="301"/>
      <c r="E194" s="301"/>
      <c r="F194" s="324" t="s">
        <v>773</v>
      </c>
      <c r="G194" s="301"/>
      <c r="H194" s="301" t="s">
        <v>866</v>
      </c>
      <c r="I194" s="301" t="s">
        <v>802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867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868</v>
      </c>
      <c r="D201" s="371"/>
      <c r="E201" s="371"/>
      <c r="F201" s="371" t="s">
        <v>869</v>
      </c>
      <c r="G201" s="372"/>
      <c r="H201" s="371" t="s">
        <v>870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860</v>
      </c>
      <c r="D203" s="301"/>
      <c r="E203" s="301"/>
      <c r="F203" s="324" t="s">
        <v>46</v>
      </c>
      <c r="G203" s="301"/>
      <c r="H203" s="301" t="s">
        <v>871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47</v>
      </c>
      <c r="G204" s="301"/>
      <c r="H204" s="301" t="s">
        <v>872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50</v>
      </c>
      <c r="G205" s="301"/>
      <c r="H205" s="301" t="s">
        <v>873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48</v>
      </c>
      <c r="G206" s="301"/>
      <c r="H206" s="301" t="s">
        <v>874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49</v>
      </c>
      <c r="G207" s="301"/>
      <c r="H207" s="301" t="s">
        <v>875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814</v>
      </c>
      <c r="D209" s="301"/>
      <c r="E209" s="301"/>
      <c r="F209" s="324" t="s">
        <v>82</v>
      </c>
      <c r="G209" s="301"/>
      <c r="H209" s="301" t="s">
        <v>876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709</v>
      </c>
      <c r="G210" s="301"/>
      <c r="H210" s="301" t="s">
        <v>710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707</v>
      </c>
      <c r="G211" s="301"/>
      <c r="H211" s="301" t="s">
        <v>877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711</v>
      </c>
      <c r="G212" s="362"/>
      <c r="H212" s="353" t="s">
        <v>712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713</v>
      </c>
      <c r="G213" s="362"/>
      <c r="H213" s="353" t="s">
        <v>878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838</v>
      </c>
      <c r="D215" s="301"/>
      <c r="E215" s="301"/>
      <c r="F215" s="324">
        <v>1</v>
      </c>
      <c r="G215" s="362"/>
      <c r="H215" s="353" t="s">
        <v>879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880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881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882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Třasák</dc:creator>
  <cp:lastModifiedBy>Lukáš Třasák</cp:lastModifiedBy>
  <dcterms:created xsi:type="dcterms:W3CDTF">2025-03-13T09:08:06Z</dcterms:created>
  <dcterms:modified xsi:type="dcterms:W3CDTF">2025-03-13T09:08:13Z</dcterms:modified>
</cp:coreProperties>
</file>