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01 Projekty\01 Aktuální\01 Veřejné projekty\MŠ Horoušánky DPS\07_FINAL\pdf\VV\"/>
    </mc:Choice>
  </mc:AlternateContent>
  <bookViews>
    <workbookView xWindow="0" yWindow="0" windowWidth="28800" windowHeight="12315"/>
  </bookViews>
  <sheets>
    <sheet name="Rekapitulace stavby" sheetId="1" r:id="rId1"/>
    <sheet name="001 - Demoliční a příprav..." sheetId="2" r:id="rId2"/>
    <sheet name="002.1 - Cibuloviny a trvalky" sheetId="3" r:id="rId3"/>
    <sheet name="002.2 - Stromy" sheetId="4" r:id="rId4"/>
    <sheet name="002.3 - Keře - plošná výs..." sheetId="5" r:id="rId5"/>
    <sheet name="002.4 - Trávníky" sheetId="6" r:id="rId6"/>
    <sheet name="002.5 - Popínavé rostliny" sheetId="7" r:id="rId7"/>
    <sheet name="002.6 - Ovocné keře" sheetId="8" r:id="rId8"/>
    <sheet name="002.7 - Půdokryvné trvalky" sheetId="9" r:id="rId9"/>
    <sheet name="003 - Dlažba, Povrchy" sheetId="10" r:id="rId10"/>
    <sheet name="004 - Herní prvky" sheetId="11" r:id="rId11"/>
    <sheet name="005 - Mobiliář" sheetId="12" r:id="rId12"/>
    <sheet name="006 - Drobná architektura" sheetId="13" r:id="rId13"/>
    <sheet name="007 - Oplocení" sheetId="14" r:id="rId14"/>
    <sheet name="008 - Inženýrské sítě" sheetId="15" r:id="rId15"/>
    <sheet name="009 - Ostatní práce" sheetId="16" r:id="rId16"/>
    <sheet name="010 - Modelace terénu" sheetId="17" r:id="rId17"/>
    <sheet name="011 - Vrbové domky" sheetId="18" r:id="rId18"/>
    <sheet name="012 - Vedlejší rozpočtové..." sheetId="19" r:id="rId19"/>
  </sheets>
  <definedNames>
    <definedName name="_xlnm._FilterDatabase" localSheetId="1" hidden="1">'001 - Demoliční a příprav...'!$C$118:$K$171</definedName>
    <definedName name="_xlnm._FilterDatabase" localSheetId="2" hidden="1">'002.1 - Cibuloviny a trvalky'!$C$122:$K$234</definedName>
    <definedName name="_xlnm._FilterDatabase" localSheetId="3" hidden="1">'002.2 - Stromy'!$C$122:$K$226</definedName>
    <definedName name="_xlnm._FilterDatabase" localSheetId="4" hidden="1">'002.3 - Keře - plošná výs...'!$C$122:$K$248</definedName>
    <definedName name="_xlnm._FilterDatabase" localSheetId="5" hidden="1">'002.4 - Trávníky'!$C$123:$K$288</definedName>
    <definedName name="_xlnm._FilterDatabase" localSheetId="6" hidden="1">'002.5 - Popínavé rostliny'!$C$122:$K$172</definedName>
    <definedName name="_xlnm._FilterDatabase" localSheetId="7" hidden="1">'002.6 - Ovocné keře'!$C$122:$K$210</definedName>
    <definedName name="_xlnm._FilterDatabase" localSheetId="8" hidden="1">'002.7 - Půdokryvné trvalky'!$C$122:$K$169</definedName>
    <definedName name="_xlnm._FilterDatabase" localSheetId="9" hidden="1">'003 - Dlažba, Povrchy'!$C$122:$K$428</definedName>
    <definedName name="_xlnm._FilterDatabase" localSheetId="10" hidden="1">'004 - Herní prvky'!$C$117:$K$371</definedName>
    <definedName name="_xlnm._FilterDatabase" localSheetId="11" hidden="1">'005 - Mobiliář'!$C$117:$K$195</definedName>
    <definedName name="_xlnm._FilterDatabase" localSheetId="12" hidden="1">'006 - Drobná architektura'!$C$117:$K$211</definedName>
    <definedName name="_xlnm._FilterDatabase" localSheetId="13" hidden="1">'007 - Oplocení'!$C$119:$K$164</definedName>
    <definedName name="_xlnm._FilterDatabase" localSheetId="14" hidden="1">'008 - Inženýrské sítě'!$C$120:$K$198</definedName>
    <definedName name="_xlnm._FilterDatabase" localSheetId="15" hidden="1">'009 - Ostatní práce'!$C$118:$K$134</definedName>
    <definedName name="_xlnm._FilterDatabase" localSheetId="16" hidden="1">'010 - Modelace terénu'!$C$117:$K$169</definedName>
    <definedName name="_xlnm._FilterDatabase" localSheetId="17" hidden="1">'011 - Vrbové domky'!$C$117:$K$138</definedName>
    <definedName name="_xlnm._FilterDatabase" localSheetId="18" hidden="1">'012 - Vedlejší rozpočtové...'!$C$119:$K$154</definedName>
    <definedName name="_xlnm.Print_Titles" localSheetId="1">'001 - Demoliční a příprav...'!$118:$118</definedName>
    <definedName name="_xlnm.Print_Titles" localSheetId="2">'002.1 - Cibuloviny a trvalky'!$122:$122</definedName>
    <definedName name="_xlnm.Print_Titles" localSheetId="3">'002.2 - Stromy'!$122:$122</definedName>
    <definedName name="_xlnm.Print_Titles" localSheetId="4">'002.3 - Keře - plošná výs...'!$122:$122</definedName>
    <definedName name="_xlnm.Print_Titles" localSheetId="5">'002.4 - Trávníky'!$123:$123</definedName>
    <definedName name="_xlnm.Print_Titles" localSheetId="6">'002.5 - Popínavé rostliny'!$122:$122</definedName>
    <definedName name="_xlnm.Print_Titles" localSheetId="7">'002.6 - Ovocné keře'!$122:$122</definedName>
    <definedName name="_xlnm.Print_Titles" localSheetId="8">'002.7 - Půdokryvné trvalky'!$122:$122</definedName>
    <definedName name="_xlnm.Print_Titles" localSheetId="9">'003 - Dlažba, Povrchy'!$122:$122</definedName>
    <definedName name="_xlnm.Print_Titles" localSheetId="10">'004 - Herní prvky'!$117:$117</definedName>
    <definedName name="_xlnm.Print_Titles" localSheetId="11">'005 - Mobiliář'!$117:$117</definedName>
    <definedName name="_xlnm.Print_Titles" localSheetId="12">'006 - Drobná architektura'!$117:$117</definedName>
    <definedName name="_xlnm.Print_Titles" localSheetId="13">'007 - Oplocení'!$119:$119</definedName>
    <definedName name="_xlnm.Print_Titles" localSheetId="14">'008 - Inženýrské sítě'!$120:$120</definedName>
    <definedName name="_xlnm.Print_Titles" localSheetId="15">'009 - Ostatní práce'!$118:$118</definedName>
    <definedName name="_xlnm.Print_Titles" localSheetId="16">'010 - Modelace terénu'!$117:$117</definedName>
    <definedName name="_xlnm.Print_Titles" localSheetId="17">'011 - Vrbové domky'!$117:$117</definedName>
    <definedName name="_xlnm.Print_Titles" localSheetId="18">'012 - Vedlejší rozpočtové...'!$119:$119</definedName>
    <definedName name="_xlnm.Print_Titles" localSheetId="0">'Rekapitulace stavby'!$92:$92</definedName>
    <definedName name="_xlnm.Print_Area" localSheetId="1">'001 - Demoliční a příprav...'!$C$4:$J$76,'001 - Demoliční a příprav...'!$C$82:$J$100,'001 - Demoliční a příprav...'!$C$106:$J$171</definedName>
    <definedName name="_xlnm.Print_Area" localSheetId="2">'002.1 - Cibuloviny a trvalky'!$C$4:$J$76,'002.1 - Cibuloviny a trvalky'!$C$82:$J$102,'002.1 - Cibuloviny a trvalky'!$C$108:$J$234</definedName>
    <definedName name="_xlnm.Print_Area" localSheetId="3">'002.2 - Stromy'!$C$4:$J$76,'002.2 - Stromy'!$C$82:$J$102,'002.2 - Stromy'!$C$108:$J$226</definedName>
    <definedName name="_xlnm.Print_Area" localSheetId="4">'002.3 - Keře - plošná výs...'!$C$4:$J$76,'002.3 - Keře - plošná výs...'!$C$82:$J$102,'002.3 - Keře - plošná výs...'!$C$108:$J$248</definedName>
    <definedName name="_xlnm.Print_Area" localSheetId="5">'002.4 - Trávníky'!$C$4:$J$76,'002.4 - Trávníky'!$C$82:$J$103,'002.4 - Trávníky'!$C$109:$J$288</definedName>
    <definedName name="_xlnm.Print_Area" localSheetId="6">'002.5 - Popínavé rostliny'!$C$4:$J$76,'002.5 - Popínavé rostliny'!$C$82:$J$102,'002.5 - Popínavé rostliny'!$C$108:$J$172</definedName>
    <definedName name="_xlnm.Print_Area" localSheetId="7">'002.6 - Ovocné keře'!$C$4:$J$76,'002.6 - Ovocné keře'!$C$82:$J$102,'002.6 - Ovocné keře'!$C$108:$J$210</definedName>
    <definedName name="_xlnm.Print_Area" localSheetId="8">'002.7 - Půdokryvné trvalky'!$C$4:$J$76,'002.7 - Půdokryvné trvalky'!$C$82:$J$102,'002.7 - Půdokryvné trvalky'!$C$108:$J$169</definedName>
    <definedName name="_xlnm.Print_Area" localSheetId="9">'003 - Dlažba, Povrchy'!$C$4:$J$76,'003 - Dlažba, Povrchy'!$C$82:$J$104,'003 - Dlažba, Povrchy'!$C$110:$J$428</definedName>
    <definedName name="_xlnm.Print_Area" localSheetId="10">'004 - Herní prvky'!$C$4:$J$76,'004 - Herní prvky'!$C$82:$J$99,'004 - Herní prvky'!$C$105:$J$371</definedName>
    <definedName name="_xlnm.Print_Area" localSheetId="11">'005 - Mobiliář'!$C$4:$J$76,'005 - Mobiliář'!$C$82:$J$99,'005 - Mobiliář'!$C$105:$J$195</definedName>
    <definedName name="_xlnm.Print_Area" localSheetId="12">'006 - Drobná architektura'!$C$4:$J$76,'006 - Drobná architektura'!$C$82:$J$99,'006 - Drobná architektura'!$C$105:$J$211</definedName>
    <definedName name="_xlnm.Print_Area" localSheetId="13">'007 - Oplocení'!$C$4:$J$76,'007 - Oplocení'!$C$82:$J$101,'007 - Oplocení'!$C$107:$J$164</definedName>
    <definedName name="_xlnm.Print_Area" localSheetId="14">'008 - Inženýrské sítě'!$C$4:$J$76,'008 - Inženýrské sítě'!$C$82:$J$102,'008 - Inženýrské sítě'!$C$108:$J$198</definedName>
    <definedName name="_xlnm.Print_Area" localSheetId="15">'009 - Ostatní práce'!$C$4:$J$76,'009 - Ostatní práce'!$C$82:$J$100,'009 - Ostatní práce'!$C$106:$J$134</definedName>
    <definedName name="_xlnm.Print_Area" localSheetId="16">'010 - Modelace terénu'!$C$4:$J$76,'010 - Modelace terénu'!$C$82:$J$99,'010 - Modelace terénu'!$C$105:$J$169</definedName>
    <definedName name="_xlnm.Print_Area" localSheetId="17">'011 - Vrbové domky'!$C$4:$J$76,'011 - Vrbové domky'!$C$82:$J$99,'011 - Vrbové domky'!$C$105:$J$138</definedName>
    <definedName name="_xlnm.Print_Area" localSheetId="18">'012 - Vedlejší rozpočtové...'!$C$4:$J$76,'012 - Vedlejší rozpočtové...'!$C$82:$J$101,'012 - Vedlejší rozpočtové...'!$C$107:$J$154</definedName>
    <definedName name="_xlnm.Print_Area" localSheetId="0">'Rekapitulace stavby'!$D$4:$AO$76,'Rekapitulace stavby'!$C$82:$AQ$114</definedName>
  </definedNames>
  <calcPr calcId="152511"/>
</workbook>
</file>

<file path=xl/calcChain.xml><?xml version="1.0" encoding="utf-8"?>
<calcChain xmlns="http://schemas.openxmlformats.org/spreadsheetml/2006/main">
  <c r="J37" i="19" l="1"/>
  <c r="J36" i="19"/>
  <c r="AY113" i="1"/>
  <c r="J35" i="19"/>
  <c r="AX113" i="1"/>
  <c r="BI152" i="19"/>
  <c r="BH152" i="19"/>
  <c r="BG152" i="19"/>
  <c r="BF152" i="19"/>
  <c r="T152" i="19"/>
  <c r="T151" i="19"/>
  <c r="R152" i="19"/>
  <c r="R151" i="19"/>
  <c r="P152" i="19"/>
  <c r="P151" i="19"/>
  <c r="BI148" i="19"/>
  <c r="BH148" i="19"/>
  <c r="BG148" i="19"/>
  <c r="BF148" i="19"/>
  <c r="T148" i="19"/>
  <c r="R148" i="19"/>
  <c r="P148" i="19"/>
  <c r="BI145" i="19"/>
  <c r="BH145" i="19"/>
  <c r="BG145" i="19"/>
  <c r="BF145" i="19"/>
  <c r="T145" i="19"/>
  <c r="R145" i="19"/>
  <c r="P145" i="19"/>
  <c r="BI141" i="19"/>
  <c r="BH141" i="19"/>
  <c r="BG141" i="19"/>
  <c r="BF141" i="19"/>
  <c r="T141" i="19"/>
  <c r="R141" i="19"/>
  <c r="P141" i="19"/>
  <c r="BI138" i="19"/>
  <c r="BH138" i="19"/>
  <c r="BG138" i="19"/>
  <c r="BF138" i="19"/>
  <c r="T138" i="19"/>
  <c r="R138" i="19"/>
  <c r="P138" i="19"/>
  <c r="BI135" i="19"/>
  <c r="BH135" i="19"/>
  <c r="BG135" i="19"/>
  <c r="BF135" i="19"/>
  <c r="T135" i="19"/>
  <c r="R135" i="19"/>
  <c r="P135" i="19"/>
  <c r="BI132" i="19"/>
  <c r="BH132" i="19"/>
  <c r="BG132" i="19"/>
  <c r="BF132" i="19"/>
  <c r="T132" i="19"/>
  <c r="R132" i="19"/>
  <c r="P132" i="19"/>
  <c r="BI129" i="19"/>
  <c r="BH129" i="19"/>
  <c r="BG129" i="19"/>
  <c r="BF129" i="19"/>
  <c r="T129" i="19"/>
  <c r="R129" i="19"/>
  <c r="P129" i="19"/>
  <c r="BI126" i="19"/>
  <c r="BH126" i="19"/>
  <c r="BG126" i="19"/>
  <c r="BF126" i="19"/>
  <c r="T126" i="19"/>
  <c r="R126" i="19"/>
  <c r="P126" i="19"/>
  <c r="BI123" i="19"/>
  <c r="BH123" i="19"/>
  <c r="BG123" i="19"/>
  <c r="BF123" i="19"/>
  <c r="T123" i="19"/>
  <c r="R123" i="19"/>
  <c r="P123" i="19"/>
  <c r="F114" i="19"/>
  <c r="E112" i="19"/>
  <c r="F89" i="19"/>
  <c r="E87" i="19"/>
  <c r="J24" i="19"/>
  <c r="E24" i="19"/>
  <c r="J117" i="19"/>
  <c r="J23" i="19"/>
  <c r="J21" i="19"/>
  <c r="E21" i="19"/>
  <c r="J91" i="19" s="1"/>
  <c r="J20" i="19"/>
  <c r="J18" i="19"/>
  <c r="E18" i="19"/>
  <c r="F92" i="19"/>
  <c r="J17" i="19"/>
  <c r="J15" i="19"/>
  <c r="E15" i="19"/>
  <c r="F91" i="19" s="1"/>
  <c r="J14" i="19"/>
  <c r="J12" i="19"/>
  <c r="J89" i="19" s="1"/>
  <c r="E7" i="19"/>
  <c r="E85" i="19"/>
  <c r="J37" i="18"/>
  <c r="J36" i="18"/>
  <c r="AY112" i="1"/>
  <c r="J35" i="18"/>
  <c r="AX112" i="1" s="1"/>
  <c r="BI133" i="18"/>
  <c r="BH133" i="18"/>
  <c r="BG133" i="18"/>
  <c r="BF133" i="18"/>
  <c r="T133" i="18"/>
  <c r="R133" i="18"/>
  <c r="P133" i="18"/>
  <c r="BI127" i="18"/>
  <c r="BH127" i="18"/>
  <c r="BG127" i="18"/>
  <c r="BF127" i="18"/>
  <c r="T127" i="18"/>
  <c r="T120" i="18" s="1"/>
  <c r="T119" i="18" s="1"/>
  <c r="T118" i="18" s="1"/>
  <c r="R127" i="18"/>
  <c r="P127" i="18"/>
  <c r="BI121" i="18"/>
  <c r="BH121" i="18"/>
  <c r="BG121" i="18"/>
  <c r="BF121" i="18"/>
  <c r="T121" i="18"/>
  <c r="R121" i="18"/>
  <c r="R120" i="18" s="1"/>
  <c r="R119" i="18" s="1"/>
  <c r="R118" i="18" s="1"/>
  <c r="P121" i="18"/>
  <c r="F112" i="18"/>
  <c r="E110" i="18"/>
  <c r="F89" i="18"/>
  <c r="E87" i="18"/>
  <c r="J24" i="18"/>
  <c r="E24" i="18"/>
  <c r="J115" i="18"/>
  <c r="J23" i="18"/>
  <c r="J21" i="18"/>
  <c r="E21" i="18"/>
  <c r="J91" i="18" s="1"/>
  <c r="J20" i="18"/>
  <c r="J18" i="18"/>
  <c r="E18" i="18"/>
  <c r="F92" i="18"/>
  <c r="J17" i="18"/>
  <c r="J15" i="18"/>
  <c r="E15" i="18"/>
  <c r="F114" i="18" s="1"/>
  <c r="J14" i="18"/>
  <c r="J12" i="18"/>
  <c r="J112" i="18"/>
  <c r="E7" i="18"/>
  <c r="E85" i="18"/>
  <c r="J37" i="17"/>
  <c r="J36" i="17"/>
  <c r="AY111" i="1" s="1"/>
  <c r="J35" i="17"/>
  <c r="AX111" i="1"/>
  <c r="BI166" i="17"/>
  <c r="BH166" i="17"/>
  <c r="BG166" i="17"/>
  <c r="BF166" i="17"/>
  <c r="T166" i="17"/>
  <c r="R166" i="17"/>
  <c r="P166" i="17"/>
  <c r="BI162" i="17"/>
  <c r="BH162" i="17"/>
  <c r="BG162" i="17"/>
  <c r="BF162" i="17"/>
  <c r="T162" i="17"/>
  <c r="R162" i="17"/>
  <c r="P162" i="17"/>
  <c r="BI155" i="17"/>
  <c r="BH155" i="17"/>
  <c r="BG155" i="17"/>
  <c r="BF155" i="17"/>
  <c r="T155" i="17"/>
  <c r="R155" i="17"/>
  <c r="P155" i="17"/>
  <c r="BI149" i="17"/>
  <c r="BH149" i="17"/>
  <c r="BG149" i="17"/>
  <c r="BF149" i="17"/>
  <c r="T149" i="17"/>
  <c r="R149" i="17"/>
  <c r="P149" i="17"/>
  <c r="BI142" i="17"/>
  <c r="BH142" i="17"/>
  <c r="BG142" i="17"/>
  <c r="BF142" i="17"/>
  <c r="T142" i="17"/>
  <c r="R142" i="17"/>
  <c r="P142" i="17"/>
  <c r="BI136" i="17"/>
  <c r="BH136" i="17"/>
  <c r="BG136" i="17"/>
  <c r="BF136" i="17"/>
  <c r="T136" i="17"/>
  <c r="R136" i="17"/>
  <c r="P136" i="17"/>
  <c r="BI131" i="17"/>
  <c r="BH131" i="17"/>
  <c r="BG131" i="17"/>
  <c r="BF131" i="17"/>
  <c r="T131" i="17"/>
  <c r="R131" i="17"/>
  <c r="P131" i="17"/>
  <c r="BI127" i="17"/>
  <c r="BH127" i="17"/>
  <c r="BG127" i="17"/>
  <c r="BF127" i="17"/>
  <c r="T127" i="17"/>
  <c r="R127" i="17"/>
  <c r="P127" i="17"/>
  <c r="BI121" i="17"/>
  <c r="BH121" i="17"/>
  <c r="BG121" i="17"/>
  <c r="BF121" i="17"/>
  <c r="T121" i="17"/>
  <c r="R121" i="17"/>
  <c r="P121" i="17"/>
  <c r="F112" i="17"/>
  <c r="E110" i="17"/>
  <c r="F89" i="17"/>
  <c r="E87" i="17"/>
  <c r="J24" i="17"/>
  <c r="E24" i="17"/>
  <c r="J92" i="17" s="1"/>
  <c r="J23" i="17"/>
  <c r="J21" i="17"/>
  <c r="E21" i="17"/>
  <c r="J91" i="17"/>
  <c r="J20" i="17"/>
  <c r="J18" i="17"/>
  <c r="E18" i="17"/>
  <c r="F115" i="17" s="1"/>
  <c r="J17" i="17"/>
  <c r="J15" i="17"/>
  <c r="E15" i="17"/>
  <c r="F114" i="17"/>
  <c r="J14" i="17"/>
  <c r="J12" i="17"/>
  <c r="J112" i="17"/>
  <c r="E7" i="17"/>
  <c r="E108" i="17"/>
  <c r="J37" i="16"/>
  <c r="J36" i="16"/>
  <c r="AY110" i="1"/>
  <c r="J35" i="16"/>
  <c r="AX110" i="1"/>
  <c r="BI127" i="16"/>
  <c r="F37" i="16" s="1"/>
  <c r="BH127" i="16"/>
  <c r="BG127" i="16"/>
  <c r="BF127" i="16"/>
  <c r="T127" i="16"/>
  <c r="T126" i="16"/>
  <c r="R127" i="16"/>
  <c r="R126" i="16"/>
  <c r="P127" i="16"/>
  <c r="P126" i="16" s="1"/>
  <c r="BI122" i="16"/>
  <c r="BH122" i="16"/>
  <c r="BG122" i="16"/>
  <c r="BF122" i="16"/>
  <c r="T122" i="16"/>
  <c r="T121" i="16"/>
  <c r="R122" i="16"/>
  <c r="R121" i="16" s="1"/>
  <c r="P122" i="16"/>
  <c r="F113" i="16"/>
  <c r="E111" i="16"/>
  <c r="F89" i="16"/>
  <c r="E87" i="16"/>
  <c r="J24" i="16"/>
  <c r="E24" i="16"/>
  <c r="J92" i="16" s="1"/>
  <c r="J23" i="16"/>
  <c r="J21" i="16"/>
  <c r="E21" i="16"/>
  <c r="J115" i="16"/>
  <c r="J20" i="16"/>
  <c r="J18" i="16"/>
  <c r="E18" i="16"/>
  <c r="F116" i="16" s="1"/>
  <c r="J17" i="16"/>
  <c r="J15" i="16"/>
  <c r="E15" i="16"/>
  <c r="F91" i="16"/>
  <c r="J14" i="16"/>
  <c r="J12" i="16"/>
  <c r="J89" i="16"/>
  <c r="E7" i="16"/>
  <c r="E109" i="16"/>
  <c r="J37" i="15"/>
  <c r="J36" i="15"/>
  <c r="AY109" i="1"/>
  <c r="J35" i="15"/>
  <c r="AX109" i="1"/>
  <c r="BI198" i="15"/>
  <c r="BH198" i="15"/>
  <c r="BG198" i="15"/>
  <c r="BF198" i="15"/>
  <c r="T198" i="15"/>
  <c r="T197" i="15"/>
  <c r="R198" i="15"/>
  <c r="R197" i="15"/>
  <c r="P198" i="15"/>
  <c r="P197" i="15" s="1"/>
  <c r="BI194" i="15"/>
  <c r="BH194" i="15"/>
  <c r="BG194" i="15"/>
  <c r="BF194" i="15"/>
  <c r="T194" i="15"/>
  <c r="R194" i="15"/>
  <c r="P194" i="15"/>
  <c r="BI191" i="15"/>
  <c r="BH191" i="15"/>
  <c r="BG191" i="15"/>
  <c r="BF191" i="15"/>
  <c r="T191" i="15"/>
  <c r="R191" i="15"/>
  <c r="P191" i="15"/>
  <c r="BI188" i="15"/>
  <c r="BH188" i="15"/>
  <c r="BG188" i="15"/>
  <c r="BF188" i="15"/>
  <c r="T188" i="15"/>
  <c r="R188" i="15"/>
  <c r="P188" i="15"/>
  <c r="BI185" i="15"/>
  <c r="BH185" i="15"/>
  <c r="BG185" i="15"/>
  <c r="BF185" i="15"/>
  <c r="T185" i="15"/>
  <c r="R185" i="15"/>
  <c r="P185" i="15"/>
  <c r="BI182" i="15"/>
  <c r="BH182" i="15"/>
  <c r="BG182" i="15"/>
  <c r="BF182" i="15"/>
  <c r="T182" i="15"/>
  <c r="R182" i="15"/>
  <c r="P182" i="15"/>
  <c r="BI179" i="15"/>
  <c r="BH179" i="15"/>
  <c r="BG179" i="15"/>
  <c r="BF179" i="15"/>
  <c r="T179" i="15"/>
  <c r="R179" i="15"/>
  <c r="P179" i="15"/>
  <c r="BI175" i="15"/>
  <c r="BH175" i="15"/>
  <c r="BG175" i="15"/>
  <c r="BF175" i="15"/>
  <c r="T175" i="15"/>
  <c r="R175" i="15"/>
  <c r="P175" i="15"/>
  <c r="BI172" i="15"/>
  <c r="BH172" i="15"/>
  <c r="BG172" i="15"/>
  <c r="BF172" i="15"/>
  <c r="T172" i="15"/>
  <c r="R172" i="15"/>
  <c r="P172" i="15"/>
  <c r="BI167" i="15"/>
  <c r="BH167" i="15"/>
  <c r="BG167" i="15"/>
  <c r="BF167" i="15"/>
  <c r="T167" i="15"/>
  <c r="T166" i="15"/>
  <c r="R167" i="15"/>
  <c r="R166" i="15" s="1"/>
  <c r="P167" i="15"/>
  <c r="P166" i="15"/>
  <c r="BI163" i="15"/>
  <c r="BH163" i="15"/>
  <c r="BG163" i="15"/>
  <c r="BF163" i="15"/>
  <c r="T163" i="15"/>
  <c r="R163" i="15"/>
  <c r="P163" i="15"/>
  <c r="BI159" i="15"/>
  <c r="BH159" i="15"/>
  <c r="BG159" i="15"/>
  <c r="BF159" i="15"/>
  <c r="T159" i="15"/>
  <c r="R159" i="15"/>
  <c r="P159" i="15"/>
  <c r="BI156" i="15"/>
  <c r="BH156" i="15"/>
  <c r="BG156" i="15"/>
  <c r="BF156" i="15"/>
  <c r="T156" i="15"/>
  <c r="R156" i="15"/>
  <c r="P156" i="15"/>
  <c r="BI153" i="15"/>
  <c r="BH153" i="15"/>
  <c r="BG153" i="15"/>
  <c r="BF153" i="15"/>
  <c r="T153" i="15"/>
  <c r="R153" i="15"/>
  <c r="P153" i="15"/>
  <c r="BI150" i="15"/>
  <c r="BH150" i="15"/>
  <c r="BG150" i="15"/>
  <c r="BF150" i="15"/>
  <c r="T150" i="15"/>
  <c r="R150" i="15"/>
  <c r="P150" i="15"/>
  <c r="BI146" i="15"/>
  <c r="BH146" i="15"/>
  <c r="BG146" i="15"/>
  <c r="BF146" i="15"/>
  <c r="T146" i="15"/>
  <c r="R146" i="15"/>
  <c r="P146" i="15"/>
  <c r="BI142" i="15"/>
  <c r="BH142" i="15"/>
  <c r="BG142" i="15"/>
  <c r="BF142" i="15"/>
  <c r="T142" i="15"/>
  <c r="R142" i="15"/>
  <c r="P142" i="15"/>
  <c r="BI138" i="15"/>
  <c r="BH138" i="15"/>
  <c r="BG138" i="15"/>
  <c r="BF138" i="15"/>
  <c r="T138" i="15"/>
  <c r="R138" i="15"/>
  <c r="P138" i="15"/>
  <c r="BI135" i="15"/>
  <c r="BH135" i="15"/>
  <c r="BG135" i="15"/>
  <c r="BF135" i="15"/>
  <c r="T135" i="15"/>
  <c r="R135" i="15"/>
  <c r="P135" i="15"/>
  <c r="BI132" i="15"/>
  <c r="BH132" i="15"/>
  <c r="BG132" i="15"/>
  <c r="BF132" i="15"/>
  <c r="T132" i="15"/>
  <c r="R132" i="15"/>
  <c r="P132" i="15"/>
  <c r="BI128" i="15"/>
  <c r="BH128" i="15"/>
  <c r="BG128" i="15"/>
  <c r="BF128" i="15"/>
  <c r="T128" i="15"/>
  <c r="R128" i="15"/>
  <c r="P128" i="15"/>
  <c r="BI124" i="15"/>
  <c r="BH124" i="15"/>
  <c r="BG124" i="15"/>
  <c r="BF124" i="15"/>
  <c r="T124" i="15"/>
  <c r="R124" i="15"/>
  <c r="P124" i="15"/>
  <c r="F115" i="15"/>
  <c r="E113" i="15"/>
  <c r="F89" i="15"/>
  <c r="E87" i="15"/>
  <c r="J24" i="15"/>
  <c r="E24" i="15"/>
  <c r="J118" i="15"/>
  <c r="J23" i="15"/>
  <c r="J21" i="15"/>
  <c r="E21" i="15"/>
  <c r="J117" i="15"/>
  <c r="J20" i="15"/>
  <c r="J18" i="15"/>
  <c r="E18" i="15"/>
  <c r="F92" i="15"/>
  <c r="J17" i="15"/>
  <c r="J15" i="15"/>
  <c r="E15" i="15"/>
  <c r="F117" i="15" s="1"/>
  <c r="J14" i="15"/>
  <c r="J12" i="15"/>
  <c r="J115" i="15"/>
  <c r="E7" i="15"/>
  <c r="E85" i="15"/>
  <c r="J127" i="14"/>
  <c r="J37" i="14"/>
  <c r="J36" i="14"/>
  <c r="AY108" i="1"/>
  <c r="J35" i="14"/>
  <c r="AX108" i="1"/>
  <c r="BI161" i="14"/>
  <c r="BH161" i="14"/>
  <c r="BG161" i="14"/>
  <c r="BF161" i="14"/>
  <c r="T161" i="14"/>
  <c r="R161" i="14"/>
  <c r="P161" i="14"/>
  <c r="BI157" i="14"/>
  <c r="BH157" i="14"/>
  <c r="BG157" i="14"/>
  <c r="BF157" i="14"/>
  <c r="T157" i="14"/>
  <c r="R157" i="14"/>
  <c r="P157" i="14"/>
  <c r="BI153" i="14"/>
  <c r="BH153" i="14"/>
  <c r="BG153" i="14"/>
  <c r="BF153" i="14"/>
  <c r="T153" i="14"/>
  <c r="R153" i="14"/>
  <c r="P153" i="14"/>
  <c r="BI149" i="14"/>
  <c r="BH149" i="14"/>
  <c r="BG149" i="14"/>
  <c r="BF149" i="14"/>
  <c r="T149" i="14"/>
  <c r="R149" i="14"/>
  <c r="P149" i="14"/>
  <c r="BI145" i="14"/>
  <c r="BH145" i="14"/>
  <c r="BG145" i="14"/>
  <c r="BF145" i="14"/>
  <c r="T145" i="14"/>
  <c r="R145" i="14"/>
  <c r="P145" i="14"/>
  <c r="BI141" i="14"/>
  <c r="BH141" i="14"/>
  <c r="BG141" i="14"/>
  <c r="BF141" i="14"/>
  <c r="T141" i="14"/>
  <c r="R141" i="14"/>
  <c r="P141" i="14"/>
  <c r="BI137" i="14"/>
  <c r="BH137" i="14"/>
  <c r="BG137" i="14"/>
  <c r="BF137" i="14"/>
  <c r="T137" i="14"/>
  <c r="R137" i="14"/>
  <c r="P137" i="14"/>
  <c r="BI133" i="14"/>
  <c r="BH133" i="14"/>
  <c r="BG133" i="14"/>
  <c r="BF133" i="14"/>
  <c r="T133" i="14"/>
  <c r="R133" i="14"/>
  <c r="P133" i="14"/>
  <c r="BI129" i="14"/>
  <c r="BH129" i="14"/>
  <c r="BG129" i="14"/>
  <c r="BF129" i="14"/>
  <c r="T129" i="14"/>
  <c r="R129" i="14"/>
  <c r="P129" i="14"/>
  <c r="J99" i="14"/>
  <c r="BI123" i="14"/>
  <c r="BH123" i="14"/>
  <c r="BG123" i="14"/>
  <c r="BF123" i="14"/>
  <c r="T123" i="14"/>
  <c r="T122" i="14" s="1"/>
  <c r="R123" i="14"/>
  <c r="R122" i="14"/>
  <c r="P123" i="14"/>
  <c r="P122" i="14"/>
  <c r="F114" i="14"/>
  <c r="E112" i="14"/>
  <c r="F89" i="14"/>
  <c r="E87" i="14"/>
  <c r="J24" i="14"/>
  <c r="E24" i="14"/>
  <c r="J92" i="14"/>
  <c r="J23" i="14"/>
  <c r="J21" i="14"/>
  <c r="E21" i="14"/>
  <c r="J116" i="14" s="1"/>
  <c r="J20" i="14"/>
  <c r="J18" i="14"/>
  <c r="E18" i="14"/>
  <c r="F117" i="14"/>
  <c r="J17" i="14"/>
  <c r="J15" i="14"/>
  <c r="E15" i="14"/>
  <c r="F91" i="14"/>
  <c r="J14" i="14"/>
  <c r="J12" i="14"/>
  <c r="J89" i="14"/>
  <c r="E7" i="14"/>
  <c r="E110" i="14"/>
  <c r="J37" i="13"/>
  <c r="J36" i="13"/>
  <c r="AY107" i="1"/>
  <c r="J35" i="13"/>
  <c r="AX107" i="1"/>
  <c r="BI208" i="13"/>
  <c r="BH208" i="13"/>
  <c r="BG208" i="13"/>
  <c r="BF208" i="13"/>
  <c r="T208" i="13"/>
  <c r="R208" i="13"/>
  <c r="P208" i="13"/>
  <c r="BI190" i="13"/>
  <c r="BH190" i="13"/>
  <c r="BG190" i="13"/>
  <c r="BF190" i="13"/>
  <c r="T190" i="13"/>
  <c r="R190" i="13"/>
  <c r="P190" i="13"/>
  <c r="BI179" i="13"/>
  <c r="BH179" i="13"/>
  <c r="BG179" i="13"/>
  <c r="BF179" i="13"/>
  <c r="T179" i="13"/>
  <c r="R179" i="13"/>
  <c r="P179" i="13"/>
  <c r="BI165" i="13"/>
  <c r="BH165" i="13"/>
  <c r="BG165" i="13"/>
  <c r="BF165" i="13"/>
  <c r="T165" i="13"/>
  <c r="R165" i="13"/>
  <c r="P165" i="13"/>
  <c r="BI151" i="13"/>
  <c r="BH151" i="13"/>
  <c r="BG151" i="13"/>
  <c r="BF151" i="13"/>
  <c r="T151" i="13"/>
  <c r="R151" i="13"/>
  <c r="P151" i="13"/>
  <c r="BI144" i="13"/>
  <c r="BH144" i="13"/>
  <c r="BG144" i="13"/>
  <c r="BF144" i="13"/>
  <c r="T144" i="13"/>
  <c r="R144" i="13"/>
  <c r="P144" i="13"/>
  <c r="BI137" i="13"/>
  <c r="BH137" i="13"/>
  <c r="BG137" i="13"/>
  <c r="BF137" i="13"/>
  <c r="T137" i="13"/>
  <c r="R137" i="13"/>
  <c r="P137" i="13"/>
  <c r="BI129" i="13"/>
  <c r="BH129" i="13"/>
  <c r="BG129" i="13"/>
  <c r="BF129" i="13"/>
  <c r="T129" i="13"/>
  <c r="R129" i="13"/>
  <c r="P129" i="13"/>
  <c r="BI121" i="13"/>
  <c r="BH121" i="13"/>
  <c r="BG121" i="13"/>
  <c r="BF121" i="13"/>
  <c r="T121" i="13"/>
  <c r="R121" i="13"/>
  <c r="P121" i="13"/>
  <c r="F112" i="13"/>
  <c r="E110" i="13"/>
  <c r="F89" i="13"/>
  <c r="E87" i="13"/>
  <c r="J24" i="13"/>
  <c r="E24" i="13"/>
  <c r="J115" i="13"/>
  <c r="J23" i="13"/>
  <c r="J21" i="13"/>
  <c r="E21" i="13"/>
  <c r="J114" i="13"/>
  <c r="J20" i="13"/>
  <c r="J18" i="13"/>
  <c r="E18" i="13"/>
  <c r="F92" i="13" s="1"/>
  <c r="J17" i="13"/>
  <c r="J15" i="13"/>
  <c r="E15" i="13"/>
  <c r="F91" i="13"/>
  <c r="J14" i="13"/>
  <c r="J12" i="13"/>
  <c r="J89" i="13" s="1"/>
  <c r="E7" i="13"/>
  <c r="E85" i="13"/>
  <c r="J37" i="12"/>
  <c r="J36" i="12"/>
  <c r="AY106" i="1"/>
  <c r="J35" i="12"/>
  <c r="AX106" i="1"/>
  <c r="BI191" i="12"/>
  <c r="BH191" i="12"/>
  <c r="BG191" i="12"/>
  <c r="BF191" i="12"/>
  <c r="T191" i="12"/>
  <c r="R191" i="12"/>
  <c r="P191" i="12"/>
  <c r="BI186" i="12"/>
  <c r="BH186" i="12"/>
  <c r="BG186" i="12"/>
  <c r="BF186" i="12"/>
  <c r="T186" i="12"/>
  <c r="R186" i="12"/>
  <c r="P186" i="12"/>
  <c r="BI180" i="12"/>
  <c r="BH180" i="12"/>
  <c r="BG180" i="12"/>
  <c r="BF180" i="12"/>
  <c r="T180" i="12"/>
  <c r="R180" i="12"/>
  <c r="P180" i="12"/>
  <c r="BI174" i="12"/>
  <c r="BH174" i="12"/>
  <c r="BG174" i="12"/>
  <c r="BF174" i="12"/>
  <c r="T174" i="12"/>
  <c r="R174" i="12"/>
  <c r="P174" i="12"/>
  <c r="BI168" i="12"/>
  <c r="BH168" i="12"/>
  <c r="BG168" i="12"/>
  <c r="BF168" i="12"/>
  <c r="T168" i="12"/>
  <c r="R168" i="12"/>
  <c r="P168" i="12"/>
  <c r="BI162" i="12"/>
  <c r="BH162" i="12"/>
  <c r="BG162" i="12"/>
  <c r="BF162" i="12"/>
  <c r="T162" i="12"/>
  <c r="R162" i="12"/>
  <c r="P162" i="12"/>
  <c r="BI151" i="12"/>
  <c r="BH151" i="12"/>
  <c r="BG151" i="12"/>
  <c r="BF151" i="12"/>
  <c r="T151" i="12"/>
  <c r="R151" i="12"/>
  <c r="P151" i="12"/>
  <c r="BI143" i="12"/>
  <c r="BH143" i="12"/>
  <c r="BG143" i="12"/>
  <c r="BF143" i="12"/>
  <c r="T143" i="12"/>
  <c r="R143" i="12"/>
  <c r="P143" i="12"/>
  <c r="BI135" i="12"/>
  <c r="BH135" i="12"/>
  <c r="BG135" i="12"/>
  <c r="BF135" i="12"/>
  <c r="J34" i="12" s="1"/>
  <c r="T135" i="12"/>
  <c r="R135" i="12"/>
  <c r="P135" i="12"/>
  <c r="BI121" i="12"/>
  <c r="BH121" i="12"/>
  <c r="BG121" i="12"/>
  <c r="BF121" i="12"/>
  <c r="T121" i="12"/>
  <c r="R121" i="12"/>
  <c r="P121" i="12"/>
  <c r="F112" i="12"/>
  <c r="E110" i="12"/>
  <c r="F89" i="12"/>
  <c r="E87" i="12"/>
  <c r="J24" i="12"/>
  <c r="E24" i="12"/>
  <c r="J92" i="12"/>
  <c r="J23" i="12"/>
  <c r="J21" i="12"/>
  <c r="E21" i="12"/>
  <c r="J114" i="12" s="1"/>
  <c r="J20" i="12"/>
  <c r="J18" i="12"/>
  <c r="E18" i="12"/>
  <c r="F115" i="12"/>
  <c r="J17" i="12"/>
  <c r="J15" i="12"/>
  <c r="E15" i="12"/>
  <c r="F91" i="12" s="1"/>
  <c r="J14" i="12"/>
  <c r="J12" i="12"/>
  <c r="J112" i="12"/>
  <c r="E7" i="12"/>
  <c r="E108" i="12"/>
  <c r="J37" i="11"/>
  <c r="J36" i="11"/>
  <c r="AY105" i="1" s="1"/>
  <c r="J35" i="11"/>
  <c r="AX105" i="1"/>
  <c r="BI361" i="11"/>
  <c r="BH361" i="11"/>
  <c r="BG361" i="11"/>
  <c r="BF361" i="11"/>
  <c r="T361" i="11"/>
  <c r="R361" i="11"/>
  <c r="P361" i="11"/>
  <c r="BI351" i="11"/>
  <c r="BH351" i="11"/>
  <c r="BG351" i="11"/>
  <c r="BF351" i="11"/>
  <c r="T351" i="11"/>
  <c r="R351" i="11"/>
  <c r="P351" i="11"/>
  <c r="BI341" i="11"/>
  <c r="BH341" i="11"/>
  <c r="BG341" i="11"/>
  <c r="BF341" i="11"/>
  <c r="T341" i="11"/>
  <c r="R341" i="11"/>
  <c r="P341" i="11"/>
  <c r="BI331" i="11"/>
  <c r="BH331" i="11"/>
  <c r="BG331" i="11"/>
  <c r="BF331" i="11"/>
  <c r="T331" i="11"/>
  <c r="R331" i="11"/>
  <c r="P331" i="11"/>
  <c r="BI321" i="11"/>
  <c r="BH321" i="11"/>
  <c r="BG321" i="11"/>
  <c r="BF321" i="11"/>
  <c r="T321" i="11"/>
  <c r="R321" i="11"/>
  <c r="P321" i="11"/>
  <c r="BI309" i="11"/>
  <c r="BH309" i="11"/>
  <c r="BG309" i="11"/>
  <c r="BF309" i="11"/>
  <c r="T309" i="11"/>
  <c r="R309" i="11"/>
  <c r="P309" i="11"/>
  <c r="BI299" i="11"/>
  <c r="BH299" i="11"/>
  <c r="BG299" i="11"/>
  <c r="BF299" i="11"/>
  <c r="T299" i="11"/>
  <c r="R299" i="11"/>
  <c r="P299" i="11"/>
  <c r="BI289" i="11"/>
  <c r="BH289" i="11"/>
  <c r="BG289" i="11"/>
  <c r="BF289" i="11"/>
  <c r="T289" i="11"/>
  <c r="R289" i="11"/>
  <c r="P289" i="11"/>
  <c r="BI279" i="11"/>
  <c r="BH279" i="11"/>
  <c r="BG279" i="11"/>
  <c r="BF279" i="11"/>
  <c r="T279" i="11"/>
  <c r="R279" i="11"/>
  <c r="P279" i="11"/>
  <c r="BI269" i="11"/>
  <c r="BH269" i="11"/>
  <c r="BG269" i="11"/>
  <c r="BF269" i="11"/>
  <c r="T269" i="11"/>
  <c r="R269" i="11"/>
  <c r="P269" i="11"/>
  <c r="BI263" i="11"/>
  <c r="BH263" i="11"/>
  <c r="BG263" i="11"/>
  <c r="BF263" i="11"/>
  <c r="T263" i="11"/>
  <c r="R263" i="11"/>
  <c r="P263" i="11"/>
  <c r="BI254" i="11"/>
  <c r="BH254" i="11"/>
  <c r="BG254" i="11"/>
  <c r="BF254" i="11"/>
  <c r="T254" i="11"/>
  <c r="R254" i="11"/>
  <c r="P254" i="11"/>
  <c r="BI245" i="11"/>
  <c r="BH245" i="11"/>
  <c r="BG245" i="11"/>
  <c r="BF245" i="11"/>
  <c r="T245" i="11"/>
  <c r="R245" i="11"/>
  <c r="P245" i="11"/>
  <c r="BI236" i="11"/>
  <c r="BH236" i="11"/>
  <c r="BG236" i="11"/>
  <c r="BF236" i="11"/>
  <c r="T236" i="11"/>
  <c r="R236" i="11"/>
  <c r="P236" i="11"/>
  <c r="BI227" i="11"/>
  <c r="BH227" i="11"/>
  <c r="BG227" i="11"/>
  <c r="BF227" i="11"/>
  <c r="T227" i="11"/>
  <c r="R227" i="11"/>
  <c r="P227" i="11"/>
  <c r="BI219" i="11"/>
  <c r="BH219" i="11"/>
  <c r="BG219" i="11"/>
  <c r="BF219" i="11"/>
  <c r="T219" i="11"/>
  <c r="R219" i="11"/>
  <c r="P219" i="11"/>
  <c r="BI211" i="11"/>
  <c r="BH211" i="11"/>
  <c r="BG211" i="11"/>
  <c r="BF211" i="11"/>
  <c r="T211" i="11"/>
  <c r="R211" i="11"/>
  <c r="P211" i="11"/>
  <c r="BI203" i="11"/>
  <c r="BH203" i="11"/>
  <c r="BG203" i="11"/>
  <c r="BF203" i="11"/>
  <c r="T203" i="11"/>
  <c r="R203" i="11"/>
  <c r="P203" i="11"/>
  <c r="BI195" i="11"/>
  <c r="BH195" i="11"/>
  <c r="BG195" i="11"/>
  <c r="BF195" i="11"/>
  <c r="T195" i="11"/>
  <c r="R195" i="11"/>
  <c r="P195" i="11"/>
  <c r="BI187" i="11"/>
  <c r="BH187" i="11"/>
  <c r="BG187" i="11"/>
  <c r="BF187" i="11"/>
  <c r="T187" i="11"/>
  <c r="R187" i="11"/>
  <c r="P187" i="11"/>
  <c r="BI179" i="11"/>
  <c r="BH179" i="11"/>
  <c r="BG179" i="11"/>
  <c r="BF179" i="11"/>
  <c r="T179" i="11"/>
  <c r="R179" i="11"/>
  <c r="P179" i="11"/>
  <c r="BI169" i="11"/>
  <c r="BH169" i="11"/>
  <c r="BG169" i="11"/>
  <c r="BF169" i="11"/>
  <c r="T169" i="11"/>
  <c r="R169" i="11"/>
  <c r="P169" i="11"/>
  <c r="BI159" i="11"/>
  <c r="BH159" i="11"/>
  <c r="BG159" i="11"/>
  <c r="BF159" i="11"/>
  <c r="T159" i="11"/>
  <c r="R159" i="11"/>
  <c r="P159" i="11"/>
  <c r="BI146" i="11"/>
  <c r="BH146" i="11"/>
  <c r="BG146" i="11"/>
  <c r="BF146" i="11"/>
  <c r="T146" i="11"/>
  <c r="R146" i="11"/>
  <c r="P146" i="11"/>
  <c r="BI134" i="11"/>
  <c r="BH134" i="11"/>
  <c r="BG134" i="11"/>
  <c r="BF134" i="11"/>
  <c r="T134" i="11"/>
  <c r="R134" i="11"/>
  <c r="P134" i="11"/>
  <c r="BI127" i="11"/>
  <c r="BH127" i="11"/>
  <c r="BG127" i="11"/>
  <c r="BF127" i="11"/>
  <c r="T127" i="11"/>
  <c r="R127" i="11"/>
  <c r="P127" i="11"/>
  <c r="BI121" i="11"/>
  <c r="BH121" i="11"/>
  <c r="BG121" i="11"/>
  <c r="BF121" i="11"/>
  <c r="T121" i="11"/>
  <c r="R121" i="11"/>
  <c r="P121" i="11"/>
  <c r="F112" i="11"/>
  <c r="E110" i="11"/>
  <c r="F89" i="11"/>
  <c r="E87" i="11"/>
  <c r="J24" i="11"/>
  <c r="E24" i="11"/>
  <c r="J92" i="11"/>
  <c r="J23" i="11"/>
  <c r="J21" i="11"/>
  <c r="E21" i="11"/>
  <c r="J114" i="11"/>
  <c r="J20" i="11"/>
  <c r="J18" i="11"/>
  <c r="E18" i="11"/>
  <c r="F92" i="11"/>
  <c r="J17" i="11"/>
  <c r="J15" i="11"/>
  <c r="E15" i="11"/>
  <c r="F91" i="11" s="1"/>
  <c r="J14" i="11"/>
  <c r="J12" i="11"/>
  <c r="J112" i="11"/>
  <c r="E7" i="11"/>
  <c r="E85" i="11"/>
  <c r="J37" i="10"/>
  <c r="J36" i="10"/>
  <c r="AY104" i="1"/>
  <c r="J35" i="10"/>
  <c r="AX104" i="1"/>
  <c r="BI424" i="10"/>
  <c r="BH424" i="10"/>
  <c r="BG424" i="10"/>
  <c r="BF424" i="10"/>
  <c r="T424" i="10"/>
  <c r="R424" i="10"/>
  <c r="P424" i="10"/>
  <c r="BI418" i="10"/>
  <c r="BH418" i="10"/>
  <c r="BG418" i="10"/>
  <c r="BF418" i="10"/>
  <c r="T418" i="10"/>
  <c r="R418" i="10"/>
  <c r="P418" i="10"/>
  <c r="BI413" i="10"/>
  <c r="BH413" i="10"/>
  <c r="BG413" i="10"/>
  <c r="BF413" i="10"/>
  <c r="T413" i="10"/>
  <c r="R413" i="10"/>
  <c r="P413" i="10"/>
  <c r="BI410" i="10"/>
  <c r="BH410" i="10"/>
  <c r="BG410" i="10"/>
  <c r="BF410" i="10"/>
  <c r="T410" i="10"/>
  <c r="R410" i="10"/>
  <c r="P410" i="10"/>
  <c r="BI403" i="10"/>
  <c r="BH403" i="10"/>
  <c r="BG403" i="10"/>
  <c r="BF403" i="10"/>
  <c r="T403" i="10"/>
  <c r="R403" i="10"/>
  <c r="P403" i="10"/>
  <c r="BI398" i="10"/>
  <c r="BH398" i="10"/>
  <c r="BG398" i="10"/>
  <c r="BF398" i="10"/>
  <c r="T398" i="10"/>
  <c r="R398" i="10"/>
  <c r="P398" i="10"/>
  <c r="BI393" i="10"/>
  <c r="BH393" i="10"/>
  <c r="BG393" i="10"/>
  <c r="BF393" i="10"/>
  <c r="T393" i="10"/>
  <c r="R393" i="10"/>
  <c r="P393" i="10"/>
  <c r="BI388" i="10"/>
  <c r="BH388" i="10"/>
  <c r="BG388" i="10"/>
  <c r="BF388" i="10"/>
  <c r="T388" i="10"/>
  <c r="R388" i="10"/>
  <c r="P388" i="10"/>
  <c r="BI381" i="10"/>
  <c r="BH381" i="10"/>
  <c r="BG381" i="10"/>
  <c r="BF381" i="10"/>
  <c r="T381" i="10"/>
  <c r="R381" i="10"/>
  <c r="P381" i="10"/>
  <c r="BI373" i="10"/>
  <c r="BH373" i="10"/>
  <c r="BG373" i="10"/>
  <c r="BF373" i="10"/>
  <c r="T373" i="10"/>
  <c r="R373" i="10"/>
  <c r="P373" i="10"/>
  <c r="BI367" i="10"/>
  <c r="BH367" i="10"/>
  <c r="BG367" i="10"/>
  <c r="BF367" i="10"/>
  <c r="T367" i="10"/>
  <c r="R367" i="10"/>
  <c r="P367" i="10"/>
  <c r="BI361" i="10"/>
  <c r="BH361" i="10"/>
  <c r="BG361" i="10"/>
  <c r="BF361" i="10"/>
  <c r="T361" i="10"/>
  <c r="R361" i="10"/>
  <c r="P361" i="10"/>
  <c r="BI354" i="10"/>
  <c r="BH354" i="10"/>
  <c r="BG354" i="10"/>
  <c r="BF354" i="10"/>
  <c r="T354" i="10"/>
  <c r="R354" i="10"/>
  <c r="P354" i="10"/>
  <c r="BI349" i="10"/>
  <c r="BH349" i="10"/>
  <c r="BG349" i="10"/>
  <c r="BF349" i="10"/>
  <c r="T349" i="10"/>
  <c r="R349" i="10"/>
  <c r="P349" i="10"/>
  <c r="BI342" i="10"/>
  <c r="BH342" i="10"/>
  <c r="BG342" i="10"/>
  <c r="BF342" i="10"/>
  <c r="T342" i="10"/>
  <c r="R342" i="10"/>
  <c r="P342" i="10"/>
  <c r="BI337" i="10"/>
  <c r="BH337" i="10"/>
  <c r="BG337" i="10"/>
  <c r="BF337" i="10"/>
  <c r="T337" i="10"/>
  <c r="R337" i="10"/>
  <c r="P337" i="10"/>
  <c r="BI332" i="10"/>
  <c r="BH332" i="10"/>
  <c r="BG332" i="10"/>
  <c r="BF332" i="10"/>
  <c r="T332" i="10"/>
  <c r="R332" i="10"/>
  <c r="P332" i="10"/>
  <c r="BI325" i="10"/>
  <c r="BH325" i="10"/>
  <c r="BG325" i="10"/>
  <c r="BF325" i="10"/>
  <c r="T325" i="10"/>
  <c r="R325" i="10"/>
  <c r="P325" i="10"/>
  <c r="BI320" i="10"/>
  <c r="BH320" i="10"/>
  <c r="BG320" i="10"/>
  <c r="BF320" i="10"/>
  <c r="T320" i="10"/>
  <c r="R320" i="10"/>
  <c r="P320" i="10"/>
  <c r="BI314" i="10"/>
  <c r="BH314" i="10"/>
  <c r="BG314" i="10"/>
  <c r="BF314" i="10"/>
  <c r="T314" i="10"/>
  <c r="R314" i="10"/>
  <c r="P314" i="10"/>
  <c r="BI309" i="10"/>
  <c r="BH309" i="10"/>
  <c r="BG309" i="10"/>
  <c r="BF309" i="10"/>
  <c r="T309" i="10"/>
  <c r="R309" i="10"/>
  <c r="P309" i="10"/>
  <c r="BI303" i="10"/>
  <c r="BH303" i="10"/>
  <c r="BG303" i="10"/>
  <c r="BF303" i="10"/>
  <c r="T303" i="10"/>
  <c r="R303" i="10"/>
  <c r="P303" i="10"/>
  <c r="BI298" i="10"/>
  <c r="BH298" i="10"/>
  <c r="BG298" i="10"/>
  <c r="BF298" i="10"/>
  <c r="T298" i="10"/>
  <c r="R298" i="10"/>
  <c r="P298" i="10"/>
  <c r="BI291" i="10"/>
  <c r="BH291" i="10"/>
  <c r="BG291" i="10"/>
  <c r="BF291" i="10"/>
  <c r="T291" i="10"/>
  <c r="R291" i="10"/>
  <c r="P291" i="10"/>
  <c r="BI286" i="10"/>
  <c r="BH286" i="10"/>
  <c r="BG286" i="10"/>
  <c r="BF286" i="10"/>
  <c r="T286" i="10"/>
  <c r="R286" i="10"/>
  <c r="P286" i="10"/>
  <c r="BI282" i="10"/>
  <c r="BH282" i="10"/>
  <c r="BG282" i="10"/>
  <c r="BF282" i="10"/>
  <c r="T282" i="10"/>
  <c r="R282" i="10"/>
  <c r="P282" i="10"/>
  <c r="BI275" i="10"/>
  <c r="BH275" i="10"/>
  <c r="BG275" i="10"/>
  <c r="BF275" i="10"/>
  <c r="T275" i="10"/>
  <c r="R275" i="10"/>
  <c r="P275" i="10"/>
  <c r="BI271" i="10"/>
  <c r="BH271" i="10"/>
  <c r="BG271" i="10"/>
  <c r="BF271" i="10"/>
  <c r="T271" i="10"/>
  <c r="R271" i="10"/>
  <c r="P271" i="10"/>
  <c r="BI262" i="10"/>
  <c r="BH262" i="10"/>
  <c r="BG262" i="10"/>
  <c r="BF262" i="10"/>
  <c r="T262" i="10"/>
  <c r="R262" i="10"/>
  <c r="P262" i="10"/>
  <c r="BI246" i="10"/>
  <c r="BH246" i="10"/>
  <c r="BG246" i="10"/>
  <c r="BF246" i="10"/>
  <c r="T246" i="10"/>
  <c r="R246" i="10"/>
  <c r="P246" i="10"/>
  <c r="BI243" i="10"/>
  <c r="BH243" i="10"/>
  <c r="BG243" i="10"/>
  <c r="BF243" i="10"/>
  <c r="T243" i="10"/>
  <c r="R243" i="10"/>
  <c r="P243" i="10"/>
  <c r="BI224" i="10"/>
  <c r="BH224" i="10"/>
  <c r="BG224" i="10"/>
  <c r="BF224" i="10"/>
  <c r="T224" i="10"/>
  <c r="R224" i="10"/>
  <c r="P224" i="10"/>
  <c r="BI205" i="10"/>
  <c r="BH205" i="10"/>
  <c r="BG205" i="10"/>
  <c r="BF205" i="10"/>
  <c r="T205" i="10"/>
  <c r="R205" i="10"/>
  <c r="P205" i="10"/>
  <c r="BI186" i="10"/>
  <c r="BH186" i="10"/>
  <c r="BG186" i="10"/>
  <c r="BF186" i="10"/>
  <c r="T186" i="10"/>
  <c r="R186" i="10"/>
  <c r="P186" i="10"/>
  <c r="BI166" i="10"/>
  <c r="BH166" i="10"/>
  <c r="BG166" i="10"/>
  <c r="BF166" i="10"/>
  <c r="T166" i="10"/>
  <c r="R166" i="10"/>
  <c r="P166" i="10"/>
  <c r="BI147" i="10"/>
  <c r="BH147" i="10"/>
  <c r="BG147" i="10"/>
  <c r="BF147" i="10"/>
  <c r="T147" i="10"/>
  <c r="R147" i="10"/>
  <c r="P147" i="10"/>
  <c r="BI131" i="10"/>
  <c r="BH131" i="10"/>
  <c r="BG131" i="10"/>
  <c r="BF131" i="10"/>
  <c r="T131" i="10"/>
  <c r="R131" i="10"/>
  <c r="P131" i="10"/>
  <c r="BI126" i="10"/>
  <c r="BH126" i="10"/>
  <c r="BG126" i="10"/>
  <c r="BF126" i="10"/>
  <c r="T126" i="10"/>
  <c r="R126" i="10"/>
  <c r="P126" i="10"/>
  <c r="F117" i="10"/>
  <c r="E115" i="10"/>
  <c r="F89" i="10"/>
  <c r="E87" i="10"/>
  <c r="J24" i="10"/>
  <c r="E24" i="10"/>
  <c r="J92" i="10"/>
  <c r="J23" i="10"/>
  <c r="J21" i="10"/>
  <c r="E21" i="10"/>
  <c r="J91" i="10" s="1"/>
  <c r="J20" i="10"/>
  <c r="J18" i="10"/>
  <c r="E18" i="10"/>
  <c r="F92" i="10"/>
  <c r="J17" i="10"/>
  <c r="J15" i="10"/>
  <c r="E15" i="10"/>
  <c r="F91" i="10"/>
  <c r="J14" i="10"/>
  <c r="J12" i="10"/>
  <c r="J117" i="10"/>
  <c r="E7" i="10"/>
  <c r="E113" i="10"/>
  <c r="J39" i="9"/>
  <c r="J38" i="9"/>
  <c r="AY103" i="1"/>
  <c r="J37" i="9"/>
  <c r="AX103" i="1"/>
  <c r="BI169" i="9"/>
  <c r="BH169" i="9"/>
  <c r="BG169" i="9"/>
  <c r="BF169" i="9"/>
  <c r="T169" i="9"/>
  <c r="T168" i="9"/>
  <c r="R169" i="9"/>
  <c r="R168" i="9"/>
  <c r="P169" i="9"/>
  <c r="P168" i="9"/>
  <c r="BI163" i="9"/>
  <c r="BH163" i="9"/>
  <c r="BG163" i="9"/>
  <c r="BF163" i="9"/>
  <c r="T163" i="9"/>
  <c r="R163" i="9"/>
  <c r="P163" i="9"/>
  <c r="BI159" i="9"/>
  <c r="BH159" i="9"/>
  <c r="BG159" i="9"/>
  <c r="BF159" i="9"/>
  <c r="T159" i="9"/>
  <c r="R159" i="9"/>
  <c r="P159" i="9"/>
  <c r="BI155" i="9"/>
  <c r="BH155" i="9"/>
  <c r="BG155" i="9"/>
  <c r="BF155" i="9"/>
  <c r="T155" i="9"/>
  <c r="R155" i="9"/>
  <c r="P155" i="9"/>
  <c r="BI151" i="9"/>
  <c r="BH151" i="9"/>
  <c r="BG151" i="9"/>
  <c r="BF151" i="9"/>
  <c r="T151" i="9"/>
  <c r="R151" i="9"/>
  <c r="P151" i="9"/>
  <c r="BI148" i="9"/>
  <c r="BH148" i="9"/>
  <c r="BG148" i="9"/>
  <c r="BF148" i="9"/>
  <c r="T148" i="9"/>
  <c r="R148" i="9"/>
  <c r="P148" i="9"/>
  <c r="BI143" i="9"/>
  <c r="BH143" i="9"/>
  <c r="BG143" i="9"/>
  <c r="BF143" i="9"/>
  <c r="T143" i="9"/>
  <c r="R143" i="9"/>
  <c r="P143" i="9"/>
  <c r="BI140" i="9"/>
  <c r="BH140" i="9"/>
  <c r="BG140" i="9"/>
  <c r="BF140" i="9"/>
  <c r="T140" i="9"/>
  <c r="R140" i="9"/>
  <c r="P140" i="9"/>
  <c r="BI137" i="9"/>
  <c r="BH137" i="9"/>
  <c r="BG137" i="9"/>
  <c r="BF137" i="9"/>
  <c r="T137" i="9"/>
  <c r="R137" i="9"/>
  <c r="P137" i="9"/>
  <c r="BI134" i="9"/>
  <c r="BH134" i="9"/>
  <c r="BG134" i="9"/>
  <c r="BF134" i="9"/>
  <c r="T134" i="9"/>
  <c r="R134" i="9"/>
  <c r="P134" i="9"/>
  <c r="BI130" i="9"/>
  <c r="BH130" i="9"/>
  <c r="BG130" i="9"/>
  <c r="BF130" i="9"/>
  <c r="T130" i="9"/>
  <c r="R130" i="9"/>
  <c r="P130" i="9"/>
  <c r="BI126" i="9"/>
  <c r="BH126" i="9"/>
  <c r="BG126" i="9"/>
  <c r="BF126" i="9"/>
  <c r="T126" i="9"/>
  <c r="R126" i="9"/>
  <c r="P126" i="9"/>
  <c r="F117" i="9"/>
  <c r="E115" i="9"/>
  <c r="F91" i="9"/>
  <c r="E89" i="9"/>
  <c r="J26" i="9"/>
  <c r="E26" i="9"/>
  <c r="J120" i="9" s="1"/>
  <c r="J25" i="9"/>
  <c r="J23" i="9"/>
  <c r="E23" i="9"/>
  <c r="J119" i="9"/>
  <c r="J22" i="9"/>
  <c r="J20" i="9"/>
  <c r="E20" i="9"/>
  <c r="F94" i="9"/>
  <c r="J19" i="9"/>
  <c r="J17" i="9"/>
  <c r="E17" i="9"/>
  <c r="F93" i="9"/>
  <c r="J16" i="9"/>
  <c r="J14" i="9"/>
  <c r="J91" i="9" s="1"/>
  <c r="E7" i="9"/>
  <c r="E111" i="9" s="1"/>
  <c r="J39" i="8"/>
  <c r="J38" i="8"/>
  <c r="AY102" i="1"/>
  <c r="J37" i="8"/>
  <c r="AX102" i="1"/>
  <c r="BI210" i="8"/>
  <c r="BH210" i="8"/>
  <c r="BG210" i="8"/>
  <c r="BF210" i="8"/>
  <c r="T210" i="8"/>
  <c r="T209" i="8"/>
  <c r="R210" i="8"/>
  <c r="R209" i="8"/>
  <c r="P210" i="8"/>
  <c r="P209" i="8"/>
  <c r="BI200" i="8"/>
  <c r="BH200" i="8"/>
  <c r="BG200" i="8"/>
  <c r="BF200" i="8"/>
  <c r="T200" i="8"/>
  <c r="R200" i="8"/>
  <c r="P200" i="8"/>
  <c r="BI192" i="8"/>
  <c r="BH192" i="8"/>
  <c r="BG192" i="8"/>
  <c r="BF192" i="8"/>
  <c r="T192" i="8"/>
  <c r="R192" i="8"/>
  <c r="P192" i="8"/>
  <c r="BI184" i="8"/>
  <c r="BH184" i="8"/>
  <c r="BG184" i="8"/>
  <c r="BF184" i="8"/>
  <c r="T184" i="8"/>
  <c r="R184" i="8"/>
  <c r="P184" i="8"/>
  <c r="BI180" i="8"/>
  <c r="BH180" i="8"/>
  <c r="BG180" i="8"/>
  <c r="BF180" i="8"/>
  <c r="T180" i="8"/>
  <c r="R180" i="8"/>
  <c r="P180" i="8"/>
  <c r="BI177" i="8"/>
  <c r="BH177" i="8"/>
  <c r="BG177" i="8"/>
  <c r="BF177" i="8"/>
  <c r="T177" i="8"/>
  <c r="R177" i="8"/>
  <c r="P177" i="8"/>
  <c r="BI173" i="8"/>
  <c r="BH173" i="8"/>
  <c r="BG173" i="8"/>
  <c r="BF173" i="8"/>
  <c r="T173" i="8"/>
  <c r="R173" i="8"/>
  <c r="P173" i="8"/>
  <c r="BI169" i="8"/>
  <c r="BH169" i="8"/>
  <c r="BG169" i="8"/>
  <c r="BF169" i="8"/>
  <c r="T169" i="8"/>
  <c r="R169" i="8"/>
  <c r="P169" i="8"/>
  <c r="BI166" i="8"/>
  <c r="BH166" i="8"/>
  <c r="BG166" i="8"/>
  <c r="BF166" i="8"/>
  <c r="T166" i="8"/>
  <c r="R166" i="8"/>
  <c r="P166" i="8"/>
  <c r="BI163" i="8"/>
  <c r="BH163" i="8"/>
  <c r="BG163" i="8"/>
  <c r="BF163" i="8"/>
  <c r="T163" i="8"/>
  <c r="R163" i="8"/>
  <c r="P163" i="8"/>
  <c r="BI160" i="8"/>
  <c r="BH160" i="8"/>
  <c r="BG160" i="8"/>
  <c r="BF160" i="8"/>
  <c r="T160" i="8"/>
  <c r="R160" i="8"/>
  <c r="P160" i="8"/>
  <c r="BI157" i="8"/>
  <c r="BH157" i="8"/>
  <c r="BG157" i="8"/>
  <c r="BF157" i="8"/>
  <c r="T157" i="8"/>
  <c r="R157" i="8"/>
  <c r="P157" i="8"/>
  <c r="BI154" i="8"/>
  <c r="BH154" i="8"/>
  <c r="BG154" i="8"/>
  <c r="BF154" i="8"/>
  <c r="T154" i="8"/>
  <c r="R154" i="8"/>
  <c r="P154" i="8"/>
  <c r="BI151" i="8"/>
  <c r="BH151" i="8"/>
  <c r="BG151" i="8"/>
  <c r="BF151" i="8"/>
  <c r="T151" i="8"/>
  <c r="R151" i="8"/>
  <c r="P151" i="8"/>
  <c r="BI144" i="8"/>
  <c r="BH144" i="8"/>
  <c r="BG144" i="8"/>
  <c r="BF144" i="8"/>
  <c r="T144" i="8"/>
  <c r="R144" i="8"/>
  <c r="P144" i="8"/>
  <c r="BI140" i="8"/>
  <c r="BH140" i="8"/>
  <c r="BG140" i="8"/>
  <c r="BF140" i="8"/>
  <c r="T140" i="8"/>
  <c r="R140" i="8"/>
  <c r="P140" i="8"/>
  <c r="BI133" i="8"/>
  <c r="BH133" i="8"/>
  <c r="BG133" i="8"/>
  <c r="BF133" i="8"/>
  <c r="T133" i="8"/>
  <c r="R133" i="8"/>
  <c r="P133" i="8"/>
  <c r="BI126" i="8"/>
  <c r="BH126" i="8"/>
  <c r="BG126" i="8"/>
  <c r="BF126" i="8"/>
  <c r="T126" i="8"/>
  <c r="R126" i="8"/>
  <c r="P126" i="8"/>
  <c r="F117" i="8"/>
  <c r="E115" i="8"/>
  <c r="F91" i="8"/>
  <c r="E89" i="8"/>
  <c r="J26" i="8"/>
  <c r="E26" i="8"/>
  <c r="J94" i="8"/>
  <c r="J25" i="8"/>
  <c r="J23" i="8"/>
  <c r="E23" i="8"/>
  <c r="J119" i="8" s="1"/>
  <c r="J22" i="8"/>
  <c r="J20" i="8"/>
  <c r="E20" i="8"/>
  <c r="F94" i="8"/>
  <c r="J19" i="8"/>
  <c r="J17" i="8"/>
  <c r="E17" i="8"/>
  <c r="F93" i="8"/>
  <c r="J16" i="8"/>
  <c r="J14" i="8"/>
  <c r="J117" i="8"/>
  <c r="E7" i="8"/>
  <c r="E85" i="8" s="1"/>
  <c r="J39" i="7"/>
  <c r="J38" i="7"/>
  <c r="AY101" i="1"/>
  <c r="J37" i="7"/>
  <c r="AX101" i="1"/>
  <c r="BI172" i="7"/>
  <c r="BH172" i="7"/>
  <c r="BG172" i="7"/>
  <c r="BF172" i="7"/>
  <c r="T172" i="7"/>
  <c r="T171" i="7"/>
  <c r="R172" i="7"/>
  <c r="R171" i="7"/>
  <c r="P172" i="7"/>
  <c r="P171" i="7"/>
  <c r="BI166" i="7"/>
  <c r="BH166" i="7"/>
  <c r="BG166" i="7"/>
  <c r="BF166" i="7"/>
  <c r="T166" i="7"/>
  <c r="R166" i="7"/>
  <c r="P166" i="7"/>
  <c r="BI162" i="7"/>
  <c r="BH162" i="7"/>
  <c r="BG162" i="7"/>
  <c r="BF162" i="7"/>
  <c r="T162" i="7"/>
  <c r="R162" i="7"/>
  <c r="P162" i="7"/>
  <c r="BI158" i="7"/>
  <c r="BH158" i="7"/>
  <c r="BG158" i="7"/>
  <c r="BF158" i="7"/>
  <c r="T158" i="7"/>
  <c r="R158" i="7"/>
  <c r="P158" i="7"/>
  <c r="BI154" i="7"/>
  <c r="BH154" i="7"/>
  <c r="BG154" i="7"/>
  <c r="BF154" i="7"/>
  <c r="T154" i="7"/>
  <c r="R154" i="7"/>
  <c r="P154" i="7"/>
  <c r="BI150" i="7"/>
  <c r="BH150" i="7"/>
  <c r="BG150" i="7"/>
  <c r="BF150" i="7"/>
  <c r="T150" i="7"/>
  <c r="R150" i="7"/>
  <c r="P150" i="7"/>
  <c r="BI146" i="7"/>
  <c r="BH146" i="7"/>
  <c r="BG146" i="7"/>
  <c r="BF146" i="7"/>
  <c r="T146" i="7"/>
  <c r="R146" i="7"/>
  <c r="P146" i="7"/>
  <c r="BI143" i="7"/>
  <c r="BH143" i="7"/>
  <c r="BG143" i="7"/>
  <c r="BF143" i="7"/>
  <c r="T143" i="7"/>
  <c r="R143" i="7"/>
  <c r="P143" i="7"/>
  <c r="BI140" i="7"/>
  <c r="BH140" i="7"/>
  <c r="BG140" i="7"/>
  <c r="BF140" i="7"/>
  <c r="T140" i="7"/>
  <c r="R140" i="7"/>
  <c r="P140" i="7"/>
  <c r="BI137" i="7"/>
  <c r="BH137" i="7"/>
  <c r="BG137" i="7"/>
  <c r="BF137" i="7"/>
  <c r="T137" i="7"/>
  <c r="R137" i="7"/>
  <c r="P137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F117" i="7"/>
  <c r="E115" i="7"/>
  <c r="F91" i="7"/>
  <c r="E89" i="7"/>
  <c r="J26" i="7"/>
  <c r="E26" i="7"/>
  <c r="J94" i="7" s="1"/>
  <c r="J25" i="7"/>
  <c r="J23" i="7"/>
  <c r="E23" i="7"/>
  <c r="J119" i="7"/>
  <c r="J22" i="7"/>
  <c r="J20" i="7"/>
  <c r="E20" i="7"/>
  <c r="F120" i="7"/>
  <c r="J19" i="7"/>
  <c r="J17" i="7"/>
  <c r="E17" i="7"/>
  <c r="F93" i="7"/>
  <c r="J16" i="7"/>
  <c r="J14" i="7"/>
  <c r="J91" i="7" s="1"/>
  <c r="E7" i="7"/>
  <c r="E111" i="7"/>
  <c r="J39" i="6"/>
  <c r="J38" i="6"/>
  <c r="AY100" i="1"/>
  <c r="J37" i="6"/>
  <c r="AX100" i="1"/>
  <c r="BI288" i="6"/>
  <c r="BH288" i="6"/>
  <c r="BG288" i="6"/>
  <c r="BF288" i="6"/>
  <c r="T288" i="6"/>
  <c r="T287" i="6"/>
  <c r="R288" i="6"/>
  <c r="R287" i="6" s="1"/>
  <c r="P288" i="6"/>
  <c r="P287" i="6" s="1"/>
  <c r="BI283" i="6"/>
  <c r="BH283" i="6"/>
  <c r="BG283" i="6"/>
  <c r="BF283" i="6"/>
  <c r="T283" i="6"/>
  <c r="R283" i="6"/>
  <c r="P283" i="6"/>
  <c r="BI277" i="6"/>
  <c r="BH277" i="6"/>
  <c r="BG277" i="6"/>
  <c r="BF277" i="6"/>
  <c r="T277" i="6"/>
  <c r="R277" i="6"/>
  <c r="P277" i="6"/>
  <c r="BI273" i="6"/>
  <c r="BH273" i="6"/>
  <c r="BG273" i="6"/>
  <c r="BF273" i="6"/>
  <c r="T273" i="6"/>
  <c r="R273" i="6"/>
  <c r="P273" i="6"/>
  <c r="BI268" i="6"/>
  <c r="BH268" i="6"/>
  <c r="BG268" i="6"/>
  <c r="BF268" i="6"/>
  <c r="T268" i="6"/>
  <c r="R268" i="6"/>
  <c r="P268" i="6"/>
  <c r="BI258" i="6"/>
  <c r="BH258" i="6"/>
  <c r="BG258" i="6"/>
  <c r="BF258" i="6"/>
  <c r="T258" i="6"/>
  <c r="R258" i="6"/>
  <c r="P258" i="6"/>
  <c r="BI249" i="6"/>
  <c r="BH249" i="6"/>
  <c r="BG249" i="6"/>
  <c r="BF249" i="6"/>
  <c r="T249" i="6"/>
  <c r="R249" i="6"/>
  <c r="P249" i="6"/>
  <c r="BI240" i="6"/>
  <c r="BH240" i="6"/>
  <c r="BG240" i="6"/>
  <c r="BF240" i="6"/>
  <c r="T240" i="6"/>
  <c r="R240" i="6"/>
  <c r="P240" i="6"/>
  <c r="BI230" i="6"/>
  <c r="BH230" i="6"/>
  <c r="BG230" i="6"/>
  <c r="BF230" i="6"/>
  <c r="T230" i="6"/>
  <c r="R230" i="6"/>
  <c r="P230" i="6"/>
  <c r="BI220" i="6"/>
  <c r="BH220" i="6"/>
  <c r="BG220" i="6"/>
  <c r="BF220" i="6"/>
  <c r="T220" i="6"/>
  <c r="R220" i="6"/>
  <c r="P220" i="6"/>
  <c r="BI207" i="6"/>
  <c r="BH207" i="6"/>
  <c r="BG207" i="6"/>
  <c r="BF207" i="6"/>
  <c r="T207" i="6"/>
  <c r="R207" i="6"/>
  <c r="P207" i="6"/>
  <c r="BI195" i="6"/>
  <c r="BH195" i="6"/>
  <c r="BG195" i="6"/>
  <c r="BF195" i="6"/>
  <c r="T195" i="6"/>
  <c r="R195" i="6"/>
  <c r="P195" i="6"/>
  <c r="BI186" i="6"/>
  <c r="BH186" i="6"/>
  <c r="BG186" i="6"/>
  <c r="BF186" i="6"/>
  <c r="T186" i="6"/>
  <c r="R186" i="6"/>
  <c r="P186" i="6"/>
  <c r="BI177" i="6"/>
  <c r="BH177" i="6"/>
  <c r="BG177" i="6"/>
  <c r="BF177" i="6"/>
  <c r="T177" i="6"/>
  <c r="R177" i="6"/>
  <c r="P177" i="6"/>
  <c r="BI168" i="6"/>
  <c r="BH168" i="6"/>
  <c r="BG168" i="6"/>
  <c r="BF168" i="6"/>
  <c r="T168" i="6"/>
  <c r="R168" i="6"/>
  <c r="P168" i="6"/>
  <c r="BI158" i="6"/>
  <c r="BH158" i="6"/>
  <c r="BG158" i="6"/>
  <c r="BF158" i="6"/>
  <c r="T158" i="6"/>
  <c r="R158" i="6"/>
  <c r="P158" i="6"/>
  <c r="BI149" i="6"/>
  <c r="BH149" i="6"/>
  <c r="BG149" i="6"/>
  <c r="BF149" i="6"/>
  <c r="T149" i="6"/>
  <c r="R149" i="6"/>
  <c r="P149" i="6"/>
  <c r="BI140" i="6"/>
  <c r="BH140" i="6"/>
  <c r="BG140" i="6"/>
  <c r="BF140" i="6"/>
  <c r="T140" i="6"/>
  <c r="R140" i="6"/>
  <c r="P140" i="6"/>
  <c r="BI136" i="6"/>
  <c r="BH136" i="6"/>
  <c r="BG136" i="6"/>
  <c r="BF136" i="6"/>
  <c r="T136" i="6"/>
  <c r="R136" i="6"/>
  <c r="P136" i="6"/>
  <c r="BI127" i="6"/>
  <c r="BH127" i="6"/>
  <c r="BG127" i="6"/>
  <c r="BF127" i="6"/>
  <c r="T127" i="6"/>
  <c r="R127" i="6"/>
  <c r="P127" i="6"/>
  <c r="F118" i="6"/>
  <c r="E116" i="6"/>
  <c r="F91" i="6"/>
  <c r="E89" i="6"/>
  <c r="J26" i="6"/>
  <c r="E26" i="6"/>
  <c r="J94" i="6"/>
  <c r="J25" i="6"/>
  <c r="J23" i="6"/>
  <c r="E23" i="6"/>
  <c r="J93" i="6" s="1"/>
  <c r="J22" i="6"/>
  <c r="J20" i="6"/>
  <c r="E20" i="6"/>
  <c r="F94" i="6"/>
  <c r="J19" i="6"/>
  <c r="J17" i="6"/>
  <c r="E17" i="6"/>
  <c r="F120" i="6"/>
  <c r="J16" i="6"/>
  <c r="J14" i="6"/>
  <c r="J118" i="6"/>
  <c r="E7" i="6"/>
  <c r="E85" i="6" s="1"/>
  <c r="J39" i="5"/>
  <c r="J38" i="5"/>
  <c r="AY99" i="1"/>
  <c r="J37" i="5"/>
  <c r="AX99" i="1"/>
  <c r="BI248" i="5"/>
  <c r="BH248" i="5"/>
  <c r="BG248" i="5"/>
  <c r="BF248" i="5"/>
  <c r="T248" i="5"/>
  <c r="T247" i="5"/>
  <c r="R248" i="5"/>
  <c r="R247" i="5"/>
  <c r="P248" i="5"/>
  <c r="P247" i="5"/>
  <c r="BI242" i="5"/>
  <c r="BH242" i="5"/>
  <c r="BG242" i="5"/>
  <c r="BF242" i="5"/>
  <c r="T242" i="5"/>
  <c r="R242" i="5"/>
  <c r="P242" i="5"/>
  <c r="BI238" i="5"/>
  <c r="BH238" i="5"/>
  <c r="BG238" i="5"/>
  <c r="BF238" i="5"/>
  <c r="T238" i="5"/>
  <c r="R238" i="5"/>
  <c r="P238" i="5"/>
  <c r="BI234" i="5"/>
  <c r="BH234" i="5"/>
  <c r="BG234" i="5"/>
  <c r="BF234" i="5"/>
  <c r="T234" i="5"/>
  <c r="R234" i="5"/>
  <c r="P234" i="5"/>
  <c r="BI229" i="5"/>
  <c r="BH229" i="5"/>
  <c r="BG229" i="5"/>
  <c r="BF229" i="5"/>
  <c r="T229" i="5"/>
  <c r="R229" i="5"/>
  <c r="P229" i="5"/>
  <c r="BI225" i="5"/>
  <c r="BH225" i="5"/>
  <c r="BG225" i="5"/>
  <c r="BF225" i="5"/>
  <c r="T225" i="5"/>
  <c r="R225" i="5"/>
  <c r="P225" i="5"/>
  <c r="BI221" i="5"/>
  <c r="BH221" i="5"/>
  <c r="BG221" i="5"/>
  <c r="BF221" i="5"/>
  <c r="T221" i="5"/>
  <c r="R221" i="5"/>
  <c r="P221" i="5"/>
  <c r="BI217" i="5"/>
  <c r="BH217" i="5"/>
  <c r="BG217" i="5"/>
  <c r="BF217" i="5"/>
  <c r="T217" i="5"/>
  <c r="R217" i="5"/>
  <c r="P217" i="5"/>
  <c r="BI213" i="5"/>
  <c r="BH213" i="5"/>
  <c r="BG213" i="5"/>
  <c r="BF213" i="5"/>
  <c r="T213" i="5"/>
  <c r="R213" i="5"/>
  <c r="P213" i="5"/>
  <c r="BI210" i="5"/>
  <c r="BH210" i="5"/>
  <c r="BG210" i="5"/>
  <c r="BF210" i="5"/>
  <c r="T210" i="5"/>
  <c r="R210" i="5"/>
  <c r="P210" i="5"/>
  <c r="BI207" i="5"/>
  <c r="BH207" i="5"/>
  <c r="BG207" i="5"/>
  <c r="BF207" i="5"/>
  <c r="T207" i="5"/>
  <c r="R207" i="5"/>
  <c r="P207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2" i="5"/>
  <c r="BH192" i="5"/>
  <c r="BG192" i="5"/>
  <c r="BF192" i="5"/>
  <c r="T192" i="5"/>
  <c r="R192" i="5"/>
  <c r="P192" i="5"/>
  <c r="BI189" i="5"/>
  <c r="BH189" i="5"/>
  <c r="BG189" i="5"/>
  <c r="BF189" i="5"/>
  <c r="T189" i="5"/>
  <c r="R189" i="5"/>
  <c r="P189" i="5"/>
  <c r="BI186" i="5"/>
  <c r="BH186" i="5"/>
  <c r="BG186" i="5"/>
  <c r="BF186" i="5"/>
  <c r="T186" i="5"/>
  <c r="R186" i="5"/>
  <c r="P186" i="5"/>
  <c r="BI183" i="5"/>
  <c r="BH183" i="5"/>
  <c r="BG183" i="5"/>
  <c r="BF183" i="5"/>
  <c r="T183" i="5"/>
  <c r="R183" i="5"/>
  <c r="P183" i="5"/>
  <c r="BI180" i="5"/>
  <c r="BH180" i="5"/>
  <c r="BG180" i="5"/>
  <c r="BF180" i="5"/>
  <c r="T180" i="5"/>
  <c r="R180" i="5"/>
  <c r="P180" i="5"/>
  <c r="BI177" i="5"/>
  <c r="BH177" i="5"/>
  <c r="BG177" i="5"/>
  <c r="BF177" i="5"/>
  <c r="T177" i="5"/>
  <c r="R177" i="5"/>
  <c r="P177" i="5"/>
  <c r="BI174" i="5"/>
  <c r="BH174" i="5"/>
  <c r="BG174" i="5"/>
  <c r="BF174" i="5"/>
  <c r="T174" i="5"/>
  <c r="R174" i="5"/>
  <c r="P174" i="5"/>
  <c r="BI171" i="5"/>
  <c r="BH171" i="5"/>
  <c r="BG171" i="5"/>
  <c r="BF171" i="5"/>
  <c r="T171" i="5"/>
  <c r="R171" i="5"/>
  <c r="P171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3" i="5"/>
  <c r="BH143" i="5"/>
  <c r="BG143" i="5"/>
  <c r="BF143" i="5"/>
  <c r="T143" i="5"/>
  <c r="R143" i="5"/>
  <c r="P143" i="5"/>
  <c r="BI139" i="5"/>
  <c r="BH139" i="5"/>
  <c r="BG139" i="5"/>
  <c r="BF139" i="5"/>
  <c r="T139" i="5"/>
  <c r="R139" i="5"/>
  <c r="P139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6" i="5"/>
  <c r="BH126" i="5"/>
  <c r="BG126" i="5"/>
  <c r="BF126" i="5"/>
  <c r="T126" i="5"/>
  <c r="R126" i="5"/>
  <c r="P126" i="5"/>
  <c r="F117" i="5"/>
  <c r="E115" i="5"/>
  <c r="F91" i="5"/>
  <c r="E89" i="5"/>
  <c r="J26" i="5"/>
  <c r="E26" i="5"/>
  <c r="J94" i="5"/>
  <c r="J25" i="5"/>
  <c r="J23" i="5"/>
  <c r="E23" i="5"/>
  <c r="J93" i="5"/>
  <c r="J22" i="5"/>
  <c r="J20" i="5"/>
  <c r="E20" i="5"/>
  <c r="F120" i="5"/>
  <c r="J19" i="5"/>
  <c r="J17" i="5"/>
  <c r="E17" i="5"/>
  <c r="F93" i="5"/>
  <c r="J16" i="5"/>
  <c r="J14" i="5"/>
  <c r="J91" i="5"/>
  <c r="E7" i="5"/>
  <c r="E111" i="5" s="1"/>
  <c r="J39" i="4"/>
  <c r="J38" i="4"/>
  <c r="AY98" i="1"/>
  <c r="J37" i="4"/>
  <c r="AX98" i="1"/>
  <c r="BI226" i="4"/>
  <c r="BH226" i="4"/>
  <c r="BG226" i="4"/>
  <c r="BF226" i="4"/>
  <c r="T226" i="4"/>
  <c r="T225" i="4"/>
  <c r="R226" i="4"/>
  <c r="R225" i="4"/>
  <c r="P226" i="4"/>
  <c r="P225" i="4"/>
  <c r="BI220" i="4"/>
  <c r="BH220" i="4"/>
  <c r="BG220" i="4"/>
  <c r="BF220" i="4"/>
  <c r="T220" i="4"/>
  <c r="R220" i="4"/>
  <c r="P220" i="4"/>
  <c r="BI216" i="4"/>
  <c r="BH216" i="4"/>
  <c r="BG216" i="4"/>
  <c r="BF216" i="4"/>
  <c r="T216" i="4"/>
  <c r="R216" i="4"/>
  <c r="P216" i="4"/>
  <c r="BI210" i="4"/>
  <c r="BH210" i="4"/>
  <c r="BG210" i="4"/>
  <c r="BF210" i="4"/>
  <c r="T210" i="4"/>
  <c r="R210" i="4"/>
  <c r="P210" i="4"/>
  <c r="BI206" i="4"/>
  <c r="BH206" i="4"/>
  <c r="BG206" i="4"/>
  <c r="BF206" i="4"/>
  <c r="T206" i="4"/>
  <c r="R206" i="4"/>
  <c r="P206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5" i="4"/>
  <c r="BH195" i="4"/>
  <c r="BG195" i="4"/>
  <c r="BF195" i="4"/>
  <c r="T195" i="4"/>
  <c r="R195" i="4"/>
  <c r="P195" i="4"/>
  <c r="BI191" i="4"/>
  <c r="BH191" i="4"/>
  <c r="BG191" i="4"/>
  <c r="BF191" i="4"/>
  <c r="T191" i="4"/>
  <c r="R191" i="4"/>
  <c r="P191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1" i="4"/>
  <c r="BH171" i="4"/>
  <c r="BG171" i="4"/>
  <c r="BF171" i="4"/>
  <c r="T171" i="4"/>
  <c r="R171" i="4"/>
  <c r="P171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5" i="4"/>
  <c r="BH155" i="4"/>
  <c r="BG155" i="4"/>
  <c r="BF155" i="4"/>
  <c r="T155" i="4"/>
  <c r="R155" i="4"/>
  <c r="P155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4" i="4"/>
  <c r="BH134" i="4"/>
  <c r="BG134" i="4"/>
  <c r="BF134" i="4"/>
  <c r="T134" i="4"/>
  <c r="R134" i="4"/>
  <c r="P134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F117" i="4"/>
  <c r="E115" i="4"/>
  <c r="F91" i="4"/>
  <c r="E89" i="4"/>
  <c r="J26" i="4"/>
  <c r="E26" i="4"/>
  <c r="J120" i="4" s="1"/>
  <c r="J25" i="4"/>
  <c r="J23" i="4"/>
  <c r="E23" i="4"/>
  <c r="J93" i="4"/>
  <c r="J22" i="4"/>
  <c r="J20" i="4"/>
  <c r="E20" i="4"/>
  <c r="F94" i="4"/>
  <c r="J19" i="4"/>
  <c r="J17" i="4"/>
  <c r="E17" i="4"/>
  <c r="F93" i="4"/>
  <c r="J16" i="4"/>
  <c r="J14" i="4"/>
  <c r="J117" i="4"/>
  <c r="E7" i="4"/>
  <c r="E85" i="4"/>
  <c r="J39" i="3"/>
  <c r="J38" i="3"/>
  <c r="AY97" i="1"/>
  <c r="J37" i="3"/>
  <c r="AX97" i="1"/>
  <c r="BI234" i="3"/>
  <c r="BH234" i="3"/>
  <c r="BG234" i="3"/>
  <c r="BF234" i="3"/>
  <c r="T234" i="3"/>
  <c r="T233" i="3"/>
  <c r="R234" i="3"/>
  <c r="R233" i="3" s="1"/>
  <c r="P234" i="3"/>
  <c r="P233" i="3" s="1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0" i="3"/>
  <c r="BH140" i="3"/>
  <c r="BG140" i="3"/>
  <c r="BF140" i="3"/>
  <c r="F36" i="3" s="1"/>
  <c r="T140" i="3"/>
  <c r="R140" i="3"/>
  <c r="P140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6" i="3"/>
  <c r="BH126" i="3"/>
  <c r="BG126" i="3"/>
  <c r="BF126" i="3"/>
  <c r="T126" i="3"/>
  <c r="R126" i="3"/>
  <c r="P126" i="3"/>
  <c r="F117" i="3"/>
  <c r="E115" i="3"/>
  <c r="F91" i="3"/>
  <c r="E89" i="3"/>
  <c r="J26" i="3"/>
  <c r="E26" i="3"/>
  <c r="J120" i="3"/>
  <c r="J25" i="3"/>
  <c r="J23" i="3"/>
  <c r="E23" i="3"/>
  <c r="J119" i="3" s="1"/>
  <c r="J22" i="3"/>
  <c r="J20" i="3"/>
  <c r="E20" i="3"/>
  <c r="F94" i="3"/>
  <c r="J19" i="3"/>
  <c r="J17" i="3"/>
  <c r="E17" i="3"/>
  <c r="F93" i="3"/>
  <c r="J16" i="3"/>
  <c r="J14" i="3"/>
  <c r="J117" i="3"/>
  <c r="E7" i="3"/>
  <c r="E111" i="3"/>
  <c r="J37" i="2"/>
  <c r="J36" i="2"/>
  <c r="AY95" i="1"/>
  <c r="J35" i="2"/>
  <c r="AX95" i="1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F113" i="2"/>
  <c r="E111" i="2"/>
  <c r="F89" i="2"/>
  <c r="E87" i="2"/>
  <c r="J24" i="2"/>
  <c r="E24" i="2"/>
  <c r="J92" i="2"/>
  <c r="J23" i="2"/>
  <c r="J21" i="2"/>
  <c r="E21" i="2"/>
  <c r="J91" i="2" s="1"/>
  <c r="J20" i="2"/>
  <c r="J18" i="2"/>
  <c r="E18" i="2"/>
  <c r="F116" i="2"/>
  <c r="J17" i="2"/>
  <c r="J15" i="2"/>
  <c r="E15" i="2"/>
  <c r="F115" i="2"/>
  <c r="J14" i="2"/>
  <c r="J12" i="2"/>
  <c r="J113" i="2"/>
  <c r="E7" i="2"/>
  <c r="E109" i="2"/>
  <c r="L90" i="1"/>
  <c r="AM90" i="1"/>
  <c r="AM89" i="1"/>
  <c r="L89" i="1"/>
  <c r="AM87" i="1"/>
  <c r="L87" i="1"/>
  <c r="L85" i="1"/>
  <c r="L84" i="1"/>
  <c r="J122" i="2"/>
  <c r="J166" i="2"/>
  <c r="J151" i="2"/>
  <c r="BK130" i="3"/>
  <c r="BK192" i="3"/>
  <c r="BK225" i="3"/>
  <c r="BK201" i="3"/>
  <c r="BK164" i="3"/>
  <c r="BK165" i="4"/>
  <c r="J165" i="4"/>
  <c r="BK149" i="4"/>
  <c r="BK184" i="4"/>
  <c r="J148" i="5"/>
  <c r="J221" i="5"/>
  <c r="J248" i="5"/>
  <c r="J177" i="5"/>
  <c r="BK238" i="5"/>
  <c r="J177" i="6"/>
  <c r="J207" i="6"/>
  <c r="J268" i="6"/>
  <c r="BK273" i="6"/>
  <c r="J146" i="7"/>
  <c r="J172" i="7"/>
  <c r="BK200" i="8"/>
  <c r="J163" i="8"/>
  <c r="BK126" i="8"/>
  <c r="BK151" i="8"/>
  <c r="BK134" i="9"/>
  <c r="J155" i="9"/>
  <c r="J246" i="10"/>
  <c r="J354" i="10"/>
  <c r="J418" i="10"/>
  <c r="J393" i="10"/>
  <c r="J275" i="10"/>
  <c r="BK246" i="10"/>
  <c r="BK127" i="11"/>
  <c r="J227" i="11"/>
  <c r="BK269" i="11"/>
  <c r="BK289" i="11"/>
  <c r="BK180" i="12"/>
  <c r="J168" i="12"/>
  <c r="J179" i="13"/>
  <c r="BK137" i="13"/>
  <c r="J137" i="14"/>
  <c r="J129" i="19"/>
  <c r="BK151" i="2"/>
  <c r="BK169" i="2"/>
  <c r="BK166" i="2"/>
  <c r="J201" i="3"/>
  <c r="BK170" i="3"/>
  <c r="BK186" i="3"/>
  <c r="J216" i="3"/>
  <c r="J204" i="3"/>
  <c r="BK210" i="4"/>
  <c r="J134" i="4"/>
  <c r="J155" i="4"/>
  <c r="J168" i="4"/>
  <c r="J174" i="5"/>
  <c r="BK149" i="6"/>
  <c r="BK129" i="7"/>
  <c r="BK143" i="7"/>
  <c r="BK154" i="8"/>
  <c r="J140" i="8"/>
  <c r="BK163" i="8"/>
  <c r="BK143" i="9"/>
  <c r="J126" i="9"/>
  <c r="J130" i="9"/>
  <c r="BK291" i="10"/>
  <c r="BK337" i="10"/>
  <c r="BK381" i="10"/>
  <c r="J424" i="10"/>
  <c r="J342" i="10"/>
  <c r="J195" i="11"/>
  <c r="J341" i="11"/>
  <c r="BK211" i="11"/>
  <c r="J299" i="11"/>
  <c r="BK121" i="12"/>
  <c r="J191" i="12"/>
  <c r="J144" i="13"/>
  <c r="BK151" i="13"/>
  <c r="J153" i="14"/>
  <c r="J129" i="14"/>
  <c r="J167" i="15"/>
  <c r="BK167" i="15"/>
  <c r="BK138" i="15"/>
  <c r="BK179" i="15"/>
  <c r="J123" i="19"/>
  <c r="BK123" i="19"/>
  <c r="BK148" i="2"/>
  <c r="J169" i="2"/>
  <c r="J154" i="2"/>
  <c r="J126" i="3"/>
  <c r="J158" i="3"/>
  <c r="J213" i="3"/>
  <c r="J195" i="3"/>
  <c r="J192" i="3"/>
  <c r="J206" i="4"/>
  <c r="BK155" i="4"/>
  <c r="J178" i="4"/>
  <c r="BK220" i="4"/>
  <c r="J175" i="4"/>
  <c r="BK157" i="5"/>
  <c r="BK210" i="5"/>
  <c r="J183" i="5"/>
  <c r="BK234" i="5"/>
  <c r="BK207" i="5"/>
  <c r="J130" i="5"/>
  <c r="BK258" i="6"/>
  <c r="BK136" i="6"/>
  <c r="J288" i="6"/>
  <c r="BK195" i="6"/>
  <c r="BK146" i="7"/>
  <c r="J154" i="7"/>
  <c r="BK177" i="8"/>
  <c r="J173" i="8"/>
  <c r="J210" i="8"/>
  <c r="J163" i="9"/>
  <c r="J148" i="9"/>
  <c r="BK298" i="10"/>
  <c r="J166" i="10"/>
  <c r="BK186" i="10"/>
  <c r="J314" i="10"/>
  <c r="BK354" i="10"/>
  <c r="J126" i="10"/>
  <c r="BK131" i="10"/>
  <c r="J203" i="11"/>
  <c r="BK169" i="11"/>
  <c r="BK179" i="11"/>
  <c r="J169" i="11"/>
  <c r="J134" i="11"/>
  <c r="BK191" i="12"/>
  <c r="J121" i="12"/>
  <c r="BK129" i="13"/>
  <c r="J121" i="13"/>
  <c r="BK161" i="14"/>
  <c r="BK198" i="15"/>
  <c r="J156" i="15"/>
  <c r="J188" i="15"/>
  <c r="BK175" i="15"/>
  <c r="J159" i="15"/>
  <c r="BK124" i="15"/>
  <c r="J142" i="17"/>
  <c r="BK162" i="17"/>
  <c r="BK121" i="17"/>
  <c r="J121" i="18"/>
  <c r="BK126" i="19"/>
  <c r="J145" i="19"/>
  <c r="BK139" i="2"/>
  <c r="BK126" i="2"/>
  <c r="J139" i="2"/>
  <c r="J207" i="3"/>
  <c r="BK189" i="3"/>
  <c r="J167" i="3"/>
  <c r="J147" i="3"/>
  <c r="J229" i="3"/>
  <c r="BK134" i="4"/>
  <c r="J171" i="4"/>
  <c r="BK161" i="4"/>
  <c r="J210" i="4"/>
  <c r="BK199" i="4"/>
  <c r="J152" i="4"/>
  <c r="BK198" i="5"/>
  <c r="BK192" i="5"/>
  <c r="BK201" i="5"/>
  <c r="BK242" i="5"/>
  <c r="BK133" i="5"/>
  <c r="BK195" i="5"/>
  <c r="BK268" i="6"/>
  <c r="BK140" i="6"/>
  <c r="BK277" i="6"/>
  <c r="J166" i="7"/>
  <c r="J126" i="7"/>
  <c r="BK192" i="8"/>
  <c r="J157" i="8"/>
  <c r="J133" i="8"/>
  <c r="J134" i="9"/>
  <c r="BK169" i="9"/>
  <c r="BK303" i="10"/>
  <c r="J131" i="10"/>
  <c r="BK424" i="10"/>
  <c r="BK320" i="10"/>
  <c r="BK361" i="10"/>
  <c r="BK413" i="10"/>
  <c r="BK393" i="10"/>
  <c r="J219" i="11"/>
  <c r="J254" i="11"/>
  <c r="J211" i="11"/>
  <c r="BK341" i="11"/>
  <c r="J179" i="11"/>
  <c r="BK168" i="12"/>
  <c r="BK135" i="12"/>
  <c r="J165" i="13"/>
  <c r="J190" i="13"/>
  <c r="BK133" i="14"/>
  <c r="BK149" i="14"/>
  <c r="BK163" i="15"/>
  <c r="J182" i="15"/>
  <c r="BK135" i="15"/>
  <c r="J132" i="15"/>
  <c r="J149" i="17"/>
  <c r="J155" i="17"/>
  <c r="J141" i="19"/>
  <c r="BK141" i="19"/>
  <c r="BK129" i="19"/>
  <c r="BK145" i="2"/>
  <c r="BK163" i="2"/>
  <c r="J145" i="2"/>
  <c r="BK155" i="3"/>
  <c r="J155" i="3"/>
  <c r="BK219" i="3"/>
  <c r="BK234" i="3"/>
  <c r="J132" i="3"/>
  <c r="BK143" i="4"/>
  <c r="BK175" i="4"/>
  <c r="BK129" i="4"/>
  <c r="BK191" i="4"/>
  <c r="J171" i="5"/>
  <c r="BK177" i="5"/>
  <c r="BK139" i="5"/>
  <c r="BK186" i="5"/>
  <c r="BK126" i="5"/>
  <c r="BK248" i="5"/>
  <c r="J157" i="5"/>
  <c r="J158" i="6"/>
  <c r="BK220" i="6"/>
  <c r="BK283" i="6"/>
  <c r="BK168" i="6"/>
  <c r="BK150" i="7"/>
  <c r="BK172" i="7"/>
  <c r="BK157" i="8"/>
  <c r="BK140" i="8"/>
  <c r="BK180" i="8"/>
  <c r="J143" i="9"/>
  <c r="BK314" i="10"/>
  <c r="J320" i="10"/>
  <c r="BK342" i="10"/>
  <c r="J388" i="10"/>
  <c r="BK325" i="10"/>
  <c r="J159" i="11"/>
  <c r="J245" i="11"/>
  <c r="BK146" i="15"/>
  <c r="BK194" i="15"/>
  <c r="BK142" i="15"/>
  <c r="BK185" i="15"/>
  <c r="BK127" i="16"/>
  <c r="BK149" i="17"/>
  <c r="BK127" i="18"/>
  <c r="BK132" i="19"/>
  <c r="J148" i="19"/>
  <c r="BK157" i="2"/>
  <c r="BK142" i="2"/>
  <c r="J189" i="3"/>
  <c r="J219" i="3"/>
  <c r="BK173" i="3"/>
  <c r="BK204" i="3"/>
  <c r="J170" i="3"/>
  <c r="BK168" i="4"/>
  <c r="BK146" i="4"/>
  <c r="BK152" i="4"/>
  <c r="J136" i="6"/>
  <c r="BK240" i="6"/>
  <c r="BK186" i="6"/>
  <c r="J195" i="6"/>
  <c r="BK137" i="7"/>
  <c r="J154" i="8"/>
  <c r="J160" i="8"/>
  <c r="J126" i="8"/>
  <c r="BK140" i="9"/>
  <c r="BK151" i="9"/>
  <c r="BK148" i="9"/>
  <c r="J298" i="10"/>
  <c r="J291" i="10"/>
  <c r="J349" i="10"/>
  <c r="BK367" i="10"/>
  <c r="J403" i="10"/>
  <c r="J381" i="10"/>
  <c r="J309" i="11"/>
  <c r="BK219" i="11"/>
  <c r="J236" i="11"/>
  <c r="J269" i="11"/>
  <c r="BK236" i="11"/>
  <c r="J186" i="12"/>
  <c r="BK186" i="12"/>
  <c r="J137" i="13"/>
  <c r="BK165" i="13"/>
  <c r="BK137" i="14"/>
  <c r="BK157" i="14"/>
  <c r="J141" i="14"/>
  <c r="J124" i="15"/>
  <c r="J179" i="15"/>
  <c r="J185" i="15"/>
  <c r="J163" i="15"/>
  <c r="J194" i="15"/>
  <c r="BK191" i="15"/>
  <c r="J166" i="17"/>
  <c r="BK136" i="2"/>
  <c r="BK154" i="2"/>
  <c r="J163" i="2"/>
  <c r="J164" i="3"/>
  <c r="J186" i="3"/>
  <c r="BK195" i="3"/>
  <c r="J234" i="3"/>
  <c r="BK207" i="3"/>
  <c r="BK132" i="3"/>
  <c r="BK178" i="4"/>
  <c r="J181" i="4"/>
  <c r="BK181" i="4"/>
  <c r="J143" i="4"/>
  <c r="J184" i="4"/>
  <c r="BK225" i="5"/>
  <c r="J195" i="5"/>
  <c r="J189" i="5"/>
  <c r="BK189" i="5"/>
  <c r="BK171" i="5"/>
  <c r="J238" i="5"/>
  <c r="BK127" i="6"/>
  <c r="BK207" i="6"/>
  <c r="J283" i="6"/>
  <c r="BK166" i="7"/>
  <c r="BK158" i="7"/>
  <c r="J177" i="8"/>
  <c r="J166" i="8"/>
  <c r="BK166" i="8"/>
  <c r="BK169" i="8"/>
  <c r="J151" i="9"/>
  <c r="J169" i="9"/>
  <c r="BK224" i="10"/>
  <c r="J271" i="10"/>
  <c r="BK398" i="10"/>
  <c r="J224" i="10"/>
  <c r="J410" i="10"/>
  <c r="J147" i="10"/>
  <c r="J289" i="11"/>
  <c r="J187" i="11"/>
  <c r="BK263" i="11"/>
  <c r="J146" i="11"/>
  <c r="BK159" i="11"/>
  <c r="BK351" i="11"/>
  <c r="J174" i="12"/>
  <c r="BK143" i="12"/>
  <c r="J180" i="12"/>
  <c r="BK208" i="13"/>
  <c r="J208" i="13"/>
  <c r="BK129" i="14"/>
  <c r="J161" i="14"/>
  <c r="J133" i="14"/>
  <c r="J175" i="15"/>
  <c r="J135" i="15"/>
  <c r="BK182" i="15"/>
  <c r="BK122" i="16"/>
  <c r="BK166" i="17"/>
  <c r="J131" i="17"/>
  <c r="BK152" i="19"/>
  <c r="J152" i="19"/>
  <c r="J126" i="19"/>
  <c r="AS96" i="1"/>
  <c r="J161" i="3"/>
  <c r="BK216" i="3"/>
  <c r="BK210" i="3"/>
  <c r="BK126" i="3"/>
  <c r="BK167" i="3"/>
  <c r="BK187" i="4"/>
  <c r="BK158" i="4"/>
  <c r="BK126" i="4"/>
  <c r="BK226" i="4"/>
  <c r="J146" i="4"/>
  <c r="J216" i="4"/>
  <c r="BK180" i="5"/>
  <c r="J234" i="5"/>
  <c r="J126" i="5"/>
  <c r="J151" i="5"/>
  <c r="J139" i="5"/>
  <c r="J154" i="5"/>
  <c r="J240" i="6"/>
  <c r="J220" i="6"/>
  <c r="J273" i="6"/>
  <c r="BK162" i="7"/>
  <c r="J140" i="7"/>
  <c r="J137" i="7"/>
  <c r="J200" i="8"/>
  <c r="J180" i="8"/>
  <c r="BK144" i="8"/>
  <c r="BK130" i="9"/>
  <c r="BK155" i="9"/>
  <c r="J337" i="10"/>
  <c r="BK243" i="10"/>
  <c r="J303" i="10"/>
  <c r="J282" i="10"/>
  <c r="J398" i="10"/>
  <c r="J262" i="10"/>
  <c r="BK403" i="10"/>
  <c r="BK126" i="10"/>
  <c r="BK121" i="11"/>
  <c r="J351" i="11"/>
  <c r="BK361" i="11"/>
  <c r="J361" i="11"/>
  <c r="BK162" i="12"/>
  <c r="J135" i="12"/>
  <c r="BK144" i="13"/>
  <c r="J129" i="13"/>
  <c r="J157" i="14"/>
  <c r="J123" i="14"/>
  <c r="BK159" i="15"/>
  <c r="J128" i="15"/>
  <c r="BK188" i="15"/>
  <c r="BK150" i="15"/>
  <c r="J127" i="17"/>
  <c r="BK155" i="17"/>
  <c r="J121" i="17"/>
  <c r="BK145" i="19"/>
  <c r="BK148" i="19"/>
  <c r="J160" i="2"/>
  <c r="BK160" i="2"/>
  <c r="J198" i="3"/>
  <c r="BK158" i="3"/>
  <c r="BK144" i="3"/>
  <c r="BK140" i="3"/>
  <c r="J144" i="3"/>
  <c r="BK161" i="3"/>
  <c r="J161" i="4"/>
  <c r="J199" i="4"/>
  <c r="J226" i="4"/>
  <c r="J126" i="4"/>
  <c r="J210" i="5"/>
  <c r="J201" i="5"/>
  <c r="BK213" i="5"/>
  <c r="J207" i="5"/>
  <c r="BK154" i="5"/>
  <c r="J192" i="5"/>
  <c r="BK174" i="5"/>
  <c r="BK143" i="5"/>
  <c r="J186" i="5"/>
  <c r="J258" i="6"/>
  <c r="J230" i="6"/>
  <c r="BK177" i="6"/>
  <c r="J149" i="6"/>
  <c r="J162" i="7"/>
  <c r="J129" i="7"/>
  <c r="J144" i="8"/>
  <c r="BK173" i="8"/>
  <c r="J140" i="9"/>
  <c r="BK137" i="9"/>
  <c r="BK309" i="10"/>
  <c r="J243" i="10"/>
  <c r="BK275" i="10"/>
  <c r="BK349" i="10"/>
  <c r="J373" i="10"/>
  <c r="BK262" i="10"/>
  <c r="BK299" i="11"/>
  <c r="J321" i="11"/>
  <c r="J127" i="11"/>
  <c r="BK279" i="11"/>
  <c r="J143" i="12"/>
  <c r="BK156" i="15"/>
  <c r="J136" i="17"/>
  <c r="BK136" i="17"/>
  <c r="J133" i="18"/>
  <c r="BK135" i="19"/>
  <c r="J138" i="19"/>
  <c r="J126" i="2"/>
  <c r="J136" i="2"/>
  <c r="J222" i="3"/>
  <c r="J173" i="3"/>
  <c r="BK229" i="3"/>
  <c r="J140" i="3"/>
  <c r="J225" i="3"/>
  <c r="BK195" i="4"/>
  <c r="J191" i="4"/>
  <c r="J129" i="4"/>
  <c r="BK216" i="4"/>
  <c r="J158" i="4"/>
  <c r="J217" i="5"/>
  <c r="J225" i="5"/>
  <c r="BK130" i="5"/>
  <c r="BK183" i="5"/>
  <c r="J133" i="5"/>
  <c r="J180" i="5"/>
  <c r="J186" i="6"/>
  <c r="BK288" i="6"/>
  <c r="BK158" i="6"/>
  <c r="J158" i="7"/>
  <c r="BK126" i="7"/>
  <c r="J184" i="8"/>
  <c r="BK133" i="8"/>
  <c r="J169" i="8"/>
  <c r="J159" i="9"/>
  <c r="J361" i="10"/>
  <c r="BK147" i="10"/>
  <c r="J205" i="10"/>
  <c r="J413" i="10"/>
  <c r="BK410" i="10"/>
  <c r="BK418" i="10"/>
  <c r="J325" i="10"/>
  <c r="BK146" i="11"/>
  <c r="BK187" i="11"/>
  <c r="BK134" i="11"/>
  <c r="BK309" i="11"/>
  <c r="BK151" i="12"/>
  <c r="J151" i="12"/>
  <c r="J151" i="13"/>
  <c r="BK190" i="13"/>
  <c r="BK141" i="14"/>
  <c r="BK123" i="14"/>
  <c r="J149" i="14"/>
  <c r="BK153" i="15"/>
  <c r="BK172" i="15"/>
  <c r="J198" i="15"/>
  <c r="J142" i="15"/>
  <c r="J127" i="16"/>
  <c r="J162" i="17"/>
  <c r="BK133" i="18"/>
  <c r="BK138" i="19"/>
  <c r="J135" i="19"/>
  <c r="J148" i="2"/>
  <c r="J142" i="2"/>
  <c r="BK122" i="2"/>
  <c r="J130" i="3"/>
  <c r="BK171" i="4"/>
  <c r="J149" i="4"/>
  <c r="BK140" i="4"/>
  <c r="J195" i="4"/>
  <c r="J187" i="4"/>
  <c r="J198" i="5"/>
  <c r="J229" i="5"/>
  <c r="BK229" i="5"/>
  <c r="BK221" i="5"/>
  <c r="J213" i="5"/>
  <c r="J242" i="5"/>
  <c r="BK249" i="6"/>
  <c r="J127" i="6"/>
  <c r="BK230" i="6"/>
  <c r="J140" i="6"/>
  <c r="BK154" i="7"/>
  <c r="J150" i="7"/>
  <c r="J151" i="8"/>
  <c r="J192" i="8"/>
  <c r="BK210" i="8"/>
  <c r="BK126" i="9"/>
  <c r="BK163" i="9"/>
  <c r="J309" i="10"/>
  <c r="J186" i="10"/>
  <c r="BK166" i="10"/>
  <c r="BK271" i="10"/>
  <c r="J332" i="10"/>
  <c r="BK282" i="10"/>
  <c r="J331" i="11"/>
  <c r="J263" i="11"/>
  <c r="BK203" i="11"/>
  <c r="BK195" i="11"/>
  <c r="J121" i="11"/>
  <c r="BK227" i="11"/>
  <c r="BK174" i="12"/>
  <c r="J162" i="12"/>
  <c r="BK121" i="13"/>
  <c r="BK179" i="13"/>
  <c r="J145" i="14"/>
  <c r="BK153" i="14"/>
  <c r="BK145" i="14"/>
  <c r="J138" i="15"/>
  <c r="J153" i="15"/>
  <c r="BK132" i="15"/>
  <c r="J172" i="15"/>
  <c r="J122" i="16"/>
  <c r="BK127" i="17"/>
  <c r="BK121" i="18"/>
  <c r="J132" i="19"/>
  <c r="J157" i="2"/>
  <c r="BK213" i="3"/>
  <c r="BK222" i="3"/>
  <c r="BK147" i="3"/>
  <c r="BK198" i="3"/>
  <c r="J210" i="3"/>
  <c r="BK202" i="4"/>
  <c r="BK206" i="4"/>
  <c r="J220" i="4"/>
  <c r="J202" i="4"/>
  <c r="J140" i="4"/>
  <c r="J204" i="5"/>
  <c r="BK204" i="5"/>
  <c r="BK217" i="5"/>
  <c r="BK148" i="5"/>
  <c r="BK151" i="5"/>
  <c r="J143" i="5"/>
  <c r="J168" i="6"/>
  <c r="J249" i="6"/>
  <c r="J277" i="6"/>
  <c r="J143" i="7"/>
  <c r="BK140" i="7"/>
  <c r="BK160" i="8"/>
  <c r="BK184" i="8"/>
  <c r="J137" i="9"/>
  <c r="BK159" i="9"/>
  <c r="BK388" i="10"/>
  <c r="BK286" i="10"/>
  <c r="BK332" i="10"/>
  <c r="BK373" i="10"/>
  <c r="BK205" i="10"/>
  <c r="J286" i="10"/>
  <c r="J367" i="10"/>
  <c r="J279" i="11"/>
  <c r="BK245" i="11"/>
  <c r="BK321" i="11"/>
  <c r="BK331" i="11"/>
  <c r="BK254" i="11"/>
  <c r="BK128" i="15"/>
  <c r="J150" i="15"/>
  <c r="J191" i="15"/>
  <c r="J146" i="15"/>
  <c r="BK142" i="17"/>
  <c r="BK131" i="17"/>
  <c r="J127" i="18"/>
  <c r="J34" i="19"/>
  <c r="F34" i="12" l="1"/>
  <c r="T120" i="16"/>
  <c r="T119" i="16"/>
  <c r="R120" i="16"/>
  <c r="R119" i="16"/>
  <c r="P125" i="7"/>
  <c r="P124" i="7" s="1"/>
  <c r="P123" i="7" s="1"/>
  <c r="AU101" i="1" s="1"/>
  <c r="P125" i="8"/>
  <c r="P124" i="8"/>
  <c r="P123" i="8"/>
  <c r="AU102" i="1"/>
  <c r="R125" i="9"/>
  <c r="R124" i="9"/>
  <c r="R123" i="9"/>
  <c r="T372" i="10"/>
  <c r="BK120" i="12"/>
  <c r="J120" i="12"/>
  <c r="J98" i="12"/>
  <c r="BK128" i="14"/>
  <c r="BK121" i="14" s="1"/>
  <c r="J128" i="14"/>
  <c r="J100" i="14" s="1"/>
  <c r="BK171" i="15"/>
  <c r="J171" i="15" s="1"/>
  <c r="J100" i="15" s="1"/>
  <c r="BK121" i="2"/>
  <c r="J121" i="2"/>
  <c r="J98" i="2"/>
  <c r="T125" i="5"/>
  <c r="T124" i="5"/>
  <c r="T123" i="5"/>
  <c r="T126" i="6"/>
  <c r="BK125" i="8"/>
  <c r="J125" i="8"/>
  <c r="J100" i="8"/>
  <c r="BK270" i="10"/>
  <c r="J270" i="10"/>
  <c r="J99" i="10" s="1"/>
  <c r="R417" i="10"/>
  <c r="BK120" i="11"/>
  <c r="BK119" i="11"/>
  <c r="BK118" i="11"/>
  <c r="J118" i="11"/>
  <c r="J96" i="11" s="1"/>
  <c r="P128" i="14"/>
  <c r="P121" i="14"/>
  <c r="P120" i="14"/>
  <c r="AU108" i="1"/>
  <c r="R126" i="6"/>
  <c r="P372" i="10"/>
  <c r="R128" i="14"/>
  <c r="R121" i="14"/>
  <c r="R120" i="14"/>
  <c r="T171" i="15"/>
  <c r="T122" i="15" s="1"/>
  <c r="T121" i="15" s="1"/>
  <c r="P121" i="16"/>
  <c r="P120" i="16"/>
  <c r="P119" i="16" s="1"/>
  <c r="AU110" i="1" s="1"/>
  <c r="T121" i="2"/>
  <c r="P125" i="3"/>
  <c r="P124" i="3"/>
  <c r="P123" i="3"/>
  <c r="AU97" i="1"/>
  <c r="R125" i="4"/>
  <c r="R124" i="4" s="1"/>
  <c r="R123" i="4" s="1"/>
  <c r="BK125" i="5"/>
  <c r="J125" i="5"/>
  <c r="J100" i="5"/>
  <c r="P126" i="6"/>
  <c r="P125" i="6" s="1"/>
  <c r="P124" i="6" s="1"/>
  <c r="AU100" i="1" s="1"/>
  <c r="T125" i="8"/>
  <c r="T124" i="8"/>
  <c r="T123" i="8"/>
  <c r="R270" i="10"/>
  <c r="R124" i="10" s="1"/>
  <c r="R123" i="10" s="1"/>
  <c r="T409" i="10"/>
  <c r="R120" i="13"/>
  <c r="R119" i="13"/>
  <c r="R118" i="13" s="1"/>
  <c r="R125" i="3"/>
  <c r="R124" i="3"/>
  <c r="R123" i="3"/>
  <c r="P272" i="6"/>
  <c r="T125" i="7"/>
  <c r="T124" i="7" s="1"/>
  <c r="T123" i="7" s="1"/>
  <c r="T125" i="10"/>
  <c r="T417" i="10"/>
  <c r="R120" i="11"/>
  <c r="R119" i="11"/>
  <c r="R118" i="11"/>
  <c r="R123" i="15"/>
  <c r="P120" i="17"/>
  <c r="P119" i="17"/>
  <c r="P118" i="17" s="1"/>
  <c r="AU111" i="1" s="1"/>
  <c r="P120" i="18"/>
  <c r="P119" i="18"/>
  <c r="P118" i="18"/>
  <c r="AU112" i="1"/>
  <c r="P122" i="19"/>
  <c r="P135" i="2"/>
  <c r="BK125" i="4"/>
  <c r="P125" i="10"/>
  <c r="P417" i="10"/>
  <c r="P408" i="10" s="1"/>
  <c r="T120" i="11"/>
  <c r="T119" i="11"/>
  <c r="T118" i="11"/>
  <c r="T120" i="13"/>
  <c r="T119" i="13"/>
  <c r="T118" i="13" s="1"/>
  <c r="T128" i="14"/>
  <c r="T121" i="14"/>
  <c r="T120" i="14"/>
  <c r="BK144" i="19"/>
  <c r="J144" i="19"/>
  <c r="J99" i="19" s="1"/>
  <c r="R135" i="2"/>
  <c r="T125" i="3"/>
  <c r="T124" i="3"/>
  <c r="T123" i="3"/>
  <c r="BK126" i="6"/>
  <c r="J126" i="6" s="1"/>
  <c r="J100" i="6" s="1"/>
  <c r="T125" i="9"/>
  <c r="T124" i="9"/>
  <c r="T123" i="9"/>
  <c r="P270" i="10"/>
  <c r="P409" i="10"/>
  <c r="BK120" i="13"/>
  <c r="J120" i="13"/>
  <c r="J98" i="13"/>
  <c r="T144" i="19"/>
  <c r="T121" i="19" s="1"/>
  <c r="T120" i="19" s="1"/>
  <c r="R121" i="2"/>
  <c r="R120" i="2"/>
  <c r="R119" i="2" s="1"/>
  <c r="T125" i="4"/>
  <c r="T124" i="4"/>
  <c r="T123" i="4"/>
  <c r="BK272" i="6"/>
  <c r="J272" i="6"/>
  <c r="J101" i="6"/>
  <c r="R125" i="8"/>
  <c r="R124" i="8" s="1"/>
  <c r="R123" i="8" s="1"/>
  <c r="BK125" i="9"/>
  <c r="J125" i="9"/>
  <c r="J100" i="9"/>
  <c r="T270" i="10"/>
  <c r="R409" i="10"/>
  <c r="R408" i="10"/>
  <c r="P120" i="11"/>
  <c r="P119" i="11"/>
  <c r="P118" i="11"/>
  <c r="AU105" i="1"/>
  <c r="P120" i="13"/>
  <c r="P119" i="13"/>
  <c r="P118" i="13"/>
  <c r="AU107" i="1"/>
  <c r="P123" i="15"/>
  <c r="R120" i="17"/>
  <c r="R119" i="17"/>
  <c r="R118" i="17"/>
  <c r="BK120" i="18"/>
  <c r="BK119" i="18" s="1"/>
  <c r="J119" i="18" s="1"/>
  <c r="J97" i="18" s="1"/>
  <c r="J120" i="18"/>
  <c r="J98" i="18" s="1"/>
  <c r="BK125" i="3"/>
  <c r="J125" i="3" s="1"/>
  <c r="J100" i="3" s="1"/>
  <c r="P125" i="4"/>
  <c r="P124" i="4"/>
  <c r="P123" i="4"/>
  <c r="AU98" i="1"/>
  <c r="P125" i="5"/>
  <c r="P124" i="5"/>
  <c r="P123" i="5" s="1"/>
  <c r="AU99" i="1" s="1"/>
  <c r="R272" i="6"/>
  <c r="BK125" i="7"/>
  <c r="T120" i="12"/>
  <c r="T119" i="12"/>
  <c r="T118" i="12" s="1"/>
  <c r="BK123" i="15"/>
  <c r="J123" i="15" s="1"/>
  <c r="J98" i="15" s="1"/>
  <c r="BK120" i="17"/>
  <c r="J120" i="17"/>
  <c r="J98" i="17"/>
  <c r="T122" i="19"/>
  <c r="T135" i="2"/>
  <c r="R125" i="7"/>
  <c r="R124" i="7" s="1"/>
  <c r="R123" i="7" s="1"/>
  <c r="BK125" i="10"/>
  <c r="BK124" i="10" s="1"/>
  <c r="J124" i="10" s="1"/>
  <c r="J97" i="10" s="1"/>
  <c r="J125" i="10"/>
  <c r="J98" i="10"/>
  <c r="R372" i="10"/>
  <c r="R120" i="12"/>
  <c r="R119" i="12"/>
  <c r="R118" i="12" s="1"/>
  <c r="R171" i="15"/>
  <c r="T120" i="17"/>
  <c r="T119" i="17"/>
  <c r="T118" i="17"/>
  <c r="BK122" i="19"/>
  <c r="J122" i="19"/>
  <c r="J98" i="19"/>
  <c r="R144" i="19"/>
  <c r="P121" i="2"/>
  <c r="P120" i="2"/>
  <c r="P119" i="2"/>
  <c r="AU95" i="1"/>
  <c r="T272" i="6"/>
  <c r="P125" i="9"/>
  <c r="P124" i="9"/>
  <c r="P123" i="9" s="1"/>
  <c r="AU103" i="1" s="1"/>
  <c r="BK372" i="10"/>
  <c r="J372" i="10"/>
  <c r="J100" i="10"/>
  <c r="BK409" i="10"/>
  <c r="J409" i="10" s="1"/>
  <c r="J102" i="10" s="1"/>
  <c r="P120" i="12"/>
  <c r="P119" i="12"/>
  <c r="P118" i="12" s="1"/>
  <c r="AU106" i="1" s="1"/>
  <c r="P171" i="15"/>
  <c r="P144" i="19"/>
  <c r="BK135" i="2"/>
  <c r="BK120" i="2" s="1"/>
  <c r="BK119" i="2" s="1"/>
  <c r="J119" i="2" s="1"/>
  <c r="J96" i="2" s="1"/>
  <c r="J135" i="2"/>
  <c r="J99" i="2" s="1"/>
  <c r="R125" i="5"/>
  <c r="R124" i="5" s="1"/>
  <c r="R123" i="5" s="1"/>
  <c r="R125" i="10"/>
  <c r="BK417" i="10"/>
  <c r="J417" i="10"/>
  <c r="J103" i="10"/>
  <c r="T123" i="15"/>
  <c r="R122" i="19"/>
  <c r="R121" i="19"/>
  <c r="R120" i="19"/>
  <c r="BK225" i="4"/>
  <c r="J225" i="4"/>
  <c r="J101" i="4" s="1"/>
  <c r="BK209" i="8"/>
  <c r="J209" i="8"/>
  <c r="J101" i="8"/>
  <c r="BK121" i="16"/>
  <c r="BK120" i="16" s="1"/>
  <c r="BK119" i="16" s="1"/>
  <c r="J119" i="16" s="1"/>
  <c r="J30" i="16" s="1"/>
  <c r="J121" i="16"/>
  <c r="J98" i="16"/>
  <c r="BK287" i="6"/>
  <c r="J287" i="6" s="1"/>
  <c r="J102" i="6" s="1"/>
  <c r="BK247" i="5"/>
  <c r="J247" i="5"/>
  <c r="J101" i="5"/>
  <c r="BK166" i="15"/>
  <c r="J166" i="15" s="1"/>
  <c r="J99" i="15" s="1"/>
  <c r="BK122" i="14"/>
  <c r="BK151" i="19"/>
  <c r="J151" i="19"/>
  <c r="J100" i="19"/>
  <c r="BK171" i="7"/>
  <c r="J171" i="7" s="1"/>
  <c r="J101" i="7" s="1"/>
  <c r="BK197" i="15"/>
  <c r="J197" i="15" s="1"/>
  <c r="J101" i="15" s="1"/>
  <c r="BK233" i="3"/>
  <c r="J233" i="3" s="1"/>
  <c r="J101" i="3" s="1"/>
  <c r="BK168" i="9"/>
  <c r="J168" i="9"/>
  <c r="J101" i="9"/>
  <c r="BK126" i="16"/>
  <c r="J126" i="16"/>
  <c r="J99" i="16"/>
  <c r="E110" i="19"/>
  <c r="J114" i="19"/>
  <c r="J92" i="19"/>
  <c r="J116" i="19"/>
  <c r="F116" i="19"/>
  <c r="BE123" i="19"/>
  <c r="BE126" i="19"/>
  <c r="BE135" i="19"/>
  <c r="BE138" i="19"/>
  <c r="F117" i="19"/>
  <c r="BE148" i="19"/>
  <c r="BE152" i="19"/>
  <c r="AW113" i="1"/>
  <c r="BE129" i="19"/>
  <c r="BE132" i="19"/>
  <c r="BE141" i="19"/>
  <c r="BE145" i="19"/>
  <c r="J92" i="18"/>
  <c r="F115" i="18"/>
  <c r="BK119" i="17"/>
  <c r="BK118" i="17"/>
  <c r="J118" i="17" s="1"/>
  <c r="J96" i="17" s="1"/>
  <c r="F91" i="18"/>
  <c r="J114" i="18"/>
  <c r="E108" i="18"/>
  <c r="BE121" i="18"/>
  <c r="BE127" i="18"/>
  <c r="BE133" i="18"/>
  <c r="J89" i="18"/>
  <c r="F92" i="17"/>
  <c r="J115" i="17"/>
  <c r="BE127" i="17"/>
  <c r="BE142" i="17"/>
  <c r="BE162" i="17"/>
  <c r="BE136" i="17"/>
  <c r="BE166" i="17"/>
  <c r="E85" i="17"/>
  <c r="J114" i="17"/>
  <c r="J89" i="17"/>
  <c r="BE121" i="17"/>
  <c r="BE131" i="17"/>
  <c r="BE149" i="17"/>
  <c r="F91" i="17"/>
  <c r="BE155" i="17"/>
  <c r="J113" i="16"/>
  <c r="BE122" i="16"/>
  <c r="F92" i="16"/>
  <c r="J116" i="16"/>
  <c r="J91" i="16"/>
  <c r="E85" i="16"/>
  <c r="F115" i="16"/>
  <c r="BE127" i="16"/>
  <c r="BD110" i="1"/>
  <c r="J91" i="15"/>
  <c r="F118" i="15"/>
  <c r="J92" i="15"/>
  <c r="BE146" i="15"/>
  <c r="BE175" i="15"/>
  <c r="BE194" i="15"/>
  <c r="J122" i="14"/>
  <c r="J98" i="14" s="1"/>
  <c r="J89" i="15"/>
  <c r="BE124" i="15"/>
  <c r="BE172" i="15"/>
  <c r="E111" i="15"/>
  <c r="BE167" i="15"/>
  <c r="BE179" i="15"/>
  <c r="BE182" i="15"/>
  <c r="BE159" i="15"/>
  <c r="BE156" i="15"/>
  <c r="BE198" i="15"/>
  <c r="F91" i="15"/>
  <c r="BE142" i="15"/>
  <c r="BE163" i="15"/>
  <c r="BE185" i="15"/>
  <c r="BE132" i="15"/>
  <c r="BE191" i="15"/>
  <c r="BE135" i="15"/>
  <c r="BE150" i="15"/>
  <c r="BE188" i="15"/>
  <c r="BE128" i="15"/>
  <c r="BE138" i="15"/>
  <c r="BE153" i="15"/>
  <c r="F92" i="14"/>
  <c r="J117" i="14"/>
  <c r="BE133" i="14"/>
  <c r="E85" i="14"/>
  <c r="J114" i="14"/>
  <c r="BE137" i="14"/>
  <c r="BE153" i="14"/>
  <c r="BK119" i="13"/>
  <c r="BK118" i="13"/>
  <c r="J118" i="13" s="1"/>
  <c r="J96" i="13" s="1"/>
  <c r="BE123" i="14"/>
  <c r="BE129" i="14"/>
  <c r="BE161" i="14"/>
  <c r="F116" i="14"/>
  <c r="BE145" i="14"/>
  <c r="BE149" i="14"/>
  <c r="J91" i="14"/>
  <c r="BE157" i="14"/>
  <c r="BE141" i="14"/>
  <c r="J91" i="13"/>
  <c r="J112" i="13"/>
  <c r="E108" i="13"/>
  <c r="BE137" i="13"/>
  <c r="F114" i="13"/>
  <c r="BE129" i="13"/>
  <c r="BE208" i="13"/>
  <c r="J92" i="13"/>
  <c r="F115" i="13"/>
  <c r="BE179" i="13"/>
  <c r="BE190" i="13"/>
  <c r="BK119" i="12"/>
  <c r="J119" i="12"/>
  <c r="J97" i="12"/>
  <c r="BE144" i="13"/>
  <c r="BE165" i="13"/>
  <c r="BE121" i="13"/>
  <c r="BE151" i="13"/>
  <c r="E85" i="12"/>
  <c r="J91" i="12"/>
  <c r="F114" i="12"/>
  <c r="BE162" i="12"/>
  <c r="J89" i="12"/>
  <c r="J115" i="12"/>
  <c r="BE191" i="12"/>
  <c r="J119" i="11"/>
  <c r="J97" i="11"/>
  <c r="J120" i="11"/>
  <c r="J98" i="11"/>
  <c r="F92" i="12"/>
  <c r="BE180" i="12"/>
  <c r="BE121" i="12"/>
  <c r="BE174" i="12"/>
  <c r="BA106" i="1"/>
  <c r="BE143" i="12"/>
  <c r="AW106" i="1"/>
  <c r="BE135" i="12"/>
  <c r="BE151" i="12"/>
  <c r="BE168" i="12"/>
  <c r="BE186" i="12"/>
  <c r="E108" i="11"/>
  <c r="J115" i="11"/>
  <c r="BE134" i="11"/>
  <c r="BE159" i="11"/>
  <c r="BE195" i="11"/>
  <c r="BE236" i="11"/>
  <c r="BE263" i="11"/>
  <c r="BE289" i="11"/>
  <c r="BE309" i="11"/>
  <c r="BE341" i="11"/>
  <c r="J91" i="11"/>
  <c r="F115" i="11"/>
  <c r="BE187" i="11"/>
  <c r="BE219" i="11"/>
  <c r="BE351" i="11"/>
  <c r="BE361" i="11"/>
  <c r="BE179" i="11"/>
  <c r="BE254" i="11"/>
  <c r="BE279" i="11"/>
  <c r="BE299" i="11"/>
  <c r="BE321" i="11"/>
  <c r="J89" i="11"/>
  <c r="BE227" i="11"/>
  <c r="BE269" i="11"/>
  <c r="BE121" i="11"/>
  <c r="BE127" i="11"/>
  <c r="BE146" i="11"/>
  <c r="BE169" i="11"/>
  <c r="BE211" i="11"/>
  <c r="F114" i="11"/>
  <c r="BE203" i="11"/>
  <c r="BE331" i="11"/>
  <c r="BE245" i="11"/>
  <c r="F119" i="10"/>
  <c r="J119" i="10"/>
  <c r="BE166" i="10"/>
  <c r="BE282" i="10"/>
  <c r="BE303" i="10"/>
  <c r="BE349" i="10"/>
  <c r="BE393" i="10"/>
  <c r="BE413" i="10"/>
  <c r="J120" i="10"/>
  <c r="BE286" i="10"/>
  <c r="BE381" i="10"/>
  <c r="BE388" i="10"/>
  <c r="E85" i="10"/>
  <c r="BE398" i="10"/>
  <c r="BE410" i="10"/>
  <c r="BE418" i="10"/>
  <c r="F120" i="10"/>
  <c r="BE131" i="10"/>
  <c r="BE147" i="10"/>
  <c r="BE243" i="10"/>
  <c r="BE367" i="10"/>
  <c r="BE403" i="10"/>
  <c r="BE424" i="10"/>
  <c r="BK124" i="9"/>
  <c r="BK123" i="9" s="1"/>
  <c r="J123" i="9" s="1"/>
  <c r="J32" i="9" s="1"/>
  <c r="BE205" i="10"/>
  <c r="BE271" i="10"/>
  <c r="BE314" i="10"/>
  <c r="BE325" i="10"/>
  <c r="BE337" i="10"/>
  <c r="BE298" i="10"/>
  <c r="BE126" i="10"/>
  <c r="BE224" i="10"/>
  <c r="BE275" i="10"/>
  <c r="BE309" i="10"/>
  <c r="BE354" i="10"/>
  <c r="BE361" i="10"/>
  <c r="BE186" i="10"/>
  <c r="J89" i="10"/>
  <c r="BE246" i="10"/>
  <c r="BE291" i="10"/>
  <c r="BE332" i="10"/>
  <c r="BE342" i="10"/>
  <c r="BE373" i="10"/>
  <c r="BE262" i="10"/>
  <c r="BE320" i="10"/>
  <c r="J94" i="9"/>
  <c r="F119" i="9"/>
  <c r="BE134" i="9"/>
  <c r="BE169" i="9"/>
  <c r="BK124" i="8"/>
  <c r="J124" i="8"/>
  <c r="J99" i="8"/>
  <c r="E85" i="9"/>
  <c r="J117" i="9"/>
  <c r="J93" i="9"/>
  <c r="F120" i="9"/>
  <c r="BE137" i="9"/>
  <c r="BE140" i="9"/>
  <c r="BE163" i="9"/>
  <c r="BE126" i="9"/>
  <c r="BE130" i="9"/>
  <c r="BE148" i="9"/>
  <c r="BE151" i="9"/>
  <c r="BE159" i="9"/>
  <c r="BE143" i="9"/>
  <c r="BE155" i="9"/>
  <c r="J125" i="7"/>
  <c r="J100" i="7"/>
  <c r="F120" i="8"/>
  <c r="J93" i="8"/>
  <c r="E111" i="8"/>
  <c r="BE154" i="8"/>
  <c r="BE166" i="8"/>
  <c r="BE180" i="8"/>
  <c r="BE210" i="8"/>
  <c r="J91" i="8"/>
  <c r="J120" i="8"/>
  <c r="BE160" i="8"/>
  <c r="BE177" i="8"/>
  <c r="BE169" i="8"/>
  <c r="BE192" i="8"/>
  <c r="F119" i="8"/>
  <c r="BE151" i="8"/>
  <c r="BE157" i="8"/>
  <c r="BE173" i="8"/>
  <c r="BE140" i="8"/>
  <c r="BE200" i="8"/>
  <c r="BE126" i="8"/>
  <c r="BE163" i="8"/>
  <c r="BE133" i="8"/>
  <c r="BE144" i="8"/>
  <c r="BE184" i="8"/>
  <c r="J93" i="7"/>
  <c r="F119" i="7"/>
  <c r="F94" i="7"/>
  <c r="J120" i="7"/>
  <c r="BE146" i="7"/>
  <c r="BE158" i="7"/>
  <c r="BE129" i="7"/>
  <c r="BE150" i="7"/>
  <c r="BE126" i="7"/>
  <c r="BE162" i="7"/>
  <c r="J117" i="7"/>
  <c r="BE140" i="7"/>
  <c r="BE166" i="7"/>
  <c r="BE143" i="7"/>
  <c r="E85" i="7"/>
  <c r="BE137" i="7"/>
  <c r="BE172" i="7"/>
  <c r="BE154" i="7"/>
  <c r="J91" i="6"/>
  <c r="BE136" i="6"/>
  <c r="F121" i="6"/>
  <c r="BE158" i="6"/>
  <c r="BE220" i="6"/>
  <c r="BK124" i="5"/>
  <c r="J124" i="5" s="1"/>
  <c r="J99" i="5" s="1"/>
  <c r="J120" i="6"/>
  <c r="BE207" i="6"/>
  <c r="E112" i="6"/>
  <c r="BE168" i="6"/>
  <c r="BE273" i="6"/>
  <c r="BE195" i="6"/>
  <c r="BE230" i="6"/>
  <c r="BE277" i="6"/>
  <c r="BE283" i="6"/>
  <c r="BE288" i="6"/>
  <c r="F93" i="6"/>
  <c r="J121" i="6"/>
  <c r="BE140" i="6"/>
  <c r="BE249" i="6"/>
  <c r="BE149" i="6"/>
  <c r="BE177" i="6"/>
  <c r="BE186" i="6"/>
  <c r="BE258" i="6"/>
  <c r="BE127" i="6"/>
  <c r="BE240" i="6"/>
  <c r="BE268" i="6"/>
  <c r="E85" i="5"/>
  <c r="F119" i="5"/>
  <c r="BE143" i="5"/>
  <c r="BE151" i="5"/>
  <c r="BE171" i="5"/>
  <c r="J125" i="4"/>
  <c r="J100" i="4"/>
  <c r="BE148" i="5"/>
  <c r="F94" i="5"/>
  <c r="BE189" i="5"/>
  <c r="BE201" i="5"/>
  <c r="BE234" i="5"/>
  <c r="J119" i="5"/>
  <c r="BE177" i="5"/>
  <c r="BE221" i="5"/>
  <c r="BE238" i="5"/>
  <c r="BE242" i="5"/>
  <c r="BE204" i="5"/>
  <c r="BE229" i="5"/>
  <c r="BE248" i="5"/>
  <c r="J117" i="5"/>
  <c r="BE133" i="5"/>
  <c r="BE192" i="5"/>
  <c r="BE198" i="5"/>
  <c r="BE217" i="5"/>
  <c r="BE225" i="5"/>
  <c r="BE126" i="5"/>
  <c r="BE186" i="5"/>
  <c r="BE195" i="5"/>
  <c r="BE210" i="5"/>
  <c r="BE213" i="5"/>
  <c r="BE130" i="5"/>
  <c r="BE139" i="5"/>
  <c r="BE157" i="5"/>
  <c r="BE180" i="5"/>
  <c r="BE183" i="5"/>
  <c r="J120" i="5"/>
  <c r="BE154" i="5"/>
  <c r="BE207" i="5"/>
  <c r="BE174" i="5"/>
  <c r="E111" i="4"/>
  <c r="BE143" i="4"/>
  <c r="BE161" i="4"/>
  <c r="BE155" i="4"/>
  <c r="BE191" i="4"/>
  <c r="BK124" i="3"/>
  <c r="J124" i="3"/>
  <c r="J99" i="3"/>
  <c r="J91" i="4"/>
  <c r="BE158" i="4"/>
  <c r="BE220" i="4"/>
  <c r="BE226" i="4"/>
  <c r="BE129" i="4"/>
  <c r="BE165" i="4"/>
  <c r="BE216" i="4"/>
  <c r="F120" i="4"/>
  <c r="BE178" i="4"/>
  <c r="BE187" i="4"/>
  <c r="BE195" i="4"/>
  <c r="J94" i="4"/>
  <c r="BE171" i="4"/>
  <c r="BE184" i="4"/>
  <c r="BE175" i="4"/>
  <c r="BE210" i="4"/>
  <c r="BE140" i="4"/>
  <c r="BE152" i="4"/>
  <c r="F119" i="4"/>
  <c r="BE134" i="4"/>
  <c r="BE181" i="4"/>
  <c r="J119" i="4"/>
  <c r="BE126" i="4"/>
  <c r="BE146" i="4"/>
  <c r="BE202" i="4"/>
  <c r="BE149" i="4"/>
  <c r="BE168" i="4"/>
  <c r="BE199" i="4"/>
  <c r="BE206" i="4"/>
  <c r="J94" i="3"/>
  <c r="BE130" i="3"/>
  <c r="BE147" i="3"/>
  <c r="BE210" i="3"/>
  <c r="BE216" i="3"/>
  <c r="BE222" i="3"/>
  <c r="J91" i="3"/>
  <c r="BE126" i="3"/>
  <c r="BE155" i="3"/>
  <c r="BE164" i="3"/>
  <c r="BE219" i="3"/>
  <c r="BE225" i="3"/>
  <c r="BE229" i="3"/>
  <c r="J93" i="3"/>
  <c r="BE161" i="3"/>
  <c r="BE192" i="3"/>
  <c r="BE234" i="3"/>
  <c r="BE144" i="3"/>
  <c r="BE189" i="3"/>
  <c r="F120" i="3"/>
  <c r="BE167" i="3"/>
  <c r="BE173" i="3"/>
  <c r="BE201" i="3"/>
  <c r="E85" i="3"/>
  <c r="BE158" i="3"/>
  <c r="BE186" i="3"/>
  <c r="BE198" i="3"/>
  <c r="BE213" i="3"/>
  <c r="F119" i="3"/>
  <c r="BE140" i="3"/>
  <c r="BE170" i="3"/>
  <c r="BE195" i="3"/>
  <c r="BE204" i="3"/>
  <c r="BA97" i="1"/>
  <c r="BE207" i="3"/>
  <c r="BE132" i="3"/>
  <c r="J115" i="2"/>
  <c r="BE160" i="2"/>
  <c r="BE169" i="2"/>
  <c r="BE126" i="2"/>
  <c r="BE145" i="2"/>
  <c r="BE151" i="2"/>
  <c r="BE166" i="2"/>
  <c r="F92" i="2"/>
  <c r="BE122" i="2"/>
  <c r="BE157" i="2"/>
  <c r="F91" i="2"/>
  <c r="E85" i="2"/>
  <c r="BE163" i="2"/>
  <c r="BE139" i="2"/>
  <c r="BE154" i="2"/>
  <c r="J116" i="2"/>
  <c r="BE136" i="2"/>
  <c r="BE148" i="2"/>
  <c r="J89" i="2"/>
  <c r="BE142" i="2"/>
  <c r="J36" i="3"/>
  <c r="AW97" i="1"/>
  <c r="F37" i="4"/>
  <c r="BB98" i="1"/>
  <c r="F37" i="6"/>
  <c r="BB100" i="1"/>
  <c r="F36" i="9"/>
  <c r="BA103" i="1"/>
  <c r="F36" i="10"/>
  <c r="BC104" i="1"/>
  <c r="J34" i="14"/>
  <c r="AW108" i="1"/>
  <c r="F37" i="15"/>
  <c r="BD109" i="1"/>
  <c r="F35" i="19"/>
  <c r="BB113" i="1"/>
  <c r="F34" i="2"/>
  <c r="BA95" i="1"/>
  <c r="F37" i="5"/>
  <c r="BB99" i="1"/>
  <c r="J36" i="8"/>
  <c r="AW102" i="1"/>
  <c r="F35" i="12"/>
  <c r="BB106" i="1"/>
  <c r="J34" i="13"/>
  <c r="AW107" i="1" s="1"/>
  <c r="F34" i="13"/>
  <c r="BA107" i="1"/>
  <c r="F37" i="14"/>
  <c r="BD108" i="1"/>
  <c r="F35" i="15"/>
  <c r="BB109" i="1"/>
  <c r="F36" i="18"/>
  <c r="BC112" i="1"/>
  <c r="F38" i="4"/>
  <c r="BC98" i="1"/>
  <c r="F36" i="7"/>
  <c r="BA101" i="1"/>
  <c r="F38" i="7"/>
  <c r="BC101" i="1"/>
  <c r="F38" i="9"/>
  <c r="BC103" i="1" s="1"/>
  <c r="F36" i="11"/>
  <c r="BC105" i="1"/>
  <c r="F35" i="16"/>
  <c r="BB110" i="1" s="1"/>
  <c r="F34" i="17"/>
  <c r="BA111" i="1" s="1"/>
  <c r="F34" i="19"/>
  <c r="BA113" i="1"/>
  <c r="F37" i="3"/>
  <c r="BB97" i="1"/>
  <c r="J36" i="6"/>
  <c r="AW100" i="1"/>
  <c r="F34" i="10"/>
  <c r="BA104" i="1" s="1"/>
  <c r="F34" i="14"/>
  <c r="BA108" i="1"/>
  <c r="F36" i="15"/>
  <c r="BC109" i="1"/>
  <c r="F36" i="19"/>
  <c r="BC113" i="1" s="1"/>
  <c r="F39" i="4"/>
  <c r="BD98" i="1" s="1"/>
  <c r="F37" i="7"/>
  <c r="BB101" i="1"/>
  <c r="F39" i="7"/>
  <c r="BD101" i="1"/>
  <c r="F39" i="8"/>
  <c r="BD102" i="1"/>
  <c r="F36" i="12"/>
  <c r="BC106" i="1" s="1"/>
  <c r="F37" i="12"/>
  <c r="BD106" i="1"/>
  <c r="F37" i="13"/>
  <c r="BD107" i="1"/>
  <c r="F35" i="13"/>
  <c r="BB107" i="1" s="1"/>
  <c r="F34" i="15"/>
  <c r="BA109" i="1" s="1"/>
  <c r="F37" i="18"/>
  <c r="BD112" i="1"/>
  <c r="J30" i="11"/>
  <c r="F36" i="2"/>
  <c r="BC95" i="1"/>
  <c r="J36" i="5"/>
  <c r="AW99" i="1"/>
  <c r="F37" i="8"/>
  <c r="BB102" i="1" s="1"/>
  <c r="F37" i="11"/>
  <c r="BD105" i="1"/>
  <c r="J34" i="16"/>
  <c r="AW110" i="1"/>
  <c r="F35" i="18"/>
  <c r="BB112" i="1"/>
  <c r="F34" i="18"/>
  <c r="BA112" i="1"/>
  <c r="F39" i="3"/>
  <c r="BD97" i="1"/>
  <c r="F38" i="5"/>
  <c r="BC99" i="1"/>
  <c r="J36" i="7"/>
  <c r="AW101" i="1"/>
  <c r="J34" i="10"/>
  <c r="AW104" i="1" s="1"/>
  <c r="F36" i="14"/>
  <c r="BC108" i="1"/>
  <c r="F34" i="16"/>
  <c r="BA110" i="1"/>
  <c r="J34" i="17"/>
  <c r="AW111" i="1"/>
  <c r="F37" i="19"/>
  <c r="BD113" i="1"/>
  <c r="J34" i="2"/>
  <c r="AW95" i="1"/>
  <c r="F36" i="4"/>
  <c r="BA98" i="1"/>
  <c r="F38" i="6"/>
  <c r="BC100" i="1"/>
  <c r="F39" i="9"/>
  <c r="BD103" i="1" s="1"/>
  <c r="F35" i="10"/>
  <c r="BB104" i="1"/>
  <c r="F35" i="14"/>
  <c r="BB108" i="1"/>
  <c r="J34" i="15"/>
  <c r="AW109" i="1"/>
  <c r="J34" i="18"/>
  <c r="AW112" i="1"/>
  <c r="AS94" i="1"/>
  <c r="J36" i="4"/>
  <c r="AW98" i="1"/>
  <c r="F39" i="6"/>
  <c r="BD100" i="1"/>
  <c r="J36" i="9"/>
  <c r="AW103" i="1" s="1"/>
  <c r="F34" i="11"/>
  <c r="BA105" i="1"/>
  <c r="F36" i="17"/>
  <c r="BC111" i="1"/>
  <c r="F37" i="2"/>
  <c r="BD95" i="1" s="1"/>
  <c r="F36" i="5"/>
  <c r="BA99" i="1" s="1"/>
  <c r="F36" i="8"/>
  <c r="BA102" i="1"/>
  <c r="F35" i="11"/>
  <c r="BB105" i="1"/>
  <c r="F37" i="17"/>
  <c r="BD111" i="1"/>
  <c r="F35" i="2"/>
  <c r="BB95" i="1" s="1"/>
  <c r="F39" i="5"/>
  <c r="BD99" i="1"/>
  <c r="F38" i="8"/>
  <c r="BC102" i="1"/>
  <c r="J34" i="11"/>
  <c r="AW105" i="1" s="1"/>
  <c r="F38" i="3"/>
  <c r="BC97" i="1" s="1"/>
  <c r="F36" i="6"/>
  <c r="BA100" i="1"/>
  <c r="F37" i="9"/>
  <c r="BB103" i="1"/>
  <c r="F37" i="10"/>
  <c r="BD104" i="1"/>
  <c r="F36" i="13"/>
  <c r="BC107" i="1" s="1"/>
  <c r="F36" i="16"/>
  <c r="BC110" i="1"/>
  <c r="F35" i="17"/>
  <c r="BB111" i="1"/>
  <c r="J121" i="14" l="1"/>
  <c r="J97" i="14" s="1"/>
  <c r="BK120" i="14"/>
  <c r="J120" i="14" s="1"/>
  <c r="J96" i="14" s="1"/>
  <c r="R122" i="15"/>
  <c r="R121" i="15"/>
  <c r="T120" i="2"/>
  <c r="T119" i="2"/>
  <c r="BK125" i="6"/>
  <c r="J125" i="6"/>
  <c r="J99" i="6"/>
  <c r="BK408" i="10"/>
  <c r="BK123" i="10" s="1"/>
  <c r="J123" i="10" s="1"/>
  <c r="J30" i="10" s="1"/>
  <c r="AG104" i="1" s="1"/>
  <c r="J408" i="10"/>
  <c r="J101" i="10"/>
  <c r="P122" i="15"/>
  <c r="P121" i="15"/>
  <c r="AU109" i="1"/>
  <c r="T124" i="10"/>
  <c r="P124" i="10"/>
  <c r="P123" i="10"/>
  <c r="AU104" i="1"/>
  <c r="BK124" i="7"/>
  <c r="J124" i="7"/>
  <c r="J99" i="7"/>
  <c r="BK124" i="4"/>
  <c r="J124" i="4"/>
  <c r="J99" i="4"/>
  <c r="T408" i="10"/>
  <c r="T125" i="6"/>
  <c r="T124" i="6"/>
  <c r="P121" i="19"/>
  <c r="P120" i="19"/>
  <c r="AU113" i="1"/>
  <c r="R125" i="6"/>
  <c r="R124" i="6" s="1"/>
  <c r="BK122" i="15"/>
  <c r="J122" i="15"/>
  <c r="J97" i="15"/>
  <c r="AG105" i="1"/>
  <c r="BK121" i="19"/>
  <c r="J121" i="19"/>
  <c r="J97" i="19"/>
  <c r="BK118" i="18"/>
  <c r="J118" i="18"/>
  <c r="J96" i="18"/>
  <c r="J119" i="17"/>
  <c r="J97" i="17"/>
  <c r="AG110" i="1"/>
  <c r="AN110" i="1" s="1"/>
  <c r="J120" i="16"/>
  <c r="J97" i="16"/>
  <c r="J96" i="16"/>
  <c r="J119" i="13"/>
  <c r="J97" i="13"/>
  <c r="BK118" i="12"/>
  <c r="J118" i="12"/>
  <c r="J96" i="12"/>
  <c r="AG103" i="1"/>
  <c r="J98" i="9"/>
  <c r="J124" i="9"/>
  <c r="J99" i="9"/>
  <c r="BK123" i="8"/>
  <c r="J123" i="8"/>
  <c r="J98" i="8"/>
  <c r="BK123" i="5"/>
  <c r="J123" i="5" s="1"/>
  <c r="J32" i="5" s="1"/>
  <c r="AG99" i="1" s="1"/>
  <c r="BK123" i="3"/>
  <c r="J123" i="3"/>
  <c r="J98" i="3"/>
  <c r="J120" i="2"/>
  <c r="J97" i="2"/>
  <c r="F33" i="2"/>
  <c r="AZ95" i="1"/>
  <c r="J35" i="7"/>
  <c r="AV101" i="1"/>
  <c r="AT101" i="1"/>
  <c r="J35" i="9"/>
  <c r="AV103" i="1"/>
  <c r="AT103" i="1"/>
  <c r="AN103" i="1"/>
  <c r="J33" i="14"/>
  <c r="AV108" i="1" s="1"/>
  <c r="AT108" i="1" s="1"/>
  <c r="F33" i="17"/>
  <c r="AZ111" i="1"/>
  <c r="J35" i="4"/>
  <c r="AV98" i="1"/>
  <c r="AT98" i="1"/>
  <c r="BD96" i="1"/>
  <c r="BC96" i="1"/>
  <c r="AY96" i="1"/>
  <c r="F33" i="12"/>
  <c r="AZ106" i="1"/>
  <c r="F33" i="16"/>
  <c r="AZ110" i="1"/>
  <c r="J33" i="19"/>
  <c r="AV113" i="1"/>
  <c r="AT113" i="1" s="1"/>
  <c r="J30" i="2"/>
  <c r="AG95" i="1"/>
  <c r="J35" i="5"/>
  <c r="AV99" i="1"/>
  <c r="AT99" i="1"/>
  <c r="J33" i="10"/>
  <c r="AV104" i="1"/>
  <c r="AT104" i="1"/>
  <c r="J33" i="2"/>
  <c r="AV95" i="1"/>
  <c r="AT95" i="1"/>
  <c r="F35" i="8"/>
  <c r="AZ102" i="1"/>
  <c r="J30" i="14"/>
  <c r="AG108" i="1"/>
  <c r="J33" i="15"/>
  <c r="AV109" i="1"/>
  <c r="AT109" i="1"/>
  <c r="F33" i="19"/>
  <c r="AZ113" i="1"/>
  <c r="F35" i="3"/>
  <c r="AZ97" i="1"/>
  <c r="BB96" i="1"/>
  <c r="AX96" i="1"/>
  <c r="J33" i="11"/>
  <c r="AV105" i="1"/>
  <c r="AT105" i="1"/>
  <c r="AN105" i="1"/>
  <c r="AU96" i="1"/>
  <c r="AU94" i="1"/>
  <c r="F35" i="6"/>
  <c r="AZ100" i="1"/>
  <c r="F33" i="13"/>
  <c r="AZ107" i="1"/>
  <c r="F33" i="18"/>
  <c r="AZ112" i="1"/>
  <c r="J35" i="3"/>
  <c r="AV97" i="1"/>
  <c r="AT97" i="1"/>
  <c r="F35" i="9"/>
  <c r="AZ103" i="1"/>
  <c r="F33" i="14"/>
  <c r="AZ108" i="1"/>
  <c r="J33" i="16"/>
  <c r="AV110" i="1"/>
  <c r="AT110" i="1" s="1"/>
  <c r="F35" i="4"/>
  <c r="AZ98" i="1"/>
  <c r="J35" i="8"/>
  <c r="AV102" i="1"/>
  <c r="AT102" i="1"/>
  <c r="J30" i="13"/>
  <c r="AG107" i="1"/>
  <c r="F33" i="15"/>
  <c r="AZ109" i="1"/>
  <c r="J30" i="17"/>
  <c r="AG111" i="1"/>
  <c r="J35" i="6"/>
  <c r="AV100" i="1"/>
  <c r="AT100" i="1"/>
  <c r="J33" i="13"/>
  <c r="AV107" i="1"/>
  <c r="AT107" i="1"/>
  <c r="J33" i="18"/>
  <c r="AV112" i="1"/>
  <c r="AT112" i="1"/>
  <c r="F35" i="5"/>
  <c r="AZ99" i="1"/>
  <c r="J33" i="12"/>
  <c r="AV106" i="1"/>
  <c r="AT106" i="1"/>
  <c r="J33" i="17"/>
  <c r="AV111" i="1"/>
  <c r="AT111" i="1"/>
  <c r="F35" i="7"/>
  <c r="AZ101" i="1"/>
  <c r="BA96" i="1"/>
  <c r="F33" i="10"/>
  <c r="AZ104" i="1"/>
  <c r="F33" i="11"/>
  <c r="AZ105" i="1"/>
  <c r="T123" i="10" l="1"/>
  <c r="BK123" i="7"/>
  <c r="J123" i="7"/>
  <c r="J98" i="7"/>
  <c r="BK123" i="4"/>
  <c r="J123" i="4"/>
  <c r="BK120" i="19"/>
  <c r="J120" i="19"/>
  <c r="J96" i="19"/>
  <c r="BK124" i="6"/>
  <c r="J124" i="6"/>
  <c r="J98" i="6"/>
  <c r="BK121" i="15"/>
  <c r="J121" i="15"/>
  <c r="AN111" i="1"/>
  <c r="J39" i="17"/>
  <c r="J39" i="16"/>
  <c r="AN108" i="1"/>
  <c r="AN107" i="1"/>
  <c r="J39" i="14"/>
  <c r="J39" i="13"/>
  <c r="AN104" i="1"/>
  <c r="J39" i="11"/>
  <c r="J96" i="10"/>
  <c r="J39" i="10"/>
  <c r="J41" i="9"/>
  <c r="AN99" i="1"/>
  <c r="J98" i="5"/>
  <c r="J41" i="5"/>
  <c r="AN95" i="1"/>
  <c r="J39" i="2"/>
  <c r="J32" i="4"/>
  <c r="AG98" i="1" s="1"/>
  <c r="J30" i="18"/>
  <c r="AG112" i="1"/>
  <c r="AN112" i="1"/>
  <c r="J32" i="3"/>
  <c r="AG97" i="1"/>
  <c r="BA94" i="1"/>
  <c r="W30" i="1"/>
  <c r="AZ96" i="1"/>
  <c r="AV96" i="1"/>
  <c r="J32" i="8"/>
  <c r="AG102" i="1"/>
  <c r="AN102" i="1"/>
  <c r="BD94" i="1"/>
  <c r="W33" i="1"/>
  <c r="J30" i="15"/>
  <c r="AG109" i="1" s="1"/>
  <c r="AW96" i="1"/>
  <c r="BC94" i="1"/>
  <c r="W32" i="1"/>
  <c r="BB94" i="1"/>
  <c r="AX94" i="1"/>
  <c r="J30" i="12"/>
  <c r="AG106" i="1"/>
  <c r="AN106" i="1"/>
  <c r="J41" i="4" l="1"/>
  <c r="J39" i="15"/>
  <c r="J98" i="4"/>
  <c r="J96" i="15"/>
  <c r="J39" i="18"/>
  <c r="J39" i="12"/>
  <c r="J41" i="8"/>
  <c r="J41" i="3"/>
  <c r="AN97" i="1"/>
  <c r="AN98" i="1"/>
  <c r="AN109" i="1"/>
  <c r="J30" i="19"/>
  <c r="AG113" i="1"/>
  <c r="J32" i="7"/>
  <c r="AG101" i="1"/>
  <c r="AN101" i="1"/>
  <c r="AW94" i="1"/>
  <c r="AK30" i="1"/>
  <c r="AZ94" i="1"/>
  <c r="W29" i="1"/>
  <c r="J32" i="6"/>
  <c r="AG100" i="1"/>
  <c r="AN100" i="1"/>
  <c r="AY94" i="1"/>
  <c r="AT96" i="1"/>
  <c r="W31" i="1"/>
  <c r="J41" i="6" l="1"/>
  <c r="J41" i="7"/>
  <c r="J39" i="19"/>
  <c r="AN113" i="1"/>
  <c r="AG96" i="1"/>
  <c r="AG94" i="1"/>
  <c r="AK26" i="1"/>
  <c r="AV94" i="1"/>
  <c r="AK29" i="1"/>
  <c r="AK35" i="1"/>
  <c r="AN96" i="1" l="1"/>
  <c r="AT94" i="1"/>
  <c r="AN94" i="1" s="1"/>
</calcChain>
</file>

<file path=xl/sharedStrings.xml><?xml version="1.0" encoding="utf-8"?>
<sst xmlns="http://schemas.openxmlformats.org/spreadsheetml/2006/main" count="19477" uniqueCount="1534">
  <si>
    <t>Export Komplet</t>
  </si>
  <si>
    <t/>
  </si>
  <si>
    <t>2.0</t>
  </si>
  <si>
    <t>False</t>
  </si>
  <si>
    <t>{730f1d82-684e-473f-a29e-b29ad0894e17}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</si>
  <si>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</si>
  <si>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</si>
  <si>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</si>
  <si>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</si>
  <si>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</si>
  <si>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</si>
  <si>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</si>
  <si>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</si>
  <si>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</si>
  <si>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</si>
  <si>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</si>
  <si>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</si>
  <si>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NÁVRH ZAHRADY MŠ V HOROUŠÁNKÁCH</t>
  </si>
  <si>
    <t>KSO:</t>
  </si>
  <si>
    <t>CC-CZ:</t>
  </si>
  <si>
    <t>Místo:</t>
  </si>
  <si>
    <t xml:space="preserve"> </t>
  </si>
  <si>
    <t>Datum:</t>
  </si>
  <si>
    <t>17. 4. 2025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</si>
  <si>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</si>
  <si>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</si>
  <si>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</si>
  <si>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</si>
  <si>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</si>
  <si>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</si>
  <si>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</si>
  <si>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</si>
  <si>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</si>
  <si>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 xml:space="preserve">Poznámka ke stavebnímu rozpočtu:_x000D_
_x000D_
Souhrnné ocenění díla v tomto stavebním rozpočtu je provedeno na základě dostupné projektové dokumentace. Je zodpovědností dodavatele, aby se před odevzdáním nabídkové ceny důkladně seznámil s veškerými podklady a případné nejasnosti nebo nesrovnalosti bezodkladně konzultoval s objednatelem či projektantem._x000D_
_x000D_
Veškeré práce a materiály potřebné pro kompletní a dokonalé provedení díla musí být započteny v ceně jednotlivých položek rozpočtu, a to i v případě, že nejsou explicitně vypsány ve výkazu výměr. Dodavatel má za povinnost se obeznámit s aktuálním stavem stavby, okolí a specifiky realizace a příslušně tyto informace zahrnout do kalkulace ceny._x000D_
_x000D_
Všechny výrobky a zařízení uvedené v dokumentaci jsou považovány za referenční a slouží pro určení standardů. Tyto mohou být na základě odsouhlasení s investorem a projektantem nahrazeny za technicky a kvalitativně ekvivalentní produkty._x000D_
_x000D_
Výkaz výměr a specifikace materiálů jsou orientační a v teoretické výměře. Skutečné množství a spotřeba materiálu, včetně prořezu a ztrát, budou reflektovány v jednotkových cenách dodavatelem. Výkaz tedy nenahrazuje projektovou dokumentaci a neslouží pro objednání prvků a zařízení. Počty a rozměry je vždy nutné ověřit na stavbě._x000D_
_x000D_
Veškeré ceny musí odpovídat rozsahu práce a materiálů, jak jsou uvedeny v projektové dokumentaci, přičemž případné odchylky od této dokumentace jsou zaznamenány v rozpočtu a komunikovány s objednatelem._x000D_
_x000D_
Za účelem dosažení co nejpřesnějšího ocenění je použita Cenová soustava ÚRS. Všechny položky a technické podmínky neobsažené v tomto rozpočtu, ale uvedené v ÚRS, jsou dostupné na webových stránkách www.cs-urs.cz._x000D_
_x000D_
Je důležité, aby konečný výběr a specifikace viditelných prvků a zařízení byl schválen investorem a architektem před jejich objednáním, a v případě potřeby budou poskytnuty vzorky._x000D_
_x000D_
Dodavatel potvrzuje, že jeho nabídková cena zahrnuje všechny nutné práce, materiály a služby pro kompletní a funkční dodání díla v souladu s legislativními požadavky a očekáváním investora, a že se smluvní cena nebude po odevzdání nabídky zvyšovat na základě dodatečných požadavků nebo nesrovnalostí, které byly či měly být zhotovitelem identifikovány při přípravě nabídky._x000D_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</si>
  <si>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</si>
  <si>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</si>
  <si>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</si>
  <si>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</si>
  <si>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</si>
  <si>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</si>
  <si>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</si>
  <si>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</si>
  <si>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</si>
  <si>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</si>
  <si>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</si>
  <si>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</si>
  <si>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</si>
  <si>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</si>
  <si>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</si>
  <si>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</si>
  <si>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</si>
  <si>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</si>
  <si>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</si>
  <si>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</si>
  <si>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</si>
  <si>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</si>
  <si>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</si>
  <si>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</si>
  <si>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</si>
  <si>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</si>
  <si>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</si>
  <si>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</si>
  <si>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</si>
  <si>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</si>
  <si>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</si>
  <si>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</si>
  <si>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</si>
  <si>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</si>
  <si>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</si>
  <si>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</si>
  <si>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</si>
  <si>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</si>
  <si>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</si>
  <si>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</si>
  <si>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</si>
  <si>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</si>
  <si>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</si>
  <si>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</si>
  <si>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</si>
  <si>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</si>
  <si>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Demoliční a přípravné práce</t>
  </si>
  <si>
    <t>STA</t>
  </si>
  <si>
    <t>1</t>
  </si>
  <si>
    <t>{5a816e88-f2d7-4c8d-96c1-9392b929567c}</t>
  </si>
  <si>
    <t>2</t>
  </si>
  <si>
    <t>002</t>
  </si>
  <si>
    <t>Dřeviny</t>
  </si>
  <si>
    <t>{03fb037d-c182-4ff0-9e68-8545965c09a5}</t>
  </si>
  <si>
    <t>002.1</t>
  </si>
  <si>
    <t>Cibuloviny a trvalky</t>
  </si>
  <si>
    <t>Soupis</t>
  </si>
  <si>
    <t>{d5d4fbc3-94d6-4198-aaa6-b6488e075c64}</t>
  </si>
  <si>
    <t>002.2</t>
  </si>
  <si>
    <t>Stromy</t>
  </si>
  <si>
    <t>{f098d1bc-30ea-44f9-a297-e64c0508024d}</t>
  </si>
  <si>
    <t>002.3</t>
  </si>
  <si>
    <t>Keře - plošná výsadba do záhonů</t>
  </si>
  <si>
    <t>{00b35b98-b3af-4f85-b824-918617bf3c92}</t>
  </si>
  <si>
    <t>002.4</t>
  </si>
  <si>
    <t>Trávníky</t>
  </si>
  <si>
    <t>{e05381e0-9120-43ff-b095-7d4fdfe0c4b4}</t>
  </si>
  <si>
    <t>002.5</t>
  </si>
  <si>
    <t>Popínavé rostliny</t>
  </si>
  <si>
    <t>{87e6e456-97ec-4dca-afb3-ef52cbbfe4fc}</t>
  </si>
  <si>
    <t>002.6</t>
  </si>
  <si>
    <t>Ovocné keře</t>
  </si>
  <si>
    <t>{1eb30a84-71d1-46a2-b526-4ee2697dff57}</t>
  </si>
  <si>
    <t>002.7</t>
  </si>
  <si>
    <t>Půdokryvné trvalky</t>
  </si>
  <si>
    <t>{22cf2d75-b402-4f21-bd57-9cbed88d978a}</t>
  </si>
  <si>
    <t>003</t>
  </si>
  <si>
    <t>Dlažba, Povrchy</t>
  </si>
  <si>
    <t>{7e7fa8b2-c6fa-4384-95a4-23b2cf8ba135}</t>
  </si>
  <si>
    <t>004</t>
  </si>
  <si>
    <t>Herní prvky</t>
  </si>
  <si>
    <t>{822733a8-5745-44f0-b5ca-6706438360d1}</t>
  </si>
  <si>
    <t>005</t>
  </si>
  <si>
    <t>Mobiliář</t>
  </si>
  <si>
    <t>{4ed1c741-e192-4bd7-a935-da3ff8dbf47f}</t>
  </si>
  <si>
    <t>006</t>
  </si>
  <si>
    <t>Drobná architektura</t>
  </si>
  <si>
    <t>{d164bef4-bdcb-4683-88be-f4602d047e15}</t>
  </si>
  <si>
    <t>007</t>
  </si>
  <si>
    <t>Oplocení</t>
  </si>
  <si>
    <t>{b2de7a89-9e9e-419b-aa96-8185a7ff247d}</t>
  </si>
  <si>
    <t>008</t>
  </si>
  <si>
    <t>Inženýrské sítě</t>
  </si>
  <si>
    <t>{5b00b764-f8a8-4ed3-8337-b70165c024c6}</t>
  </si>
  <si>
    <t>009</t>
  </si>
  <si>
    <t>Ostatní práce</t>
  </si>
  <si>
    <t>{72f008ad-f106-4447-b6d0-372e5b121db2}</t>
  </si>
  <si>
    <t>010</t>
  </si>
  <si>
    <t>Modelace terénu</t>
  </si>
  <si>
    <t>{ce170f2c-5d1b-4725-9e46-27c6e559d959}</t>
  </si>
  <si>
    <t>011</t>
  </si>
  <si>
    <t>Vrbové domky</t>
  </si>
  <si>
    <t>{7252ddea-aae9-48da-9315-e7c831aa2720}</t>
  </si>
  <si>
    <t>012</t>
  </si>
  <si>
    <t>Vedlejší rozpočtové náklady</t>
  </si>
  <si>
    <t>{e03a2374-7a42-400e-8054-21394c08d947}</t>
  </si>
  <si>
    <t>KRYCÍ LIST SOUPISU PRACÍ</t>
  </si>
  <si>
    <t>Objekt:</t>
  </si>
  <si>
    <t>001 - Demoliční a přípravné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</si>
  <si>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</si>
  <si>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</si>
  <si>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</si>
  <si>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</si>
  <si>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</si>
  <si>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</si>
  <si>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</si>
  <si>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</si>
  <si>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</si>
  <si>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</si>
  <si>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</si>
  <si>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</si>
  <si>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</si>
  <si>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</si>
  <si>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</si>
  <si>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</si>
  <si>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</si>
  <si>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</si>
  <si>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</si>
  <si>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</si>
  <si>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</si>
  <si>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</si>
  <si>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</si>
  <si>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</si>
  <si>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</si>
  <si>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</si>
  <si>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</si>
  <si>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</si>
  <si>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</si>
  <si>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4</t>
  </si>
  <si>
    <t>-1118480006</t>
  </si>
  <si>
    <t>VV</t>
  </si>
  <si>
    <t>HTÚ odstranění travního drnu, tl. 10 cm</t>
  </si>
  <si>
    <t>1500</t>
  </si>
  <si>
    <t>Součet</t>
  </si>
  <si>
    <t>184818231R.01</t>
  </si>
  <si>
    <t>Ochrana  stávajících dřevin na staveništi v průběhu stavby</t>
  </si>
  <si>
    <t>kus</t>
  </si>
  <si>
    <t>-1101719841</t>
  </si>
  <si>
    <t>Péče se týká čtyř kusů stávajících dřevin.</t>
  </si>
  <si>
    <t xml:space="preserve">V průběhu stavební činnosti bude provedena doplňková závlaha u stávajících dřevin. </t>
  </si>
  <si>
    <t xml:space="preserve">V době suchých dnů v množství 150-200 l/ strom, nejlépe v ranních či večerních hodinách. </t>
  </si>
  <si>
    <t>Kontrola dřevin a případná péče o ně bude probíhat min. 1x týdně. Pokud nastane taková situace,</t>
  </si>
  <si>
    <t xml:space="preserve">kdy je usazeno větší množství prachu v průběhu výstavby, aby proudem nebyly listy poškozeny. </t>
  </si>
  <si>
    <t>Do péče o dřeviny během stavby se počítá i případná ochrana proti škůdcům a chorobám.</t>
  </si>
  <si>
    <t>9</t>
  </si>
  <si>
    <t>Ostatní konstrukce a práce, bourání</t>
  </si>
  <si>
    <t>3</t>
  </si>
  <si>
    <t>966001110R.01</t>
  </si>
  <si>
    <t>Demontáž pískoviště - okraj z dřevěných prken, přikryto plachtou, písek se uskladní pro další využití,půdorys 2,5 x 2,5 m (6,4 m2) vč.  odstranění  základů a odvozu suti na skládku, odvoz herního prvku na místo určení dle pokynů obce</t>
  </si>
  <si>
    <t>-419099208</t>
  </si>
  <si>
    <t>966001110R.02</t>
  </si>
  <si>
    <t>Odstranění pískoviště - písek na plachtě, písek bude shrnut a uskladněn pro další využití, půdorys 9,8 x 10 m (101,5 m2)</t>
  </si>
  <si>
    <t>-1197028150</t>
  </si>
  <si>
    <t>5</t>
  </si>
  <si>
    <t>966001110R.03</t>
  </si>
  <si>
    <t>Demontáž houpačky s dřevěnou konstrukcí a dvěma plastovými sedátky, půdorys 4 x 4 m, vč.  odstranění betonových základů a odvozu suti na skládku, odvoz herního prvku na místo určení dle pokynů obce</t>
  </si>
  <si>
    <t>-751971317</t>
  </si>
  <si>
    <t>6</t>
  </si>
  <si>
    <t>966001110R.04</t>
  </si>
  <si>
    <t xml:space="preserve">Demontáž dřevěného domečku s laminátovou skluzavkou, 
půdorys 1,4 x 1,3 m, vč.  odstranění betonových základů a odvozu suti na skládku, odvoz herního prvku na místo určení dle pokynů obce
</t>
  </si>
  <si>
    <t>839688653</t>
  </si>
  <si>
    <t>7</t>
  </si>
  <si>
    <t>966001110R.05</t>
  </si>
  <si>
    <t>Demontáž tabule na kreslení křídami na dvou dřevěných nohách, vč.  odstranění betonových základů a odvozu suti na skládku, odvoz herního prvku na místo určení dle pokynů obce</t>
  </si>
  <si>
    <t>1129111790</t>
  </si>
  <si>
    <t>8</t>
  </si>
  <si>
    <t>966001110R.06</t>
  </si>
  <si>
    <t xml:space="preserve">Demontáž dřevěné vahadlové houpačky, 
vč.  odstranění betonových základů a odvozu suti na skládku, odvoz herního prvku na místo určení dle pokynů obce
</t>
  </si>
  <si>
    <t>532451209</t>
  </si>
  <si>
    <t>966001110R.07</t>
  </si>
  <si>
    <t>Demontáž dřevěné vahadlové houpačky, vč. odstranění betonových základů a odvoz suti na skládku, uskladnění během stavby (ponechávána)</t>
  </si>
  <si>
    <t>768385525</t>
  </si>
  <si>
    <t>10</t>
  </si>
  <si>
    <t>966001110R.08</t>
  </si>
  <si>
    <t>Demontáž pružinové houpačky, vč.  odstranění betonových základů a odvozu suti na skládku, odvoz herního prvku na místo určení dle pokynů obce</t>
  </si>
  <si>
    <t>-954454303</t>
  </si>
  <si>
    <t>11</t>
  </si>
  <si>
    <t>966001110R.09</t>
  </si>
  <si>
    <t>Uskladnění stávajících laviček z masivu během stavby (nekotvené)</t>
  </si>
  <si>
    <t>-1908096649</t>
  </si>
  <si>
    <t>966001110R.10</t>
  </si>
  <si>
    <t>Demontáž stávajícího koše z betonové konstrukce,vč.  odstranění betonových základů a odvozu suti na skládku, odvoz herního prvku na místo určení dle pokynů obce</t>
  </si>
  <si>
    <t>1263697994</t>
  </si>
  <si>
    <t>13</t>
  </si>
  <si>
    <t>966001110R.11</t>
  </si>
  <si>
    <t>Demontáž stávajícího stojanu na kola z betonové konstrukce, vč.  odstranění betonových základů a odvozu suti na skládku, odvoz herního prvku na místo určení dle pokynů obce</t>
  </si>
  <si>
    <t>-985931455</t>
  </si>
  <si>
    <t>14</t>
  </si>
  <si>
    <t>966001110R.12</t>
  </si>
  <si>
    <t>Demontáž stávajících květináčů z betonové konstrukce,vč.  odstranění betonových základů a odvozu suti na skládku, odvoz herního prvku na místo určení dle pokynů obce</t>
  </si>
  <si>
    <t>-1479755002</t>
  </si>
  <si>
    <t>002 - Dřeviny</t>
  </si>
  <si>
    <t>Soupis:</t>
  </si>
  <si>
    <t>002.1 - Cibuloviny a trvalky</t>
  </si>
  <si>
    <t xml:space="preserve">    998 - Přesun hmot</t>
  </si>
  <si>
    <t>181311105</t>
  </si>
  <si>
    <t>Rozprostření ornice tl vrstvy přes 250 do 300 mm v rovině nebo ve svahu do 1:5 ručně</t>
  </si>
  <si>
    <t>678481253</t>
  </si>
  <si>
    <t>založení trvalkového záhonu</t>
  </si>
  <si>
    <t>53,7</t>
  </si>
  <si>
    <t>M</t>
  </si>
  <si>
    <t>10371500R.01</t>
  </si>
  <si>
    <t>Trvalkový substrát</t>
  </si>
  <si>
    <t>m3</t>
  </si>
  <si>
    <t>1126395118</t>
  </si>
  <si>
    <t>53,7*0,3</t>
  </si>
  <si>
    <t>183111111</t>
  </si>
  <si>
    <t>Hloubení jamek bez výměny půdy zeminy skupiny 1 až 4 obj do 0,002 m3 v rovině a svahu do 1:5</t>
  </si>
  <si>
    <t>813779797</t>
  </si>
  <si>
    <t>"Allium sphaerocephalon - česnek - K9" 100</t>
  </si>
  <si>
    <t>"Allium Purple Sensation - česnek" 50</t>
  </si>
  <si>
    <t>"Tulipa tarda - bot. Tulipán" 200</t>
  </si>
  <si>
    <t>"Narcissus Thalia - narcis" 200</t>
  </si>
  <si>
    <t>"Narcissus Lor de Janvier - narcis" 100</t>
  </si>
  <si>
    <t>25191155</t>
  </si>
  <si>
    <t>hnojivo průmyslové</t>
  </si>
  <si>
    <t>kg</t>
  </si>
  <si>
    <t>-1445783682</t>
  </si>
  <si>
    <t>5g/rostlina</t>
  </si>
  <si>
    <t>0,005*750</t>
  </si>
  <si>
    <t>2519116R</t>
  </si>
  <si>
    <t>zásobní tabletové hnojivo (10g tableta)</t>
  </si>
  <si>
    <t>962240536</t>
  </si>
  <si>
    <t>226</t>
  </si>
  <si>
    <t>183211313</t>
  </si>
  <si>
    <t>Výsadba cibulí nebo hlíz</t>
  </si>
  <si>
    <t>459879922</t>
  </si>
  <si>
    <t>00572600R.01</t>
  </si>
  <si>
    <t>Allium sphaerocephalon - česnek - K9</t>
  </si>
  <si>
    <t>2051965491</t>
  </si>
  <si>
    <t>00572600R.02</t>
  </si>
  <si>
    <t xml:space="preserve">Allium 'Purple Sensation' - česnek </t>
  </si>
  <si>
    <t>-803255735</t>
  </si>
  <si>
    <t>00572600R.03</t>
  </si>
  <si>
    <t>Tulipa tarda - bot. Tulipán</t>
  </si>
  <si>
    <t>-828381157</t>
  </si>
  <si>
    <t>00572600R.04</t>
  </si>
  <si>
    <t>Narcissus 'Thalia' - narcis</t>
  </si>
  <si>
    <t>974666076</t>
  </si>
  <si>
    <t>00572600R.05</t>
  </si>
  <si>
    <t>Narcissus 'L'or de Janvier' - narcis</t>
  </si>
  <si>
    <t>1030396410</t>
  </si>
  <si>
    <t>00572600R.06</t>
  </si>
  <si>
    <t>1398532431</t>
  </si>
  <si>
    <t>183211322</t>
  </si>
  <si>
    <t>Výsadba květin krytokořenných průměru kontejneru přes 80 do 120 mm</t>
  </si>
  <si>
    <t>447119129</t>
  </si>
  <si>
    <t>"Anemone japonica  Bressingham Glow  - sasanka - K9"8</t>
  </si>
  <si>
    <t>"Aster x frikartii  Mönch  - hvězdnice - K9"24</t>
  </si>
  <si>
    <t>"Gaura lindheimeri - svíčkovec - K9"14</t>
  </si>
  <si>
    <t>"Liatris spicata  Floristan Violet  - šuškarda  - K9"60</t>
  </si>
  <si>
    <t>"Sanguisorba officinalis  Red Thunder  - krvavec - K9"10</t>
  </si>
  <si>
    <t>"Miscanthus sinensis  Gracillimus  - ozdobnice - K11"18</t>
  </si>
  <si>
    <t>"Miscanthus  Silberspinne  - ozdobnice - K11"12</t>
  </si>
  <si>
    <t>"Nepeta racemosa  Grog  - šanta - K9"32</t>
  </si>
  <si>
    <t>"Phlox maculata  Alpha  - plaménka - K9"8</t>
  </si>
  <si>
    <t>"Panicum virgatum  Rotstrahlbusch  - proso - K11"23</t>
  </si>
  <si>
    <t>"Salvia nemorosa  Caradonna  - šalvej - K9"17</t>
  </si>
  <si>
    <t>00572600R.07</t>
  </si>
  <si>
    <t>Anemone japonica 'Bressingham Glow' - sasanka - K9</t>
  </si>
  <si>
    <t>-778288274</t>
  </si>
  <si>
    <t>"Anemone japonica Bressingham Glow - sasanka - K9" 8</t>
  </si>
  <si>
    <t>15</t>
  </si>
  <si>
    <t>00572600R.08</t>
  </si>
  <si>
    <t>Aster x frikartii 'Mönch' - hvězdnice - K9</t>
  </si>
  <si>
    <t>-23761758</t>
  </si>
  <si>
    <t>"Aster x frikartii Mönch - hvězdnice - K9" 24</t>
  </si>
  <si>
    <t>16</t>
  </si>
  <si>
    <t>00572600R.09</t>
  </si>
  <si>
    <t>Gaura lindheimeri - svíčkovec - K9</t>
  </si>
  <si>
    <t>-2033597694</t>
  </si>
  <si>
    <t>"Gaura lindheimeri - svíčkovec - K9" 14</t>
  </si>
  <si>
    <t>17</t>
  </si>
  <si>
    <t>00572600R.10</t>
  </si>
  <si>
    <t>Liatris spicata 'Floristan Violet'  - šuškarda  - K9</t>
  </si>
  <si>
    <t>-937794372</t>
  </si>
  <si>
    <t>"Liatris spicata Floristan Violet  - šuškarda  - K9" 60</t>
  </si>
  <si>
    <t>18</t>
  </si>
  <si>
    <t>00572600R.11</t>
  </si>
  <si>
    <t>Sanguisorba officinalis 'Red Thunder' - krvavec - K9</t>
  </si>
  <si>
    <t>495300630</t>
  </si>
  <si>
    <t>"Sanguisorba officinalis Red Thunder - krvavec - K9" 10</t>
  </si>
  <si>
    <t>19</t>
  </si>
  <si>
    <t>00572600R.12</t>
  </si>
  <si>
    <t>Miscanthus sinensis 'Gracillimus' - ozdobnice - K11</t>
  </si>
  <si>
    <t>-144206251</t>
  </si>
  <si>
    <t>"Miscanthus sinensis Gracillimus - ozdobnice - K11" 18</t>
  </si>
  <si>
    <t>20</t>
  </si>
  <si>
    <t>00572600R.13</t>
  </si>
  <si>
    <t>Miscanthus 'Silberspinne' - ozdobnice - K11</t>
  </si>
  <si>
    <t>19012686</t>
  </si>
  <si>
    <t>"Miscanthus Silberspinne - ozdobnice - K11" 12</t>
  </si>
  <si>
    <t>00572600R.14</t>
  </si>
  <si>
    <t>Nepeta racemosa 'Grog' - šanta - K9</t>
  </si>
  <si>
    <t>-1959031366</t>
  </si>
  <si>
    <t>"Nepeta racemosa Grog- šanta - K9" 32</t>
  </si>
  <si>
    <t>22</t>
  </si>
  <si>
    <t>00572600R.15</t>
  </si>
  <si>
    <t>Phlox maculata 'Alpha' - plaménka - K9</t>
  </si>
  <si>
    <t>-2113564914</t>
  </si>
  <si>
    <t>"hlox maculata Alpha - plaménka - K9" 8</t>
  </si>
  <si>
    <t>23</t>
  </si>
  <si>
    <t>00572600R.16</t>
  </si>
  <si>
    <t>Panicum virgatum 'Rotstrahlbusch' - proso - K11</t>
  </si>
  <si>
    <t>470594190</t>
  </si>
  <si>
    <t>"Panicum virgatum Rotstrahlbusch - proso - K11" 23</t>
  </si>
  <si>
    <t>24</t>
  </si>
  <si>
    <t>00572600R.17</t>
  </si>
  <si>
    <t>Salvia nemorosa 'Caradonna' - šalvej - K9</t>
  </si>
  <si>
    <t>2016859022</t>
  </si>
  <si>
    <t>"Salvia nemorosa Caradonna - šalvej - K9" 17</t>
  </si>
  <si>
    <t>25</t>
  </si>
  <si>
    <t>183403132</t>
  </si>
  <si>
    <t>Obdělání půdy rytím v zemině skupiny 3 v rovině a svahu do 1:5</t>
  </si>
  <si>
    <t>-1550556633</t>
  </si>
  <si>
    <t>26</t>
  </si>
  <si>
    <t>184813511</t>
  </si>
  <si>
    <t>Chemické odplevelení před založením kultury postřikem na široko v rovině a svahu do 1:5 ručně</t>
  </si>
  <si>
    <t>-186174089</t>
  </si>
  <si>
    <t>27</t>
  </si>
  <si>
    <t>184911151R.01</t>
  </si>
  <si>
    <t>Mulčování záhonů pískem (ze stávajícího rušeného pískoviště) tl vrstvy přes 0,02 do 0,05 m v rovině a svahu do 1:5</t>
  </si>
  <si>
    <t>-654107915</t>
  </si>
  <si>
    <t>zamulčování pískem z bývalého pískoviště</t>
  </si>
  <si>
    <t>28</t>
  </si>
  <si>
    <t>185804312</t>
  </si>
  <si>
    <t>Zalití rostlin vodou plocha přes 20 m2</t>
  </si>
  <si>
    <t>-1030010284</t>
  </si>
  <si>
    <t>10l/m2</t>
  </si>
  <si>
    <t>53,7*10/1000</t>
  </si>
  <si>
    <t>998</t>
  </si>
  <si>
    <t>Přesun hmot</t>
  </si>
  <si>
    <t>29</t>
  </si>
  <si>
    <t>998231311</t>
  </si>
  <si>
    <t>Přesun hmot pro sadovnické a krajinářské úpravy vodorovně do 5000 m</t>
  </si>
  <si>
    <t>t</t>
  </si>
  <si>
    <t>1192317879</t>
  </si>
  <si>
    <t>002.2 - Stromy</t>
  </si>
  <si>
    <t>119005153</t>
  </si>
  <si>
    <t>Vytyčení výsadeb s rozmístěním solitérních rostlin přes 10 do 50 kusů</t>
  </si>
  <si>
    <t>632292413</t>
  </si>
  <si>
    <t>1+1+11+2+3</t>
  </si>
  <si>
    <t>183101221</t>
  </si>
  <si>
    <t>Jamky pro výsadbu s výměnou 50 % půdy zeminy skupiny 1 až 4 obj přes 0,4 do 1 m3 v rovině a svahu do 1:5</t>
  </si>
  <si>
    <t>-1222805294</t>
  </si>
  <si>
    <t xml:space="preserve">Pěstební substrát: </t>
  </si>
  <si>
    <t>0,5 m3; 50% výměna půdy</t>
  </si>
  <si>
    <t>pěstební substrát - ornice-kompost-písek v poměru 2:2:1; parametry pěstebních substrátů a zemin dle ČSN 83 9011</t>
  </si>
  <si>
    <t>-1924618807</t>
  </si>
  <si>
    <t>(1+1+11+2+3)*0,5*0,5</t>
  </si>
  <si>
    <t>4,5*1,05 'Přepočtené koeficientem množství</t>
  </si>
  <si>
    <t>184102116</t>
  </si>
  <si>
    <t>Výsadba dřeviny s balem D přes 0,6 do 0,8 m do jamky se zalitím v rovině a svahu do 1:5</t>
  </si>
  <si>
    <t>907971684</t>
  </si>
  <si>
    <t>02650430R.01</t>
  </si>
  <si>
    <t>Acer ginnala  - javor amurský - Sol. multistem, 3xp, 350-400</t>
  </si>
  <si>
    <t>1555540118</t>
  </si>
  <si>
    <t>"Acer ginnala  - javor amurský - Sol. multistem, 3xp, 350-400"2</t>
  </si>
  <si>
    <t>02650430R.02</t>
  </si>
  <si>
    <t>Aesculus hippocastanum  Cyrilles Clean  - jírovec maďal - Vk, 3xp, ok. 18-20</t>
  </si>
  <si>
    <t>-982371734</t>
  </si>
  <si>
    <t>"Aesculus hippocastanum  Cyrilles Clean  - jírovec maďal - Vk, 3xp, ok. 18-20"1</t>
  </si>
  <si>
    <t>02650430R.03</t>
  </si>
  <si>
    <t>Betula Pendula - bříza bělokorá - Vk, 3xp, ok. 12-14</t>
  </si>
  <si>
    <t>1196785379</t>
  </si>
  <si>
    <t>"Betula Pendula - bříza bělokorá - Vk, 3xp, ok. 12-14"10</t>
  </si>
  <si>
    <t>02650430R.04</t>
  </si>
  <si>
    <t>Prunus avium  Karešova  - třešeň ptačí - Vk, v. 250-300</t>
  </si>
  <si>
    <t>1782710799</t>
  </si>
  <si>
    <t>"Prunus avium  Karešova  - třešeň ptačí - Vk, v. 250-300"1</t>
  </si>
  <si>
    <t>02650430R.05</t>
  </si>
  <si>
    <t>Prunus x yedoensis  - slivoň jedoská - Sol. Multistem, 3xp, 250-300</t>
  </si>
  <si>
    <t>-2025749398</t>
  </si>
  <si>
    <t>"Prunus x yedoensis  - slivoň jedoská - Sol. Multistem, 3xp, 250-300"3</t>
  </si>
  <si>
    <t>02650430R.06</t>
  </si>
  <si>
    <t>Sorbus aucuparia - jeřáb ptačí - Vk, 3xp, ok. 14-16</t>
  </si>
  <si>
    <t>-1065585079</t>
  </si>
  <si>
    <t>"Sorbus aucuparia - jeřáb ptačí - Vk, 3xp, ok. 14-16"1</t>
  </si>
  <si>
    <t>184215112</t>
  </si>
  <si>
    <t>Ukotvení kmene dřevin v rovině nebo na svahu do 1:5 jedním kůlem D do 0,1 m dl přes 1 do 2 m</t>
  </si>
  <si>
    <t>259488907</t>
  </si>
  <si>
    <t>jednobodové šikmé kotvení dřevěným kůlem u vícekmenů</t>
  </si>
  <si>
    <t>2+3</t>
  </si>
  <si>
    <t>60595001</t>
  </si>
  <si>
    <t>kůl vyvazovací dřevěný bez impregnace D 8cm dl 1,5m</t>
  </si>
  <si>
    <t>-651754001</t>
  </si>
  <si>
    <t>6059126R</t>
  </si>
  <si>
    <t>Úvazkový popruh a spojovací materiál</t>
  </si>
  <si>
    <t>1646043452</t>
  </si>
  <si>
    <t>184215132</t>
  </si>
  <si>
    <t>Ukotvení kmene dřevin v rovině nebo na svahu do 1:5 třemi kůly D do 0,1 m dl přes 1 do 2 m</t>
  </si>
  <si>
    <t>1669921546</t>
  </si>
  <si>
    <t xml:space="preserve">tříbodové kotvení dřevěnými neošetřenými kůly u VK </t>
  </si>
  <si>
    <t>1+1+11</t>
  </si>
  <si>
    <t>60591253</t>
  </si>
  <si>
    <t>kůl vyvazovací dřevěný impregnovaný D 8cm dl 2m</t>
  </si>
  <si>
    <t>-581389817</t>
  </si>
  <si>
    <t>(1+1+11)*3</t>
  </si>
  <si>
    <t>6059125R</t>
  </si>
  <si>
    <t>Spojovací příčka mezi vyvazovacími kůly</t>
  </si>
  <si>
    <t>-1271599663</t>
  </si>
  <si>
    <t>(1+1+11)*3*4</t>
  </si>
  <si>
    <t>-597250987</t>
  </si>
  <si>
    <t>(1+1+11)</t>
  </si>
  <si>
    <t>184215413</t>
  </si>
  <si>
    <t>Zhotovení závlahové mísy dřevin D přes 1,0 m v rovině nebo na svahu do 1:5</t>
  </si>
  <si>
    <t>910685512</t>
  </si>
  <si>
    <t>10364100</t>
  </si>
  <si>
    <t>zemina pro terénní úpravy - tříděná</t>
  </si>
  <si>
    <t>-1132070860</t>
  </si>
  <si>
    <t>(1+1+11+2+3)*1,2*0,5</t>
  </si>
  <si>
    <t>10,8*1,7 'Přepočtené koeficientem množství</t>
  </si>
  <si>
    <t>184501131</t>
  </si>
  <si>
    <t>Zhotovení obalu z juty ve dvou vrstvách v rovině a svahu do 1:5</t>
  </si>
  <si>
    <t>-539187120</t>
  </si>
  <si>
    <t>u solitérních vícekmenných stromů – 5ks - 2 vrstvá jutová bandáž</t>
  </si>
  <si>
    <t>5*3,5*1,1</t>
  </si>
  <si>
    <t>184813161</t>
  </si>
  <si>
    <t>Zřízení ochranného nátěru kmene stromu do výšky 1 m obvodu do 180 mm</t>
  </si>
  <si>
    <t>-17417563</t>
  </si>
  <si>
    <t>nátěr 2 vrstvý ref. Arboflex</t>
  </si>
  <si>
    <t>58534624.R</t>
  </si>
  <si>
    <t>Nátěrový prostředek Arboflex</t>
  </si>
  <si>
    <t>1297802985</t>
  </si>
  <si>
    <t>(1+1+11)/2</t>
  </si>
  <si>
    <t>184813241</t>
  </si>
  <si>
    <t>Zřízení ochrany paty kmene dřeviny perforovanou flexibilní plastovou chráničkou</t>
  </si>
  <si>
    <t>1410784778</t>
  </si>
  <si>
    <t>chránička proti sekačce</t>
  </si>
  <si>
    <t>1+1+11+1</t>
  </si>
  <si>
    <t>28357001</t>
  </si>
  <si>
    <t>chránička perforovaná PE k ochraně paty kmene stromku před poškozením strunovou sekačkou</t>
  </si>
  <si>
    <t>1974437388</t>
  </si>
  <si>
    <t>184816112.R</t>
  </si>
  <si>
    <t>Hnojení vysazovaných dřevin průmyslovými hnojivem TerraCottem, včetně dodávky hnojiva</t>
  </si>
  <si>
    <t>-2103341239</t>
  </si>
  <si>
    <t xml:space="preserve">Půdní kondicionér: </t>
  </si>
  <si>
    <t xml:space="preserve">Do celého objemu substrátu bude přimíšen půdní kondicionér, obsahující kombinaci více jak 20 složek hydroabsorbentů, hnojiv a růstových prekurzorů. </t>
  </si>
  <si>
    <t>Hydroabsorbenty musí zajistit vodu a živiny po dobu 8 let, ref. TerraCottem Universal (dávkování 1,5kg/m3 substrátu).</t>
  </si>
  <si>
    <t>(1+1+11+2+3)*0,5*1,5</t>
  </si>
  <si>
    <t>184911421</t>
  </si>
  <si>
    <t>Mulčování rostlin kůrou tl do 0,1 m v rovině a svahu do 1:5</t>
  </si>
  <si>
    <t>436453633</t>
  </si>
  <si>
    <t>závlahová mísa vytvořená z přihrnuté zeminy a 10 cm vrstvy jemně drcené mulčovací borky (15-40 mm frakce)</t>
  </si>
  <si>
    <t>(1+1+11+2+3)*1,2</t>
  </si>
  <si>
    <t>10391100</t>
  </si>
  <si>
    <t>kůra mulčovací VL</t>
  </si>
  <si>
    <t>581038019</t>
  </si>
  <si>
    <t>(1+1+11+2+3)*1,2*0,1</t>
  </si>
  <si>
    <t>2,16*0,103 'Přepočtené koeficientem množství</t>
  </si>
  <si>
    <t>-984641703</t>
  </si>
  <si>
    <t>002.3 - Keře - plošná výsadba do záhonů</t>
  </si>
  <si>
    <t>119005155</t>
  </si>
  <si>
    <t>Vytyčení výsadeb s rozmístěním solitérních rostlin přes 50 kusů</t>
  </si>
  <si>
    <t>-233733556</t>
  </si>
  <si>
    <t xml:space="preserve"> - vytyčení výsadby</t>
  </si>
  <si>
    <t>86</t>
  </si>
  <si>
    <t>183111212</t>
  </si>
  <si>
    <t>Jamky pro výsadbu s výměnou 50 % půdy zeminy skupiny 1 až 4 obj přes 0,002 do 0,005 m3 v rovině a svahu do 1:5</t>
  </si>
  <si>
    <t>-1104184103</t>
  </si>
  <si>
    <t>10321100</t>
  </si>
  <si>
    <t>zahradní substrát pro výsadbu VL</t>
  </si>
  <si>
    <t>-1030421068</t>
  </si>
  <si>
    <t xml:space="preserve">Složení pěstebního substrátu: </t>
  </si>
  <si>
    <t>ornice-kompost-písek v poměru 2:2:1; parametry pěstebních substrátů a zemin dle ČSN 83 9011</t>
  </si>
  <si>
    <t>86*0,005*0,5</t>
  </si>
  <si>
    <t>0,215*1,05 'Přepočtené koeficientem množství</t>
  </si>
  <si>
    <t>183402121</t>
  </si>
  <si>
    <t>Rozrušení půdy souvislé pl přes 100 do 500 m2 hl přes 50 do 150 mm v rovině a svahu do 1:5</t>
  </si>
  <si>
    <t>1531242873</t>
  </si>
  <si>
    <t xml:space="preserve"> - nakypření do hloubky 15 cm</t>
  </si>
  <si>
    <t>98</t>
  </si>
  <si>
    <t>184102112</t>
  </si>
  <si>
    <t>Výsadba dřeviny s balem D přes 0,2 do 0,3 m do jamky se zalitím v rovině a svahu do 1:5</t>
  </si>
  <si>
    <t>443517317</t>
  </si>
  <si>
    <t>"Caryopteris clandonensis - ořechokřídlec clandoský - v. 60-80" 4</t>
  </si>
  <si>
    <t>"Salix purpurea  Nana  - vrba nachová - v. 60-80" 55</t>
  </si>
  <si>
    <t>"Salix rosmarinifolia - vrba rozmarýnolistá - v. 60-80" 4</t>
  </si>
  <si>
    <t>02650400R.01</t>
  </si>
  <si>
    <t>Caryopteris clandonensis - ořechokřídlec clandoský - v. 60-80</t>
  </si>
  <si>
    <t>284785527</t>
  </si>
  <si>
    <t>02650400R.02</t>
  </si>
  <si>
    <t>Salix purpurea  Nana  - vrba nachová - v. 60-80</t>
  </si>
  <si>
    <t>-398799198</t>
  </si>
  <si>
    <t>02650400R.03</t>
  </si>
  <si>
    <t>Salix rosmarinifolia - vrba rozmarýnolistá - v. 60-80</t>
  </si>
  <si>
    <t>1131024124</t>
  </si>
  <si>
    <t>184102113</t>
  </si>
  <si>
    <t>Výsadba dřeviny s balem D přes 0,3 do 0,4 m do jamky se zalitím v rovině a svahu do 1:5</t>
  </si>
  <si>
    <t>-784421052</t>
  </si>
  <si>
    <t>"Cornus mas - dřín obecný - v. 100-125"1</t>
  </si>
  <si>
    <t>"Cornus stolonifera  Flaviramea  - svída výběžkatá - v. 80-100" 4</t>
  </si>
  <si>
    <t>"Corylopsis pauciflora - lískovníček chudokvětý - v. 80-100"1</t>
  </si>
  <si>
    <t>"Cotoneaster salicifolius - skalník vrbolistý - v. 100-125"7</t>
  </si>
  <si>
    <t>"Physocarpus opulifolius - tavola kalinolistá - v. 100-125" 1</t>
  </si>
  <si>
    <t>"Syringa vulgaris  Charles Joly  - šeřík obecný - v. 100-125"1</t>
  </si>
  <si>
    <t>"Syringa vulgaris  Madame Lemoine  - šeřík obecný - v. 100-125"2</t>
  </si>
  <si>
    <t>"Syringa vulgaris  Senstation  - šeřík obecný - v. 100-125"1</t>
  </si>
  <si>
    <t>"Philadelphus coronarius - pustoryl věncový - v. 100-125"1</t>
  </si>
  <si>
    <t>"Philadelphus x hybr.  Virginal  - pustoryl plnokvětý - v. 80-100"1</t>
  </si>
  <si>
    <t>"Viburnum bodnantense - kalina bodnantská - v. 80-100"1</t>
  </si>
  <si>
    <t>"Viburnum opulus - kalina obecná - v. 80-100"1</t>
  </si>
  <si>
    <t>02650400R.04</t>
  </si>
  <si>
    <t>Cornus mas - dřín obecný - v. 100-125</t>
  </si>
  <si>
    <t>-1960364583</t>
  </si>
  <si>
    <t>02650400R.05</t>
  </si>
  <si>
    <t>Cornus stolonifera  Flaviramea  - svída výběžkatá - v. 80-100</t>
  </si>
  <si>
    <t>1582775618</t>
  </si>
  <si>
    <t>02650400R.06</t>
  </si>
  <si>
    <t>Corylopsis pauciflora - lískovníček chudokvětý - v. 80-100</t>
  </si>
  <si>
    <t>360997989</t>
  </si>
  <si>
    <t>02650400R.07</t>
  </si>
  <si>
    <t>Cotoneaster salicifolius - skalník vrbolistý - v. 100-125</t>
  </si>
  <si>
    <t>592705687</t>
  </si>
  <si>
    <t>02650400R.08</t>
  </si>
  <si>
    <t>Physocarpus opulifolius - tavola kalinolistá - v. 100-125</t>
  </si>
  <si>
    <t>1106494134</t>
  </si>
  <si>
    <t>02650400R.09</t>
  </si>
  <si>
    <t>Syringa vulgaris  Charles Joly - šeřík obecný - v. 100-125</t>
  </si>
  <si>
    <t>-1118494676</t>
  </si>
  <si>
    <t>02650400R.10</t>
  </si>
  <si>
    <t>Syringa vulgaris  Madame Lemoine - šeřík obecný- v. 100-125</t>
  </si>
  <si>
    <t>1630146613</t>
  </si>
  <si>
    <t>02650400R.11</t>
  </si>
  <si>
    <t>Syringa vulgaris  Senstation  - šeřík obecný- v. 100-125</t>
  </si>
  <si>
    <t>-1415672790</t>
  </si>
  <si>
    <t>02650400R.12</t>
  </si>
  <si>
    <t>Philadelphus coronarius - pustoryl věncový - v. 100-125</t>
  </si>
  <si>
    <t>-28220071</t>
  </si>
  <si>
    <t>02650400R.13</t>
  </si>
  <si>
    <t>Philadelphus x hybr.  Virginal  - pustoryl plnokvětý - v. 80-100</t>
  </si>
  <si>
    <t>-1713033047</t>
  </si>
  <si>
    <t>02650400R.14</t>
  </si>
  <si>
    <t>Viburnum bodnantense - kalina bodnantská - v. 80-100</t>
  </si>
  <si>
    <t>682628513</t>
  </si>
  <si>
    <t>02650400R.15</t>
  </si>
  <si>
    <t>Viburnum opulus - kalina obecná- v. 80-100</t>
  </si>
  <si>
    <t>1835931647</t>
  </si>
  <si>
    <t>184102115</t>
  </si>
  <si>
    <t>Výsadba dřeviny s balem D přes 0,5 do 0,6 m do jamky se zalitím v rovině a svahu do 1:5</t>
  </si>
  <si>
    <t>842369911</t>
  </si>
  <si>
    <t>"Prunus virginiana  Schubert  - střemcha viržinská - v. 200-250" 1</t>
  </si>
  <si>
    <t>02650400R.16</t>
  </si>
  <si>
    <t>Prunus virginiana  Schubert  - střemcha viržinská - v. 200-250</t>
  </si>
  <si>
    <t>-1981283097</t>
  </si>
  <si>
    <t>"Prunus virginiana  Schubert  - střemcha viržinská - v. 200-250"1</t>
  </si>
  <si>
    <t>-1365083304</t>
  </si>
  <si>
    <t xml:space="preserve"> - 2x odplevelení </t>
  </si>
  <si>
    <t>98*2</t>
  </si>
  <si>
    <t>184816111.R</t>
  </si>
  <si>
    <t>Dodání  hnojiva Silvamix Forte ve formě tablet</t>
  </si>
  <si>
    <t>845962188</t>
  </si>
  <si>
    <t xml:space="preserve"> - Ke každému keři bude doplněno zásobní hnojivo Silvamix Forte 3 tablety pod kořenový bal</t>
  </si>
  <si>
    <t>86*3</t>
  </si>
  <si>
    <t>184851412</t>
  </si>
  <si>
    <t>Zpětný řez netrnitých keřů po výsadbě v přes 0,5 do 1 m</t>
  </si>
  <si>
    <t>253774849</t>
  </si>
  <si>
    <t xml:space="preserve"> - řez po výsadbě</t>
  </si>
  <si>
    <t>1974667793</t>
  </si>
  <si>
    <t xml:space="preserve"> - Zajištění povrchu výsadbové jámy:  7 cm vrstva jemně drcené mulčovací borky (15-40 mm frakce) v ploše záhonu</t>
  </si>
  <si>
    <t>-1324723028</t>
  </si>
  <si>
    <t>0,07*98</t>
  </si>
  <si>
    <t>6,86*1,05 'Přepočtené koeficientem množství</t>
  </si>
  <si>
    <t>185804311</t>
  </si>
  <si>
    <t>Zalití rostlin vodou plocha do 20 m2</t>
  </si>
  <si>
    <t>-1219718249</t>
  </si>
  <si>
    <t>20l/keř</t>
  </si>
  <si>
    <t>86*20/1000</t>
  </si>
  <si>
    <t>30</t>
  </si>
  <si>
    <t>185851121</t>
  </si>
  <si>
    <t>Dovoz vody pro zálivku rostlin za vzdálenost do 1000 m</t>
  </si>
  <si>
    <t>-1758777287</t>
  </si>
  <si>
    <t>31</t>
  </si>
  <si>
    <t>185851129</t>
  </si>
  <si>
    <t>Příplatek k dovozu vody pro zálivku rostlin do 1000 m ZKD 1000 m</t>
  </si>
  <si>
    <t>-1892933992</t>
  </si>
  <si>
    <t>1,72*19 'Přepočtené koeficientem množství</t>
  </si>
  <si>
    <t>32</t>
  </si>
  <si>
    <t>988481685</t>
  </si>
  <si>
    <t>002.4 - Trávníky</t>
  </si>
  <si>
    <t xml:space="preserve">    3 - Svislé a kompletní konstrukce</t>
  </si>
  <si>
    <t>111151221</t>
  </si>
  <si>
    <t>Pokosení trávníku parkového pl do 10000 m2 s odvozem do 20 km v rovině a svahu do 1:5</t>
  </si>
  <si>
    <t>-1473147552</t>
  </si>
  <si>
    <t xml:space="preserve"> - pravidelná seč </t>
  </si>
  <si>
    <t>založení trávníku na terénní modelaci, mocnost substrátu 3 cm</t>
  </si>
  <si>
    <t>80</t>
  </si>
  <si>
    <t>založení trávíku na rovině</t>
  </si>
  <si>
    <t>878</t>
  </si>
  <si>
    <t>založení trávníku na hybridním trávníku</t>
  </si>
  <si>
    <t>181114711R.01</t>
  </si>
  <si>
    <t xml:space="preserve">Sběr kamenů, kořenů, stavebních zbytků a nežádoucích příměsí </t>
  </si>
  <si>
    <t>kpl</t>
  </si>
  <si>
    <t>3199398</t>
  </si>
  <si>
    <t xml:space="preserve"> - Sběr kamenů, kořenů, stavebních zbytků a nežádoucích příměsí (v rámci přípravy půdy)</t>
  </si>
  <si>
    <t>181151311</t>
  </si>
  <si>
    <t>Plošná úprava terénu přes 500 m2 zemina skupiny 1 až 4 nerovnosti přes 50 do 100 mm v rovinně a svahu do 1:5</t>
  </si>
  <si>
    <t>519815310</t>
  </si>
  <si>
    <t xml:space="preserve"> - jemné terénní úpravy</t>
  </si>
  <si>
    <t>181411131</t>
  </si>
  <si>
    <t>Založení parkového trávníku výsevem pl do 1000 m2 v rovině a ve svahu do 1:5</t>
  </si>
  <si>
    <t>718552129</t>
  </si>
  <si>
    <t xml:space="preserve"> - založení trávníku přímým výsevem 10-15g/m2 - osivo RSM 2.4 Bylinný trávník</t>
  </si>
  <si>
    <t>00572000R.01</t>
  </si>
  <si>
    <t>osivo směs travní RSM 2.4 bylinný trávník</t>
  </si>
  <si>
    <t>-1091183607</t>
  </si>
  <si>
    <t>80*((10+15)/2)/1000</t>
  </si>
  <si>
    <t>878*((10+15)/2)/1000</t>
  </si>
  <si>
    <t>12,975*1,05 'Přepočtené koeficientem množství</t>
  </si>
  <si>
    <t>183403114</t>
  </si>
  <si>
    <t>Obdělání půdy kultivátorováním v rovině a svahu do 1:5</t>
  </si>
  <si>
    <t>-310044417</t>
  </si>
  <si>
    <t xml:space="preserve"> - kultivátorování a urovnání povrchu (v rámci přípravy půdy)</t>
  </si>
  <si>
    <t>183403161</t>
  </si>
  <si>
    <t>Obdělání půdy válením v rovině a svahu do 1:5</t>
  </si>
  <si>
    <t>-351869641</t>
  </si>
  <si>
    <t>- uválení ploch</t>
  </si>
  <si>
    <t>1423109371</t>
  </si>
  <si>
    <t xml:space="preserve"> - odplevelení půdy totálním herbicidem</t>
  </si>
  <si>
    <t>184854215</t>
  </si>
  <si>
    <t>Zapracování příměsí do půdy zafrézováním do hl 150 mm v rovině nebo ve svahu do 1:5 pl přes 500 m2</t>
  </si>
  <si>
    <t>1642581192</t>
  </si>
  <si>
    <t xml:space="preserve"> - rozprostření pěstebního substrátu na bezplevelný podklad (zbaveného vytrvalých plevelů, cizích příměsí a hrud - v rámci přípravy půdy)</t>
  </si>
  <si>
    <t xml:space="preserve">katrovaná zemina – zbavená plevelů, cizích příměsí a hrud větších než 2 cm, kompost – zkompostovaná organická hmota </t>
  </si>
  <si>
    <t xml:space="preserve">(Nejedná se o neutralizované rašeliny!!!), písek. </t>
  </si>
  <si>
    <t>Jednotlivé složky budou smíchány v poměru: katrovaná zemina/kompost/písek 1:1:1. Mocnost substrátu bude 10 cm.</t>
  </si>
  <si>
    <t>10371500</t>
  </si>
  <si>
    <t>substrát pro trávníky VL</t>
  </si>
  <si>
    <t>454507444</t>
  </si>
  <si>
    <t>80*0,03</t>
  </si>
  <si>
    <t>878*0,1</t>
  </si>
  <si>
    <t>92,6*1,05 'Přepočtené koeficientem množství</t>
  </si>
  <si>
    <t>185802113</t>
  </si>
  <si>
    <t>Hnojení půdy umělým hnojivem na široko v rovině a svahu do 1:5</t>
  </si>
  <si>
    <t>1472348673</t>
  </si>
  <si>
    <t>- hnojení startovací dávkou hnojiva (např. ledek amonný apod.)</t>
  </si>
  <si>
    <t>Uvažovaná spotřeba 0,00005 t/m2</t>
  </si>
  <si>
    <t>80*0,00005</t>
  </si>
  <si>
    <t>878*0,00005</t>
  </si>
  <si>
    <t>25111111</t>
  </si>
  <si>
    <t>ledek amonný s vápencem</t>
  </si>
  <si>
    <t>874817485</t>
  </si>
  <si>
    <t>80*0,00005*1000</t>
  </si>
  <si>
    <t>878*0,00005*1000</t>
  </si>
  <si>
    <t>51,9*1,05 'Přepočtené koeficientem množství</t>
  </si>
  <si>
    <t>-667766011</t>
  </si>
  <si>
    <t xml:space="preserve"> - dokončovací péče, zálivka (20 l/m2)</t>
  </si>
  <si>
    <t>80*20/1000</t>
  </si>
  <si>
    <t>878*20/1000</t>
  </si>
  <si>
    <t>1751328720</t>
  </si>
  <si>
    <t>745020583</t>
  </si>
  <si>
    <t>20,76*19 'Přepočtené koeficientem množství</t>
  </si>
  <si>
    <t>185000000R.01</t>
  </si>
  <si>
    <t>Lokální regenerace trávníku - vyhrabání, shrabání a doplnění travního semene</t>
  </si>
  <si>
    <t>64</t>
  </si>
  <si>
    <t>-1651650375</t>
  </si>
  <si>
    <t xml:space="preserve"> - V místech pod stávajícími stromy, kde nebude stržen travní drn, bude trávník lokálně regenerován (dooset)</t>
  </si>
  <si>
    <t>103</t>
  </si>
  <si>
    <t>Svislé a kompletní konstrukce</t>
  </si>
  <si>
    <t>348951111R.01</t>
  </si>
  <si>
    <t>Zajištění osetých ploch před vstupem osob – plastové pásy upevněné na kůly</t>
  </si>
  <si>
    <t>m</t>
  </si>
  <si>
    <t>1793821298</t>
  </si>
  <si>
    <t xml:space="preserve">- zajištění osetých ploch před vstupem osob </t>
  </si>
  <si>
    <t>210</t>
  </si>
  <si>
    <t>05217108</t>
  </si>
  <si>
    <t>tyče dřevěné v kůře D 80mm dl 6m</t>
  </si>
  <si>
    <t>1837239500</t>
  </si>
  <si>
    <t xml:space="preserve"> - průměr 8cm</t>
  </si>
  <si>
    <t>210/1,5*1,5*0,04*0,04*3,14</t>
  </si>
  <si>
    <t>1,055*1,05 'Přepočtené koeficientem množství</t>
  </si>
  <si>
    <t>119003131</t>
  </si>
  <si>
    <t>Výstražná páska pro zabezpečení výkopu zřízení</t>
  </si>
  <si>
    <t>-596018365</t>
  </si>
  <si>
    <t>-783571735</t>
  </si>
  <si>
    <t>002.5 - Popínavé rostliny</t>
  </si>
  <si>
    <t>183111213</t>
  </si>
  <si>
    <t>Jamky pro výsadbu s výměnou 50 % půdy zeminy skupiny 1 až 4 obj přes 0,005 do 0,01 m3 v rovině a svahu do 1:5</t>
  </si>
  <si>
    <t>1506532689</t>
  </si>
  <si>
    <t>-1730412912</t>
  </si>
  <si>
    <t xml:space="preserve">Kvalitní substrát se složením kvalitní katrovaná zemina (ornice) – kompost – písek v předpokládaném </t>
  </si>
  <si>
    <t xml:space="preserve">poměru 2:2:1. Kvalita použitého substrátu bude před realizací ověřena agrochemickým rozborem a </t>
  </si>
  <si>
    <t xml:space="preserve">bude následně odsouhlasena. Zásoby živin budou doplněny dávkou 1 kg/m3 hnojivem Osmocote Plus s </t>
  </si>
  <si>
    <t>dobou působení 12-14 měsíců.</t>
  </si>
  <si>
    <t>0,06*0,5</t>
  </si>
  <si>
    <t>0,03*1,05 'Přepočtené koeficientem množství</t>
  </si>
  <si>
    <t>18321131R</t>
  </si>
  <si>
    <t xml:space="preserve">Výsadba popínavých rostlin </t>
  </si>
  <si>
    <t>-1212740535</t>
  </si>
  <si>
    <t>02652030.R</t>
  </si>
  <si>
    <t>Parthenocissus quinquefolia - loubinec pětilistý - v. 60-80</t>
  </si>
  <si>
    <t>433338404</t>
  </si>
  <si>
    <t>184214153</t>
  </si>
  <si>
    <t>Vyvázání pnoucích dřevin páskou nebo sponou délky rostliny přes 0,6 do 1 m</t>
  </si>
  <si>
    <t>1089568168</t>
  </si>
  <si>
    <t>184813121</t>
  </si>
  <si>
    <t>Ochrana dřevin před okusem ručně pletivem v rovině a svahu do 1:5</t>
  </si>
  <si>
    <t>1525231285</t>
  </si>
  <si>
    <t xml:space="preserve">Ke každé rostlině instalována kovová ochrana proti poškození sekačkou – pletivo zelené barvy – upřesnění v rámci KD. </t>
  </si>
  <si>
    <t>-61178812</t>
  </si>
  <si>
    <t xml:space="preserve">Zajištění povrchu výsadbové jámy:  10cm vrstva jemně drcené mulčovací borky (15-40 mm frakce) </t>
  </si>
  <si>
    <t>0,15*0,15*3,14</t>
  </si>
  <si>
    <t>-1709158852</t>
  </si>
  <si>
    <t>0,1*0,15*0,15*3,14</t>
  </si>
  <si>
    <t>-1237921015</t>
  </si>
  <si>
    <t>20l/rostlina</t>
  </si>
  <si>
    <t>1*20/1000</t>
  </si>
  <si>
    <t>-323205025</t>
  </si>
  <si>
    <t>70801026</t>
  </si>
  <si>
    <t>0,02*19 'Přepočtené koeficientem množství</t>
  </si>
  <si>
    <t>893240318</t>
  </si>
  <si>
    <t>002.6 - Ovocné keře</t>
  </si>
  <si>
    <t>268985255</t>
  </si>
  <si>
    <t>"Ribes nigra  Bona  - rybíz černý - v. 80-100"1</t>
  </si>
  <si>
    <t>"Ribes niveum  Jüteborg  - rybíz bílý - v. 80-100"1</t>
  </si>
  <si>
    <t>"Ribes rubrum  Jonkheer Van Tets  - rybíz červený - v. 80-100"1</t>
  </si>
  <si>
    <t>"Vaccinium corymbosum  Elliot  - kanadská borůvka - kontejner C5"1</t>
  </si>
  <si>
    <t>"Vaccinium corymbosum  Heerma  - kanadská borůvka - kontejner C5"2</t>
  </si>
  <si>
    <t>531237515</t>
  </si>
  <si>
    <t xml:space="preserve">Složení substrátu: katrovaná zemina - zbavená plevelů, cizích příměsí a hrud větších než 2 cm (hlinitá </t>
  </si>
  <si>
    <t xml:space="preserve">až hlinito-jílovitá), kompost (zkompostovaná organická hmota s vysokou vodní sorpcí; nejedná se </t>
  </si>
  <si>
    <t xml:space="preserve">o neutralizované rašeliny!!!), rašelina, písek (ideálně písek s kyselou reakcí) v poměru: katrovaná </t>
  </si>
  <si>
    <t xml:space="preserve">zemina/kompost/rašelina/písek 1:1:1:0,5. </t>
  </si>
  <si>
    <t>3,8*0,3</t>
  </si>
  <si>
    <t>194965486</t>
  </si>
  <si>
    <t>3,8</t>
  </si>
  <si>
    <t>-1597417460</t>
  </si>
  <si>
    <t>02650400R.20</t>
  </si>
  <si>
    <t>Ribes nigra  Bona  - rybíz černý - v. 80-100</t>
  </si>
  <si>
    <t>-1172380652</t>
  </si>
  <si>
    <t>02650400R.21</t>
  </si>
  <si>
    <t>Ribes niveum  Jüteborg  - rybíz bílý - v. 80-100</t>
  </si>
  <si>
    <t>-1025251793</t>
  </si>
  <si>
    <t>02650400R.22</t>
  </si>
  <si>
    <t>Ribes rubrum  Jonkheer Van Tets  - rybíz červený - v. 80-100</t>
  </si>
  <si>
    <t>1191363359</t>
  </si>
  <si>
    <t>02650400R.23</t>
  </si>
  <si>
    <t>Vaccinium corymbosum  Elliot  - kanadská borůvka - kontejner C5</t>
  </si>
  <si>
    <t>495460407</t>
  </si>
  <si>
    <t>02650400R.24</t>
  </si>
  <si>
    <t>Vaccinium corymbosum  Heerma  - kanadská borůvka - kontejner C5</t>
  </si>
  <si>
    <t>-931997026</t>
  </si>
  <si>
    <t>-339879382</t>
  </si>
  <si>
    <t>-1208339737</t>
  </si>
  <si>
    <t>6*3</t>
  </si>
  <si>
    <t>-462399012</t>
  </si>
  <si>
    <t>1757587855</t>
  </si>
  <si>
    <t>1184893240</t>
  </si>
  <si>
    <t>3*0,1</t>
  </si>
  <si>
    <t>0,3*1,05 'Přepočtené koeficientem množství</t>
  </si>
  <si>
    <t>1457575616</t>
  </si>
  <si>
    <t>10l/keř</t>
  </si>
  <si>
    <t>"Ribes nigra  Bona  - rybíz černý - v. 80-100"1*10/1000</t>
  </si>
  <si>
    <t>"Ribes niveum  Jüteborg  - rybíz bílý - v. 80-100"1*10/1000</t>
  </si>
  <si>
    <t>"Ribes rubrum  Jonkheer Van Tets  - rybíz červený - v. 80-100"1*10/1000</t>
  </si>
  <si>
    <t>"Vaccinium corymbosum  Elliot  - kanadská borůvka - kontejner C5"1*10/1000</t>
  </si>
  <si>
    <t>"Vaccinium corymbosum  Heerma  - kanadská borůvka - kontejner C5"2*10/1000</t>
  </si>
  <si>
    <t>1033449875</t>
  </si>
  <si>
    <t>-1637149081</t>
  </si>
  <si>
    <t>0,06*19 'Přepočtené koeficientem množství</t>
  </si>
  <si>
    <t>1253332512</t>
  </si>
  <si>
    <t>002.7 - Půdokryvné trvalky</t>
  </si>
  <si>
    <t>877511286</t>
  </si>
  <si>
    <t>"Fragaria vesca - jahodník obecný - K9"115</t>
  </si>
  <si>
    <t>"Vinca minor - barvínek menší - K9"480</t>
  </si>
  <si>
    <t>2137478059</t>
  </si>
  <si>
    <t>00572600R.20</t>
  </si>
  <si>
    <t>Fragaria vesca - jahodník obecný - K9</t>
  </si>
  <si>
    <t>-586940550</t>
  </si>
  <si>
    <t>"Fragaria vesca - jahodník obecný - K9" 115</t>
  </si>
  <si>
    <t>00572600R.21</t>
  </si>
  <si>
    <t>Vinca minor - barvínek menší - K9</t>
  </si>
  <si>
    <t>1035517941</t>
  </si>
  <si>
    <t>1839517703</t>
  </si>
  <si>
    <t>(7,66+2,625+18,44+1,369+1,083+6,109+8,275+1,3+3,85)</t>
  </si>
  <si>
    <t>1611728892</t>
  </si>
  <si>
    <t xml:space="preserve"> - Ke každému keři bude doplněno zásobní hnojivo Silvamix Forte 1 tableta = 1 rostlina</t>
  </si>
  <si>
    <t>-938315934</t>
  </si>
  <si>
    <t>1763888063</t>
  </si>
  <si>
    <t>(7,66+2,625+18,44+1,369+1,083+6,109+8,275+1,3+3,85)*0,1</t>
  </si>
  <si>
    <t>5,071*1,05 'Přepočtené koeficientem množství</t>
  </si>
  <si>
    <t>1874078113</t>
  </si>
  <si>
    <t>(7,66+2,625+18,44+1,369+1,083+6,109+8,275+1,3+3,85)*10/1000</t>
  </si>
  <si>
    <t>2043771032</t>
  </si>
  <si>
    <t>524987127</t>
  </si>
  <si>
    <t>0,507*19 'Přepočtené koeficientem množství</t>
  </si>
  <si>
    <t>1052449648</t>
  </si>
  <si>
    <t>003 - Dlažba, Povrchy</t>
  </si>
  <si>
    <t xml:space="preserve">    5 - Komunikace pozemní</t>
  </si>
  <si>
    <t>PSV - Práce a dodávky PSV</t>
  </si>
  <si>
    <t xml:space="preserve">    762 - Konstrukce tesařské</t>
  </si>
  <si>
    <t xml:space="preserve">    777 - Podlahy lité</t>
  </si>
  <si>
    <t>122111101</t>
  </si>
  <si>
    <t>Odkopávky a prokopávky v hornině třídy těžitelnosti I, skupiny 1 a 2 ručně</t>
  </si>
  <si>
    <t>462593597</t>
  </si>
  <si>
    <t xml:space="preserve"> - zemní práce ruční</t>
  </si>
  <si>
    <t>Dráha pro odrážedla – kamenný koberec</t>
  </si>
  <si>
    <t>(3,8)*0,32</t>
  </si>
  <si>
    <t>122151103</t>
  </si>
  <si>
    <t>Odkopávky a prokopávky nezapažené v hornině třídy těžitelnosti I skupiny 1 a 2 objem do 100 m3 strojně</t>
  </si>
  <si>
    <t>-778913938</t>
  </si>
  <si>
    <t xml:space="preserve"> - zemní práce strojní</t>
  </si>
  <si>
    <t>(58-3,8)*0,32</t>
  </si>
  <si>
    <t>Dopadová plocha z písku</t>
  </si>
  <si>
    <t>(116+20)*0,5</t>
  </si>
  <si>
    <t>Pryžový povrch</t>
  </si>
  <si>
    <t>"pryžový povrch - plocha okolo venkovní sprchy" 3,2*0,5</t>
  </si>
  <si>
    <t>"pryžový povrch - dopadová plocha okolo trampolíny" 12*0,5</t>
  </si>
  <si>
    <t xml:space="preserve"> - Kamenné šlapáky </t>
  </si>
  <si>
    <t>Nepravidelná dlažba z kamenných šlapáků (souvislá)</t>
  </si>
  <si>
    <t>104*0,3</t>
  </si>
  <si>
    <t xml:space="preserve"> - Štěrkodrť frakce 16/32 tl. 100mm</t>
  </si>
  <si>
    <t>Betonové šlapáky</t>
  </si>
  <si>
    <t>43*0,8*0,4*0,23</t>
  </si>
  <si>
    <t>162751117</t>
  </si>
  <si>
    <t>Vodorovné přemístění přes 9 000 do 10000 m výkopku/sypaniny z horniny třídy těžitelnosti I skupiny 1 až 3</t>
  </si>
  <si>
    <t>-812426297</t>
  </si>
  <si>
    <t>162751119</t>
  </si>
  <si>
    <t>Příplatek k vodorovnému přemístění výkopku/sypaniny z horniny třídy těžitelnosti I skupiny 1 až 3 ZKD 1000 m přes 10000 m</t>
  </si>
  <si>
    <t>214640288</t>
  </si>
  <si>
    <t>128,525*10 'Přepočtené koeficientem množství</t>
  </si>
  <si>
    <t>167151101</t>
  </si>
  <si>
    <t>Nakládání výkopku z hornin třídy těžitelnosti I skupiny 1 až 3 do 100 m3</t>
  </si>
  <si>
    <t>-1412113111</t>
  </si>
  <si>
    <t>171201231</t>
  </si>
  <si>
    <t>Poplatek za uložení zeminy a kamení na recyklační skládce (skládkovné) kód odpadu 17 05 04</t>
  </si>
  <si>
    <t>1007845670</t>
  </si>
  <si>
    <t>171251201</t>
  </si>
  <si>
    <t>Uložení sypaniny na skládky nebo meziskládky</t>
  </si>
  <si>
    <t>-1904202432</t>
  </si>
  <si>
    <t>181950000R.01</t>
  </si>
  <si>
    <t>Zhotovení volné přechodové hrany - keřové výsadby</t>
  </si>
  <si>
    <t>2038661217</t>
  </si>
  <si>
    <t>75</t>
  </si>
  <si>
    <t>181951112</t>
  </si>
  <si>
    <t>Úprava pláně v hornině třídy těžitelnosti I skupiny 1 až 3 se zhutněním strojně</t>
  </si>
  <si>
    <t>-533846651</t>
  </si>
  <si>
    <t xml:space="preserve"> - Stávající zemní pláň - hutněno</t>
  </si>
  <si>
    <t>58</t>
  </si>
  <si>
    <t>Dopadové plochy z písku a z kačírku</t>
  </si>
  <si>
    <t>116+20</t>
  </si>
  <si>
    <t>"pryžový povrch - plocha okolo venkovní sprchy" 3,2</t>
  </si>
  <si>
    <t>"pryžový povrch - dopadová plocha okolo trampolíny" 12</t>
  </si>
  <si>
    <t>104</t>
  </si>
  <si>
    <t>43*0,8*0,4</t>
  </si>
  <si>
    <t>185803111R.01</t>
  </si>
  <si>
    <t>Osetí spár trávo-bylinnou směsí pro štěrkové trávníky vč. dodávky semene</t>
  </si>
  <si>
    <t>-564018532</t>
  </si>
  <si>
    <t>Po slehnutí ornice dojde k osetí spár trávo-bylinnou směsí pro štěrkové trávníky.</t>
  </si>
  <si>
    <t>Mezi šlapáky bude proveden výsev trávníku viz kap. 15.9 Založení trávníku</t>
  </si>
  <si>
    <t>Komunikace pozemní</t>
  </si>
  <si>
    <t>547311111R.01</t>
  </si>
  <si>
    <t>Montáž pražců dřevěných vč. kotvení pomocí beton. výztuže a finálního nátěru dvojnásobného</t>
  </si>
  <si>
    <t>884711479</t>
  </si>
  <si>
    <t>schodiště z dřevěných hranolů, počet stupňů, rozměr 155x330x600 mm</t>
  </si>
  <si>
    <t>60811007R.01</t>
  </si>
  <si>
    <t>pražec dřevěný impregnovaný dub 2250x240x160mm</t>
  </si>
  <si>
    <t>-1442835514</t>
  </si>
  <si>
    <t>36*11-6</t>
  </si>
  <si>
    <t>2*2+3*2</t>
  </si>
  <si>
    <t>564201011</t>
  </si>
  <si>
    <t>Podklad nebo podsyp ze štěrkopísku ŠP plochy do 100 m2 tl 40 mm</t>
  </si>
  <si>
    <t>274318709</t>
  </si>
  <si>
    <t xml:space="preserve">Podsyp z ŠD pod pražci </t>
  </si>
  <si>
    <t>0,33*0,6*10</t>
  </si>
  <si>
    <t>564730101</t>
  </si>
  <si>
    <t>Podklad z kameniva hrubého drceného vel. 16-32 mm plochy do 100 m2 tl 100 mm</t>
  </si>
  <si>
    <t>-2894292</t>
  </si>
  <si>
    <t>564760101</t>
  </si>
  <si>
    <t>Podklad z kameniva hrubého drceného vel. 16-32 mm plochy do 100 m2 tl 200 mm</t>
  </si>
  <si>
    <t>-1600256049</t>
  </si>
  <si>
    <t xml:space="preserve"> - Štěrkodrť fr. 16/32 tl. 200mm</t>
  </si>
  <si>
    <t>564761111R.01</t>
  </si>
  <si>
    <t>Podklad z kameniva hrubého drceného vel. 16-63 mm plochy přes 100 m2 tl 200 mm</t>
  </si>
  <si>
    <t>-728899733</t>
  </si>
  <si>
    <t xml:space="preserve"> - Štěrkodrť frakce 16/63  tl. 200mm</t>
  </si>
  <si>
    <t>564801011</t>
  </si>
  <si>
    <t>Podklad ze štěrkodrtě ŠD plochy do 100 m2 tl 30 mm</t>
  </si>
  <si>
    <t>-1898067351</t>
  </si>
  <si>
    <t xml:space="preserve"> - Štěrkodrť frakce 0/4  tl. 30mm</t>
  </si>
  <si>
    <t>564831011</t>
  </si>
  <si>
    <t>Podklad ze štěrkodrtě ŠD plochy do 100 m2 tl 100 mm</t>
  </si>
  <si>
    <t>618748336</t>
  </si>
  <si>
    <t xml:space="preserve"> - Štěrkodrť fr. 0/22</t>
  </si>
  <si>
    <t>564861011</t>
  </si>
  <si>
    <t>Podklad ze štěrkodrtě ŠD plochy do 100 m2 tl 200 mm</t>
  </si>
  <si>
    <t>-1901894862</t>
  </si>
  <si>
    <t xml:space="preserve"> - Štěrkodrť frakce 0/32 tl. 400mm (2x vrstva 200mm)</t>
  </si>
  <si>
    <t>"pryžový povrch - plocha okolo venkovní sprchy" 3,2*2</t>
  </si>
  <si>
    <t>"pryžový povrch - dopadová plocha okolo trampolíny" 12*2</t>
  </si>
  <si>
    <t>567911111R.01</t>
  </si>
  <si>
    <t>Podklad z mezerovitého betonu MCB s polymerovými vlákny</t>
  </si>
  <si>
    <t>1801970789</t>
  </si>
  <si>
    <t xml:space="preserve"> - Mezerovitý beton (C 20/25X0, vyztužený polymerovými vlákny 2 kg/m3</t>
  </si>
  <si>
    <t>579231332</t>
  </si>
  <si>
    <t>Ručně litý pryžový povrch stabilizační a 2-vrstvý tl 17 mm 1 ostatní barva na terén do 300 m2</t>
  </si>
  <si>
    <t>-587438180</t>
  </si>
  <si>
    <t xml:space="preserve"> - Monolitický pryžový povrch (25+10mm)</t>
  </si>
  <si>
    <t>Materiál bude vyvzorkován a předložen k odsouhlasení AD</t>
  </si>
  <si>
    <t>589111212R.01</t>
  </si>
  <si>
    <t>Hybridní trávník na terénní modelaci okolo skluzavky a ústí tunelu, a okolo vahadlové houpačky vč. Kotvení</t>
  </si>
  <si>
    <t>-88816696</t>
  </si>
  <si>
    <t>Hybridní trávník</t>
  </si>
  <si>
    <t>52+26</t>
  </si>
  <si>
    <t>596811311</t>
  </si>
  <si>
    <t>Kladení velkoformátové betonové dlažby tl do 100 mm velikosti do 0,5 m2 pl do 300 m2</t>
  </si>
  <si>
    <t>1180284162</t>
  </si>
  <si>
    <t xml:space="preserve"> - Betonová dlažba  800x400mm tl. 80mm + vyrovnávací vrstva 4/5 tl. 50mm</t>
  </si>
  <si>
    <t>59246018R.01</t>
  </si>
  <si>
    <t xml:space="preserve">betonové šlapáky 80/40/8 cm </t>
  </si>
  <si>
    <t>1464494228</t>
  </si>
  <si>
    <t xml:space="preserve"> - Betonová dlažba  800x400mm tl. 80mm</t>
  </si>
  <si>
    <t>13,76*1,05 'Přepočtené koeficientem množství</t>
  </si>
  <si>
    <t>596911111</t>
  </si>
  <si>
    <t>Kladení šlapáků v rovině a svahu do 1:5</t>
  </si>
  <si>
    <t>26685960</t>
  </si>
  <si>
    <t>58333625</t>
  </si>
  <si>
    <t>kamenivo těžené hrubé frakce 4/8</t>
  </si>
  <si>
    <t>-201958464</t>
  </si>
  <si>
    <t xml:space="preserve">podsyp fr 4/8 </t>
  </si>
  <si>
    <t>104*0,05</t>
  </si>
  <si>
    <t>5,2*2 'Přepočtené koeficientem množství</t>
  </si>
  <si>
    <t>58381089R.01</t>
  </si>
  <si>
    <t>kamenný šlapák rula/žula</t>
  </si>
  <si>
    <t>184032440</t>
  </si>
  <si>
    <t>58932312R.01</t>
  </si>
  <si>
    <t>příplatek za použití - beton C 15/20 X0 kamenivo frakce 0/16 - uložení krajních šlapáků</t>
  </si>
  <si>
    <t>695553626</t>
  </si>
  <si>
    <t xml:space="preserve">Dlažba z nepravidelných kamenných šlapáků bude bez obrub. </t>
  </si>
  <si>
    <t>Šlapáky uložené na okrajích dlažby budou ukotveny do tenké betonové vrstvy ze suchého betonu třídy C15/20.</t>
  </si>
  <si>
    <t>915491211R.01</t>
  </si>
  <si>
    <t>Osazení ocelové pásoviny</t>
  </si>
  <si>
    <t>-796740588</t>
  </si>
  <si>
    <t>ocelová pásovina podél dráhy pro odrážedla z kamenného koberce s gumovýk krytem hrany, kotvena roxory</t>
  </si>
  <si>
    <t>92</t>
  </si>
  <si>
    <t>ocelová pásovina okolo pryžového povrchu (trampolína a sprcha) s gumovým krytem hrany, kotvena roxory</t>
  </si>
  <si>
    <t>ocelová pásovina podél trvalkového záhonu</t>
  </si>
  <si>
    <t>49</t>
  </si>
  <si>
    <t>59217026R.01</t>
  </si>
  <si>
    <t>ocelová pásovina s gumovým krytem hrany, kotvena roxory</t>
  </si>
  <si>
    <t>-813611862</t>
  </si>
  <si>
    <t>113*1,02 'Přepočtené koeficientem množství</t>
  </si>
  <si>
    <t>59217026R.02</t>
  </si>
  <si>
    <t xml:space="preserve">ocelová pásovina </t>
  </si>
  <si>
    <t>-1908390768</t>
  </si>
  <si>
    <t>49*1,02 'Přepočtené koeficientem množství</t>
  </si>
  <si>
    <t>919726121</t>
  </si>
  <si>
    <t>Geotextilie pro ochranu, separaci a filtraci netkaná měrná hm do 200 g/m2</t>
  </si>
  <si>
    <t>-944395194</t>
  </si>
  <si>
    <t xml:space="preserve"> - Separační geotextilie 200g/m2</t>
  </si>
  <si>
    <t>33</t>
  </si>
  <si>
    <t>936009112</t>
  </si>
  <si>
    <t>Bezpečnostní dopadová plocha venkovní na dětském hřišti tl 30 cm z písku</t>
  </si>
  <si>
    <t>-890940061</t>
  </si>
  <si>
    <t xml:space="preserve"> - Písek dopadová plocha tl. 300mm</t>
  </si>
  <si>
    <t>116</t>
  </si>
  <si>
    <t>34</t>
  </si>
  <si>
    <t>936009113</t>
  </si>
  <si>
    <t>Bezpečnostní dopadová plocha venkovní na dětském hřišti tl 30 cm z kačírku</t>
  </si>
  <si>
    <t>1438731644</t>
  </si>
  <si>
    <t xml:space="preserve"> - Štěrk dopadová plocha tl. 300mm</t>
  </si>
  <si>
    <t>PSV</t>
  </si>
  <si>
    <t>Práce a dodávky PSV</t>
  </si>
  <si>
    <t>762</t>
  </si>
  <si>
    <t>Konstrukce tesařské</t>
  </si>
  <si>
    <t>35</t>
  </si>
  <si>
    <t>762131124R.01</t>
  </si>
  <si>
    <t>Osazení dřevěných prken – zapažení terénní modelace v místě styku s pískovou dopadovou plochou a kačírkovou dopadovou plochou</t>
  </si>
  <si>
    <t>1599984043</t>
  </si>
  <si>
    <t>36</t>
  </si>
  <si>
    <t>60515111</t>
  </si>
  <si>
    <t>řezivo jehličnaté boční prkno 20-30mm</t>
  </si>
  <si>
    <t>-1273770263</t>
  </si>
  <si>
    <t>25*0,4*0,024</t>
  </si>
  <si>
    <t>0,24*1,05 'Přepočtené koeficientem množství</t>
  </si>
  <si>
    <t>777</t>
  </si>
  <si>
    <t>Podlahy lité</t>
  </si>
  <si>
    <t>37</t>
  </si>
  <si>
    <t>777211013</t>
  </si>
  <si>
    <t>Podlahy z epoxidové pryskyřice a oblázků křemičitých frakce 2 až 5 mm tl. 20 mm</t>
  </si>
  <si>
    <t>1529811907</t>
  </si>
  <si>
    <t xml:space="preserve"> - Kamenný koberec – pojízdný povrch</t>
  </si>
  <si>
    <t>38</t>
  </si>
  <si>
    <t>777211713</t>
  </si>
  <si>
    <t>Nátěr pro vytvoření protiskluzového povrchu</t>
  </si>
  <si>
    <t>-1469868694</t>
  </si>
  <si>
    <t>004 - Herní prvky</t>
  </si>
  <si>
    <t>936005000R.01</t>
  </si>
  <si>
    <t>Montáž šeptandy, vč. plastové roury</t>
  </si>
  <si>
    <t>-929894852</t>
  </si>
  <si>
    <t>ŠEPTANDA</t>
  </si>
  <si>
    <t xml:space="preserve">Dvojice nerezových naslouchadel spojených podzemním zvukovodem je navržena ve východní části zahrady MŠ poblíž vrbových domečků. </t>
  </si>
  <si>
    <t>Kotvení herního prvku bude probíhat dle pokynů výrobce.</t>
  </si>
  <si>
    <t>74920000R.01</t>
  </si>
  <si>
    <t>šeptanda, vč. plastové roury</t>
  </si>
  <si>
    <t>-1661175836</t>
  </si>
  <si>
    <t>Prvek bude předložen k odsouhlasení AD</t>
  </si>
  <si>
    <t>936005000R.02</t>
  </si>
  <si>
    <t>Montáž dřevěného domečku</t>
  </si>
  <si>
    <t>-1170261865</t>
  </si>
  <si>
    <t>DŘEVĚNÝ DOMEČEK</t>
  </si>
  <si>
    <t xml:space="preserve">Ve východní části zahrady MŠ poblíž dráhy pro odrážedla je navržen dřevěný domeček. </t>
  </si>
  <si>
    <t xml:space="preserve">Domeček s lavicí, stolkem a kreslící tabulí (oboustrannou) a počítadlem. </t>
  </si>
  <si>
    <t xml:space="preserve">Dřevěná konstrukce (podlaha) je položená na dvou zarovnaných kulatinách. </t>
  </si>
  <si>
    <t xml:space="preserve">Stěny jsou vyplněny prkny tloušťky 27 mm a jsou doplněny nepravidelným rýhováním. </t>
  </si>
  <si>
    <t xml:space="preserve">Domeček má dvě okna. </t>
  </si>
  <si>
    <t xml:space="preserve">Střecha domečku je ze dřeva vyplněna prkny tloušťky 27 mm. </t>
  </si>
  <si>
    <t>Komín domečku je osazen do předchystané díry, která je zalita betonem.</t>
  </si>
  <si>
    <t>74920000R.02</t>
  </si>
  <si>
    <t>dřevěný domeček</t>
  </si>
  <si>
    <t>1257373078</t>
  </si>
  <si>
    <t>936005000R.03</t>
  </si>
  <si>
    <t>Montáž prolézačky cvrček</t>
  </si>
  <si>
    <t>-22484246</t>
  </si>
  <si>
    <t>PROLÉZAČKA CVRČEK</t>
  </si>
  <si>
    <t xml:space="preserve">V dopadové ploše z písku je navržena dřevěná prolézačka v podobě cvrčka. </t>
  </si>
  <si>
    <t xml:space="preserve">Prolézačka obsahuje: 2x ocelové tykadlo, 1x skluzavka, 5x lezecký chyt, 2x lanový výlez. </t>
  </si>
  <si>
    <t xml:space="preserve">Prolézačka vytváří plošinu, na kterou je možné se dostat po ocelových tyčích (tykadlech) nebo dřevěných kůlech (nohách). </t>
  </si>
  <si>
    <t>Plošina je lemována lanovým zábradlím a dolů z ní vede nerezová skluzavka.</t>
  </si>
  <si>
    <t>Herní prvek bude před objednáním zhotovitel předložen k odsouhlasení AD a investorem.</t>
  </si>
  <si>
    <t>74920000R.03</t>
  </si>
  <si>
    <t>prolézačka cvrček</t>
  </si>
  <si>
    <t>-1570235583</t>
  </si>
  <si>
    <t>936005000R.04</t>
  </si>
  <si>
    <t>Montáž pružinového houpadla ježek</t>
  </si>
  <si>
    <t>-132508706</t>
  </si>
  <si>
    <t>PRUŽINOVÉ HOUPADLO JEŽEK</t>
  </si>
  <si>
    <t xml:space="preserve">V dopadové ploše z písku je navrženo houpadlo ve tvaru ježek. </t>
  </si>
  <si>
    <t xml:space="preserve">Jedná se o ocelovou pružinu, na které je připevněn dřevěný výrobek ve tvaru ježka. </t>
  </si>
  <si>
    <t>Kotvení herního prvku bude probíhat dle pokynů výrobce - do země pomocí ocelových žárově zinkovaných kotev zabetonováním.</t>
  </si>
  <si>
    <t>74920000R.04</t>
  </si>
  <si>
    <t>pružinové houpadlo ježek</t>
  </si>
  <si>
    <t>1182231338</t>
  </si>
  <si>
    <t>936005000R.05</t>
  </si>
  <si>
    <t>Montáž pružinového houpadla moucha</t>
  </si>
  <si>
    <t>-968034393</t>
  </si>
  <si>
    <t>PRUŽINOVÉ HOUPADLO MOUCHA</t>
  </si>
  <si>
    <t xml:space="preserve">V dopadové ploše z písku je navrženo houpadlo ve tvaru moucha. </t>
  </si>
  <si>
    <t>Jedná se o ocelovou pružinu, na které je připevněn dřevěný výrobek ve tvaru mouchy s křídly a nožičkami z lanových prvků s koncovkou.</t>
  </si>
  <si>
    <t>Kotvení herního prvku bude probíhat dle pokynů výrobce, shodně s kotvením houpadla ježek, viz předchozí kapitola.</t>
  </si>
  <si>
    <t>74920000R.05</t>
  </si>
  <si>
    <t>pružinové houpadlo moucha</t>
  </si>
  <si>
    <t>-466173980</t>
  </si>
  <si>
    <t>936005000R.06</t>
  </si>
  <si>
    <t>Montáž houpačky - hnízdo</t>
  </si>
  <si>
    <t>-1250058082</t>
  </si>
  <si>
    <t>HOUPAČKA HNÍZDO</t>
  </si>
  <si>
    <t>Mezi budou MŠ a terénní modelací je navržena houpačka – hnízdo.</t>
  </si>
  <si>
    <t xml:space="preserve">Konstrukci tvoří dvě akátové stojky, mezi ně je zavěšeno hnízdo, které je tvořeno kruhovou konstrukcí vypletenou lany. </t>
  </si>
  <si>
    <t>74920000R.06</t>
  </si>
  <si>
    <t>houpačka – hnízdo</t>
  </si>
  <si>
    <t>-1096374313</t>
  </si>
  <si>
    <t>936005000R.07</t>
  </si>
  <si>
    <t xml:space="preserve">Montáž nerezové terénní skluzavky </t>
  </si>
  <si>
    <t>-104207742</t>
  </si>
  <si>
    <t>NEREZOVÁ TERÉNNÍ SKLUZAVKA S DŘEVĚNOU PODESTOU</t>
  </si>
  <si>
    <t xml:space="preserve">Jedná se o nerezovou skluzavku do svahu s parametry: </t>
  </si>
  <si>
    <t xml:space="preserve">šířka skluzavky 1 m, délka skluzavky 3 m, která je navržena na nové terénní modelaci. Skluzavka překonává výšku 1,5 m. </t>
  </si>
  <si>
    <t>Skluzavka ústí do dopadové plochy z kačírku.</t>
  </si>
  <si>
    <t>74920000R.07</t>
  </si>
  <si>
    <t>nerezová terénní skluzavka</t>
  </si>
  <si>
    <t>-446265853</t>
  </si>
  <si>
    <t>936005000R.07a</t>
  </si>
  <si>
    <t>Montáž dřevěné podesty</t>
  </si>
  <si>
    <t>-1157394010</t>
  </si>
  <si>
    <t>Konkrétní řešení bude předloženo k odsouhlasení AD a bude konzultováno s odborníkem pro certifikaci dětských hřišť a herních prvků.</t>
  </si>
  <si>
    <t>74920000R.07a</t>
  </si>
  <si>
    <t>dřevěnou podesta 1,5x1,6m, konstrukce z jeklů s překrytím z dřevěných latí</t>
  </si>
  <si>
    <t>1955219029</t>
  </si>
  <si>
    <t>936005000R.08</t>
  </si>
  <si>
    <t>Montáž stávající přemisťované houpačky</t>
  </si>
  <si>
    <t>1409704394</t>
  </si>
  <si>
    <t>VAHADLOVÁ HOUPAČKA</t>
  </si>
  <si>
    <t>Umístění původní vahadlové houpačky (viz kap. 5.1.7 Demontáž dřevěné vahadlové houpačky) do plochy vyhraničené dráhou pro odrážedla.</t>
  </si>
  <si>
    <t>Houpačka bude ukotvena do betonového lože. Kotvení herního prvku bude probíhat dle pokynů výrobce.</t>
  </si>
  <si>
    <t>936005000R.09</t>
  </si>
  <si>
    <t>Montáž trampolíny</t>
  </si>
  <si>
    <t>-1069102982</t>
  </si>
  <si>
    <t>TRAMPOLÍNA</t>
  </si>
  <si>
    <t xml:space="preserve">V západní části zahrady MŠ je navržena bezpečná trampolína kruhového tvaru, skákací plocha má průměr 1,6 m. </t>
  </si>
  <si>
    <t>Trampolína musí být certifikovaná dle EN 1176 pro veřejná dětská hřiště.</t>
  </si>
  <si>
    <t>Kolem trampolíny bude zhotoven pryžový povrch, viz kap. 7.1.3  Pryžový povrch bude směsí tří barev, materiál bude vyvzorkován a předložen AD</t>
  </si>
  <si>
    <t xml:space="preserve">Herní prvek bude před objednáním zhotovitel předložen k odsouhlasení AD a investorem. </t>
  </si>
  <si>
    <t>Barevnost pružící plochy bude upřesněna AD dle konkrétního výrobku.</t>
  </si>
  <si>
    <t>74920000R.09</t>
  </si>
  <si>
    <t>trampolína</t>
  </si>
  <si>
    <t>-1449012860</t>
  </si>
  <si>
    <t>936005000R.10</t>
  </si>
  <si>
    <t>Montáž přenosné fotbalové branky</t>
  </si>
  <si>
    <t>-1571436234</t>
  </si>
  <si>
    <t>PŘENOSNÉ FOTBALOVÉ BRANKY</t>
  </si>
  <si>
    <t xml:space="preserve">Na zahradě jsou navržené 2 ks tréninkových fotbalových branek, které nebudou kotvené a budou se tak moct dle potřeby přenášet. </t>
  </si>
  <si>
    <t xml:space="preserve">Fotbalová branka má integrovanou zátěž a gumové patkami. </t>
  </si>
  <si>
    <t xml:space="preserve">Základní konstrukce je vyrobena z kovových profilů, které se spojují pomocí západkového systému. </t>
  </si>
  <si>
    <t xml:space="preserve">Branku není nutné ukotvovat. </t>
  </si>
  <si>
    <t>Součástí dodávky je taška pro přenášení.</t>
  </si>
  <si>
    <t>74920000R.10</t>
  </si>
  <si>
    <t>přenosné fotbalové branky</t>
  </si>
  <si>
    <t>-1214717650</t>
  </si>
  <si>
    <t>936005000R.11</t>
  </si>
  <si>
    <t>Montáž tabule na kreslení křídou</t>
  </si>
  <si>
    <t>1352265015</t>
  </si>
  <si>
    <t>TABULE NA KRESLENÍ KŘÍDOU 1x1m</t>
  </si>
  <si>
    <t xml:space="preserve">Na stávající oplocení ve východní části pozemku budou umístěny tabule na kreslení křídou. </t>
  </si>
  <si>
    <t xml:space="preserve">Tabule budou montovány přímo na oplocení. </t>
  </si>
  <si>
    <t xml:space="preserve">Tabule musí být pro venkovní použití. </t>
  </si>
  <si>
    <t xml:space="preserve">Na oplocení budou umístěny tak, aby byly zarovnány na střed celkové výšky oplocení, maximálně však 30 cm </t>
  </si>
  <si>
    <t>od finální výšky plochy trávníku v místě instalace.</t>
  </si>
  <si>
    <t>Herní prvek bude před objednáním zhotovitel předložen k odsouhlasení AD a investorem. Poloha na oplocení bude před namontováním odsouhlasena AD.</t>
  </si>
  <si>
    <t>TABULE NA KRESLENÍ KŘÍDOU 1,5x1m</t>
  </si>
  <si>
    <t>74920000R.11</t>
  </si>
  <si>
    <t>tabule na kreslení křídou 1x1m</t>
  </si>
  <si>
    <t>-239148983</t>
  </si>
  <si>
    <t>74920000R.12</t>
  </si>
  <si>
    <t>tabule na kreslení křídou 1,5x1m</t>
  </si>
  <si>
    <t>-1080700097</t>
  </si>
  <si>
    <t>936005000R.13</t>
  </si>
  <si>
    <t>Montáž dřevěného posezení atypického tvaru pro děti</t>
  </si>
  <si>
    <t>2070749987</t>
  </si>
  <si>
    <t>DŘEVĚNÉ POSEZENÍ ATYPICKÉHO TVARU PRO DĚTI</t>
  </si>
  <si>
    <t xml:space="preserve">V dopadové ploše z písku je navrženo dřevěné posezení atypického tvaru pro děti. </t>
  </si>
  <si>
    <t>Jedná se o dřevěný stolek nepravidelného kosého tvaru, nohy budou kotveny do betonového lože, beton C16/20.</t>
  </si>
  <si>
    <t xml:space="preserve">U stolku bude 7 stoliček různých délek, které budou rovněž kotvené do betonového lože dle pokynů výrobce tak, </t>
  </si>
  <si>
    <t>aby s nimi nebylo možné manipulovat.</t>
  </si>
  <si>
    <t>Zhotovitel je povinen dodržet navržené rozměry herního prvku, případné úpravy je nutné konzultovat s AD.</t>
  </si>
  <si>
    <t>Nedílnou součástí tohoto výrobku bude dílenská dokumentace, která bude předložena k odsouhlasení AD a investorovi.</t>
  </si>
  <si>
    <t>74920000R.13</t>
  </si>
  <si>
    <t>Dřevěné posezení atypického tvaru pro děti</t>
  </si>
  <si>
    <t>1510388386</t>
  </si>
  <si>
    <t>936005000R.14</t>
  </si>
  <si>
    <t>D+M stezka bosou nohou, vyhloubení 20 cm vč. výkopových prací,</t>
  </si>
  <si>
    <t>2083490178</t>
  </si>
  <si>
    <t>STEZKA BOSOU NOHOU</t>
  </si>
  <si>
    <t xml:space="preserve">Ve východní části zahrady je navržena stezka bosou nohou. Stezka bude dlouhá cca 7,7 m. </t>
  </si>
  <si>
    <t>Bude vyplněna čtyřmi různými druhy materiálů, a to: odkorněnými kulatinami různých průměrů vyskládanými na sraz do vymezeného</t>
  </si>
  <si>
    <t xml:space="preserve">prostoru, oblázky – barva oková fr. 25/40 mm (1,5 m2), kůrou – např. borová, větší kusy např. 5 cm (1,5 m2), a šiškami (1,5 m2). </t>
  </si>
  <si>
    <t xml:space="preserve">Jednotlivé materiály od sebe budou odděleny akátovou dřevěnou kulatinou o průměru 10 cm. </t>
  </si>
  <si>
    <t>Z kulatiny bude zhotoven rovněž i okraj stezky.</t>
  </si>
  <si>
    <t xml:space="preserve">Technické řešení bude předloženo zhotovitelem a bude odsouhlaseno AD a investorem. </t>
  </si>
  <si>
    <t>Materiály – oblázky, kůra a dřevěné kulatiny budou vyvzorkovány a předloženy k odsouhlasení AD</t>
  </si>
  <si>
    <t>005 - Mobiliář</t>
  </si>
  <si>
    <t>936124000R.01</t>
  </si>
  <si>
    <t>D+M piknikového posezení pro děti = stolek + 2 ks laviček s opěrkou, bez područek(nekotví se), š. 1200 mm, v. 300 mm</t>
  </si>
  <si>
    <t>-1779773748</t>
  </si>
  <si>
    <t>PIKNIKOVÉ POSEZENÍ PRO DĚTI</t>
  </si>
  <si>
    <t xml:space="preserve">Na betonový chodníček okolo budovy MŠ jsou navrženy 2 ks setů piknikového posezení pro děti. </t>
  </si>
  <si>
    <t xml:space="preserve">Jeden piknikový set se skládá ze stolku a dvou laviček. </t>
  </si>
  <si>
    <t xml:space="preserve">Stolek má 4 nohy a je dlouhý 1200 mm. </t>
  </si>
  <si>
    <t xml:space="preserve">Lavička má opěradlo a je bez područek. Délka lavičky je rovněž 1200. </t>
  </si>
  <si>
    <t xml:space="preserve">Lavičky jsou vysoké 300 mm a stolek 530 mm. </t>
  </si>
  <si>
    <t xml:space="preserve">Tato výška je ideální pro děti předškolního věku. </t>
  </si>
  <si>
    <t xml:space="preserve">Poloha laviček bude odsouhlasena AD a investorem. </t>
  </si>
  <si>
    <t>Barva bude před zadáním do výroby odsouhlasena AD.</t>
  </si>
  <si>
    <t>Barevnost olejové lazury bude odstín Teak.</t>
  </si>
  <si>
    <t>Mobiliář bude před objednáním předložen k odsouhlasení AD.</t>
  </si>
  <si>
    <t>936124000R.02</t>
  </si>
  <si>
    <t>D+M lavičky s opěrkou a područkami (nekotví se)</t>
  </si>
  <si>
    <t>957102195</t>
  </si>
  <si>
    <t>LAVIČKY S OPĚRKOU A PODRUČKAMI</t>
  </si>
  <si>
    <t xml:space="preserve">Na území MŠ je navrženo 5 ks laviček. </t>
  </si>
  <si>
    <t xml:space="preserve">2 ks nebudou kotveny a budou se moci volně přenášet po zahradě MŠ. </t>
  </si>
  <si>
    <t xml:space="preserve">3 ks laviček budou ukotveny a budou se nacházet poblíž budovy MŠ. Lavičky budou dlouhé 1800 mm a budou mít opěradlo a područky. </t>
  </si>
  <si>
    <t>936124000R.02a</t>
  </si>
  <si>
    <t>D+M lavičky s opěrkou a područkami, š. 1800 mm, v. 480 mm (kotví se)</t>
  </si>
  <si>
    <t>-829009637</t>
  </si>
  <si>
    <t>936124000R.03</t>
  </si>
  <si>
    <t>D+M dřevěné hranoly na sezení</t>
  </si>
  <si>
    <t>-1224402918</t>
  </si>
  <si>
    <t>DŘEVĚNÉ HRANOLY NA SEZENÍ</t>
  </si>
  <si>
    <t>V areálu zahrady MŠ bude instalováno 13 ks dřevěných hranolů různých délek, a to:</t>
  </si>
  <si>
    <t>2 ks – d. 1 m</t>
  </si>
  <si>
    <t>2 ks – d. 1,5 m</t>
  </si>
  <si>
    <t>7 ks – d. 2 m</t>
  </si>
  <si>
    <t>2 ks – d. 2,5 m</t>
  </si>
  <si>
    <t xml:space="preserve">Jedná se o hranoly vyřezané z kmene modřínu o rozměrech 45 x 45 cm se sraženou hranou. </t>
  </si>
  <si>
    <t xml:space="preserve">Druh, typ a vzhled dřeva bude určen AD a následně odsouhlasen. </t>
  </si>
  <si>
    <t>2*1+2*1,5+7*2+2*2,5</t>
  </si>
  <si>
    <t>936124000R.04</t>
  </si>
  <si>
    <t>Montáž stojanu na kola</t>
  </si>
  <si>
    <t>584907753</t>
  </si>
  <si>
    <t>STOJAN NA KOLA</t>
  </si>
  <si>
    <t>Stojan na kola je navržen z jednotlivých samostatných dílů. Každý stojan je kotvený zvlášť.</t>
  </si>
  <si>
    <t>Mobiliář bude před objednáním předložen k odsouhlasení AD, barevnost upřesněna AD a bude rovněž odsouhlasena AD.</t>
  </si>
  <si>
    <t>74910100R.04</t>
  </si>
  <si>
    <t>stojan na kola</t>
  </si>
  <si>
    <t>979477076</t>
  </si>
  <si>
    <t>936124000R.05</t>
  </si>
  <si>
    <t>Montáž odpadkového koše ze stříškou</t>
  </si>
  <si>
    <t>426851018</t>
  </si>
  <si>
    <t>ODPADKOVÝ KOŠ SE STŘÍŠKOU</t>
  </si>
  <si>
    <t xml:space="preserve">U vchodu do areálu MŠ je navržen nový odpadkový koš se stříškou na jedné noze. </t>
  </si>
  <si>
    <t xml:space="preserve"> Koš bude opláštěný dřevěnými lamelami, bude s hliníkovou stříškou a s plastovou nádobou.</t>
  </si>
  <si>
    <t>74910100R.05</t>
  </si>
  <si>
    <t>odpadkový koš se stříškou</t>
  </si>
  <si>
    <t>383254016</t>
  </si>
  <si>
    <t>936124000R.06</t>
  </si>
  <si>
    <t>Montáž zahradního kohoutku</t>
  </si>
  <si>
    <t>1823142637</t>
  </si>
  <si>
    <t>ZAHRADNÍ KOHOUTEK</t>
  </si>
  <si>
    <t>V oblasti užitné zahrady bude instalován zahradní kohoutek. Ten bude napojen na areálový rozvod pitné vody dle výkresu 07 SITUACE VODOVODNÍ PŘÍPOJKY.</t>
  </si>
  <si>
    <t>74910100R.06</t>
  </si>
  <si>
    <t>zahradní kohoutek</t>
  </si>
  <si>
    <t>2066084023</t>
  </si>
  <si>
    <t>006 - Drobná architektura</t>
  </si>
  <si>
    <t>Montáž zastiňovací plachty na dřevěných kůlech</t>
  </si>
  <si>
    <t>-1389519431</t>
  </si>
  <si>
    <t>ZASTIŇOVACÍ PLACHTA NA DŘEVĚNÝCH KŮLECH</t>
  </si>
  <si>
    <t xml:space="preserve">V prostoru dopadové plochy z písku jsou navrženy dvě zastiňovací plachty o čtvercovém půdorysu. </t>
  </si>
  <si>
    <t>Plachty jsou připevněné kovovými řetízky na 4 akátové stojky.</t>
  </si>
  <si>
    <t xml:space="preserve">Prvek bude před objednáním zhotovitel předložen k odsouhlasení AD a investorem. </t>
  </si>
  <si>
    <t>Barevnost plachty bude světlá, béžová, konkrétní typ bude předložen k odsouhlasení AD.</t>
  </si>
  <si>
    <t>74910000R.01</t>
  </si>
  <si>
    <t>zastiňovací plachta na dřevěných kůlech</t>
  </si>
  <si>
    <t>-1474103626</t>
  </si>
  <si>
    <t>Montáž nerezového tunelu</t>
  </si>
  <si>
    <t>-828133517</t>
  </si>
  <si>
    <t>NEREZOVÝ TUNEL</t>
  </si>
  <si>
    <t>Nerezový tunel je navržen skrze terénní modelace v jejím jižním rohu.</t>
  </si>
  <si>
    <t>Nerezový tunel bude instalován dle požadavků výrobce a bude odpovídat normě ČSN EN 1176.</t>
  </si>
  <si>
    <t xml:space="preserve">Konkrétní typ bude před objednáním zhotovitelem předložen k odsouhlasení AD a investorem. </t>
  </si>
  <si>
    <t>74910000R.02</t>
  </si>
  <si>
    <t>nerezový tunel</t>
  </si>
  <si>
    <t>-1540715637</t>
  </si>
  <si>
    <t>D+M dřevěná vyhlídka</t>
  </si>
  <si>
    <t>553264064</t>
  </si>
  <si>
    <t>DŘEVĚNÁ VYHLÍDKA</t>
  </si>
  <si>
    <t>Na vrcholu terénní modelace je přibližně v jejím středu navržena dřevěná vyhlídka.</t>
  </si>
  <si>
    <t xml:space="preserve">Vyhlídku tvoří dřevěný tubus/věž s obložením z dřevěných latí s točitými schody uprostřed, kterými se vyleze nahoru na ochoz. </t>
  </si>
  <si>
    <t xml:space="preserve">Ten tvoří zábradlí ze sítě, jehož výška je 80 cm a nabízí rozhled 360°. </t>
  </si>
  <si>
    <t xml:space="preserve">K vyhlídce je potom ještě připojený dřevěný stožár pro ukotvení vlajky. </t>
  </si>
  <si>
    <t>Stožár je vyplněn kladkovým mechanismem k jednoduchému stahování a vyvěšování vlajky.</t>
  </si>
  <si>
    <t>Průměr vyhlídky je navržen 1,6 m a celková výška je navržena 2,8 m.</t>
  </si>
  <si>
    <t>Jedná se o mobiliář, ne o herní prvek.</t>
  </si>
  <si>
    <t>Součástí projektu zahrady MŠ Horoušánky není dílenská dokumentace.</t>
  </si>
  <si>
    <t xml:space="preserve">Zhotovitel předloží dílenskou dokumentaci, která bude odsouhlasena AD a investorem. </t>
  </si>
  <si>
    <t>S AD bude rovněž konzultována podoba vyhlídky, barevnost a vybrané materiály, vše bude odsouhlaseno AD.</t>
  </si>
  <si>
    <t>D+M čerpací pumpa</t>
  </si>
  <si>
    <t>-166109232</t>
  </si>
  <si>
    <t>ČERPACÍ PUMPA</t>
  </si>
  <si>
    <t>V prostoru dráhy pro odrážedla je ve vnitřní zatáčce navržena dřevěná čerpací pumpa.</t>
  </si>
  <si>
    <t>Pumpa je navržena na podestě z nepravidelné kamenné dlažby, viz kapitola 14.1.4.</t>
  </si>
  <si>
    <t xml:space="preserve"> Nepravidelná dlažba z kamenných šlapáků.</t>
  </si>
  <si>
    <t xml:space="preserve">Navržena je pumpa tvaru kvádru o celkovém rozměru 30 x 80 cm o výšce 110 cm. Pumpa je tvořena dvěma stojany, každý šířky 40 cm. </t>
  </si>
  <si>
    <t>Každý stojan má svou „pistoli“ pro tankování s označením paliva.</t>
  </si>
  <si>
    <t>Stojan je rovněž doplněn dřevěnými platebními terminály s číselníky.</t>
  </si>
  <si>
    <t>Na vrchu bude stojan označen nápisem „PUMPA“</t>
  </si>
  <si>
    <t>S AD bude rovněž konzultována podoba pumpy, barevnost a vybrané materiály, vše bude odsouhlaseno AD.</t>
  </si>
  <si>
    <t>D+M zahradní sprcha</t>
  </si>
  <si>
    <t>1264510547</t>
  </si>
  <si>
    <t>ZAHRADNÍ SPRCHA</t>
  </si>
  <si>
    <t xml:space="preserve">V západní části zahrady MŠ je navržena venkovní sprcha, kolem které bude zhotoven pryžový povrch viz kap. 7.1.3 Pryžový povrch. </t>
  </si>
  <si>
    <t xml:space="preserve">Sprcha bude napojena na areálový rozvod pitné vody dle výkresu 07 SITUACE VODOVODNÍ PŘÍPOJKY. </t>
  </si>
  <si>
    <t xml:space="preserve">Sprcha bude tvořena hlavicí a ruční sprchou. </t>
  </si>
  <si>
    <t xml:space="preserve">Ovládání bude na stlačitelný vypínač. </t>
  </si>
  <si>
    <t xml:space="preserve">Sprcha bude nerezová (Nerezová ocel V4A) s povrchovou úpravou Černý matný nerez - 201HN7. </t>
  </si>
  <si>
    <t>Stavební připravenost a instalace sprchy proběhnou dle pokynů dodavatele.</t>
  </si>
  <si>
    <t>D+M vyvýšený záhon</t>
  </si>
  <si>
    <t>1676252385</t>
  </si>
  <si>
    <t>VYVÝŠENÝ ZÁHON</t>
  </si>
  <si>
    <t xml:space="preserve">Na západní straně pozemku, poblíž budovy MŠ jsou navrženy 4 vyvýšené záhony, </t>
  </si>
  <si>
    <t xml:space="preserve">které budou sloužit jako užitná zahrada, ve které se děti budou učit, jak se pěstovat ovoce a zeleninu. </t>
  </si>
  <si>
    <t xml:space="preserve">Vnitřní rozměr záhonu je 0,8 x 1,8 m. </t>
  </si>
  <si>
    <t xml:space="preserve">Výška záhonu je 0,4m. </t>
  </si>
  <si>
    <t xml:space="preserve">Lem záhonu je navržený z modřínových fošen (7 cm silné, 20 cm vysoké), </t>
  </si>
  <si>
    <t xml:space="preserve">které jsou přišroubované k vnitřním stojnám v rozích (7x7 cm, délka 0,4m, žárově zinkované). </t>
  </si>
  <si>
    <t xml:space="preserve">Stojny jsou kotveny přes patku do betonového bodového základu. Izolační vrstva, </t>
  </si>
  <si>
    <t xml:space="preserve">která dělí dřevěné hranoly a pěstební substrát je tvořena nopovou folií. </t>
  </si>
  <si>
    <t xml:space="preserve">Folie sahá cca 5 cm pod finální povrch substrátu. </t>
  </si>
  <si>
    <t xml:space="preserve">Dno vyvýšeného záhonu není folií pokryto. </t>
  </si>
  <si>
    <t xml:space="preserve">Rostlý terén je rozrušen. </t>
  </si>
  <si>
    <t xml:space="preserve">Veškerý použitý dřevěný materiál bude ošetřen tlakovou impregnací bez povrchové úpravy pro prodloužení životnosti lemu. </t>
  </si>
  <si>
    <t>V rámci dodávky bude dodán i zahradnický substrát, který po slehnutí bude dosahovat 5 cm pod okraj záhonu.</t>
  </si>
  <si>
    <t>Konkrétní podoba bude předložena k odsouhlasení AD a investorem.</t>
  </si>
  <si>
    <t>936124000R.07</t>
  </si>
  <si>
    <t>D+M dvoukomorový kompostér, rozměr komory 2x1 m, s pozorovacím okénkem</t>
  </si>
  <si>
    <t>1297363225</t>
  </si>
  <si>
    <t>DVOUKOMOROVÝ KOMPOSTÉR</t>
  </si>
  <si>
    <t>007 - Oplocení</t>
  </si>
  <si>
    <t xml:space="preserve">    2 - Zakládání</t>
  </si>
  <si>
    <t>133112811</t>
  </si>
  <si>
    <t>Hloubení nezapažených šachet v hornině třídy těžitelnosti I skupiny 1 a 2 plocha výkopu do 4 m2 ručně</t>
  </si>
  <si>
    <t>-45847856</t>
  </si>
  <si>
    <t>OPLOCENÍ</t>
  </si>
  <si>
    <t>(6+3*2+2)*0,3*0,3*0,8</t>
  </si>
  <si>
    <t>Zakládání</t>
  </si>
  <si>
    <t>338171113</t>
  </si>
  <si>
    <t>Osazování sloupků a vzpěr plotových ocelových v do 2 m se zabetonováním</t>
  </si>
  <si>
    <t>-652793408</t>
  </si>
  <si>
    <t>55342250R.01</t>
  </si>
  <si>
    <t>sloupek plotový průběžný Pz a komaxitové 1000/38x1,5mm</t>
  </si>
  <si>
    <t>-786457287</t>
  </si>
  <si>
    <t>40445253</t>
  </si>
  <si>
    <t>víčko plastové na sloupek D 60mm</t>
  </si>
  <si>
    <t>-274871817</t>
  </si>
  <si>
    <t>348101110</t>
  </si>
  <si>
    <t>Osazení vrat nebo vrátek k oplocení na sloupky zděné nebo betonové pl do 2 m2</t>
  </si>
  <si>
    <t>189997862</t>
  </si>
  <si>
    <t>3+1</t>
  </si>
  <si>
    <t>55342333R.01</t>
  </si>
  <si>
    <t>branka plotová jednokřídlá Pz s PVC vrstvou 1000x1000mm vč. kliky</t>
  </si>
  <si>
    <t>1603432392</t>
  </si>
  <si>
    <t>348401120</t>
  </si>
  <si>
    <t>Montáž oplocení ze strojového pletiva s napínacími dráty v do 1,6 m</t>
  </si>
  <si>
    <t>1447919920</t>
  </si>
  <si>
    <t>13-3*1</t>
  </si>
  <si>
    <t>31327510</t>
  </si>
  <si>
    <t>pletivo drátěné plastifikované se čtvercovými oky 55/2,5mm v 1000mm</t>
  </si>
  <si>
    <t>35721122</t>
  </si>
  <si>
    <t>15619100</t>
  </si>
  <si>
    <t>drát kruhový poplastovaný napínací 2,5/3,5mm</t>
  </si>
  <si>
    <t>-838367964</t>
  </si>
  <si>
    <t>15619200</t>
  </si>
  <si>
    <t>drát poplastovaný kruhový vázací 1,1/1,5mm</t>
  </si>
  <si>
    <t>792648243</t>
  </si>
  <si>
    <t>OPLOCENÍ SOUSEDNÍ</t>
  </si>
  <si>
    <t>008 - Inženýrské sítě</t>
  </si>
  <si>
    <t xml:space="preserve">    4 - Vodorovné konstrukce</t>
  </si>
  <si>
    <t xml:space="preserve">    8 - Vedení trubní dálková a přípojná</t>
  </si>
  <si>
    <t>132151101</t>
  </si>
  <si>
    <t>Hloubení rýh nezapažených š do 800 mm v hornině třídy těžitelnosti I skupiny 1 a 2 objem do 20 m3 strojně</t>
  </si>
  <si>
    <t>-1997158046</t>
  </si>
  <si>
    <t>hloubení rýhy pro uložení potrubí</t>
  </si>
  <si>
    <t>21*0,8*0,6</t>
  </si>
  <si>
    <t>133151101</t>
  </si>
  <si>
    <t>Hloubení šachet nezapažených v hornině třídy těžitelnosti I skupiny 1 a 2 objem do 20 m3</t>
  </si>
  <si>
    <t>-286807212</t>
  </si>
  <si>
    <t>hloubení pro šachty</t>
  </si>
  <si>
    <t>3,14*0,8*0,8*2</t>
  </si>
  <si>
    <t>162351103</t>
  </si>
  <si>
    <t>Vodorovné přemístění přes 50 do 500 m výkopku/sypaniny z horniny třídy těžitelnosti I skupiny 1 až 3</t>
  </si>
  <si>
    <t>-1060626686</t>
  </si>
  <si>
    <t>10,08+4,019-2,52-1,762</t>
  </si>
  <si>
    <t>-842439187</t>
  </si>
  <si>
    <t>10,08+4,019-9,817</t>
  </si>
  <si>
    <t>-1450370677</t>
  </si>
  <si>
    <t>4,282*10 'Přepočtené koeficientem množství</t>
  </si>
  <si>
    <t>1364391637</t>
  </si>
  <si>
    <t>-518807584</t>
  </si>
  <si>
    <t>4,282*1,8 'Přepočtené koeficientem množství</t>
  </si>
  <si>
    <t>1061198056</t>
  </si>
  <si>
    <t>174151101</t>
  </si>
  <si>
    <t>Zásyp jam, šachet rýh nebo kolem objektů sypaninou se zhutněním</t>
  </si>
  <si>
    <t>1172006496</t>
  </si>
  <si>
    <t>175111101</t>
  </si>
  <si>
    <t>Obsypání potrubí ručně sypaninou bez prohození, uloženou do 3 m</t>
  </si>
  <si>
    <t>494404863</t>
  </si>
  <si>
    <t>21*0,6*0,2</t>
  </si>
  <si>
    <t>58337310</t>
  </si>
  <si>
    <t>štěrkopísek frakce 0/4</t>
  </si>
  <si>
    <t>1320319980</t>
  </si>
  <si>
    <t>2,52*2 'Přepočtené koeficientem množství</t>
  </si>
  <si>
    <t>181912112</t>
  </si>
  <si>
    <t>Úprava pláně v hornině třídy těžitelnosti I skupiny 3 se zhutněním ručně</t>
  </si>
  <si>
    <t>368430844</t>
  </si>
  <si>
    <t>21*0,6</t>
  </si>
  <si>
    <t>Vodorovné konstrukce</t>
  </si>
  <si>
    <t>451573111</t>
  </si>
  <si>
    <t>Lože pod potrubí otevřený výkop ze štěrkopísku</t>
  </si>
  <si>
    <t>-758801459</t>
  </si>
  <si>
    <t>21*0,6*0,1</t>
  </si>
  <si>
    <t>3,14*0,8*0,1*2</t>
  </si>
  <si>
    <t>Vedení trubní dálková a přípojná</t>
  </si>
  <si>
    <t>871161141</t>
  </si>
  <si>
    <t>Montáž potrubí z PE100 RC SDR 11 otevřený výkop svařovaných na tupo d 32 x 3,0 mm</t>
  </si>
  <si>
    <t>-937320638</t>
  </si>
  <si>
    <t>28613500</t>
  </si>
  <si>
    <t>potrubí vodovodní dvouvrstvé PE100 RC SDR11 32x3,0mm</t>
  </si>
  <si>
    <t>-1843125170</t>
  </si>
  <si>
    <t>21*1,015 'Přepočtené koeficientem množství</t>
  </si>
  <si>
    <t>892233122</t>
  </si>
  <si>
    <t>Proplach a dezinfekce vodovodního potrubí DN od 40 do 70</t>
  </si>
  <si>
    <t>1358273775</t>
  </si>
  <si>
    <t>893811151</t>
  </si>
  <si>
    <t>Osazení vodoměrné šachty kruhové z PP samonosné pro běžné zatížení D do 1,0 m hl do 1,2 m</t>
  </si>
  <si>
    <t>1843422728</t>
  </si>
  <si>
    <t>56230580</t>
  </si>
  <si>
    <t>šachta plastová vodoměrná samonosná kruhová 1,0/1,0m</t>
  </si>
  <si>
    <t>-1639410416</t>
  </si>
  <si>
    <t>899721111</t>
  </si>
  <si>
    <t>Signalizační vodič DN do 150 mm na potrubí</t>
  </si>
  <si>
    <t>1366669975</t>
  </si>
  <si>
    <t>899722112</t>
  </si>
  <si>
    <t>Krytí potrubí z plastů výstražnou fólií z PVC přes 20 do 25 cm</t>
  </si>
  <si>
    <t>-1709277780</t>
  </si>
  <si>
    <t>871161141R.01</t>
  </si>
  <si>
    <t>Zhotovení vodovodní přípojky pro areálový rozvod vody v místě dopouštění RN</t>
  </si>
  <si>
    <t>587995687</t>
  </si>
  <si>
    <t>998276101</t>
  </si>
  <si>
    <t>Přesun hmot pro trubní vedení z trub z plastických hmot otevřený výkop</t>
  </si>
  <si>
    <t>515931553</t>
  </si>
  <si>
    <t>009 - Ostatní práce</t>
  </si>
  <si>
    <t>871000000R.01</t>
  </si>
  <si>
    <t>D+M automatické závlahy</t>
  </si>
  <si>
    <t>405668862</t>
  </si>
  <si>
    <t>popis a požadavky na automatickou závlahu pro zahradu MŠ viz TZ, konktérní řešení bude předloženo k odsouhlasení AD</t>
  </si>
  <si>
    <t>936124100R.01</t>
  </si>
  <si>
    <t>Umístění původních laviček z masivu na podesty z kamenných šlapáků</t>
  </si>
  <si>
    <t>-328671208</t>
  </si>
  <si>
    <t>Na pozemku se nacházejí 3 ks laviček z masivu (akát).</t>
  </si>
  <si>
    <t xml:space="preserve"> Lavičky se uskladní tak, aby během stavebních prací nedošlo k jejich poničení. </t>
  </si>
  <si>
    <t xml:space="preserve">Ve fázi umisťování nového mobiliáře se původní lavičky rozmístí na nové podesty z nepravidelných kamenných šlapáků, </t>
  </si>
  <si>
    <t xml:space="preserve">dle výkresu č. 08 VYTYČENÍ NAVRHOVANÝCH PRVKŮ. </t>
  </si>
  <si>
    <t>Lavičky nebudou kotveny.</t>
  </si>
  <si>
    <t>010 - Modelace terénu</t>
  </si>
  <si>
    <t>122251104</t>
  </si>
  <si>
    <t>Odkopávky a prokopávky nezapažené v hornině třídy těžitelnosti I skupiny 3 objem do 500 m3 strojně</t>
  </si>
  <si>
    <t>256685581</t>
  </si>
  <si>
    <t>výkop pro odvoz na skládku</t>
  </si>
  <si>
    <t>131</t>
  </si>
  <si>
    <t>výkop pro modelaci</t>
  </si>
  <si>
    <t>162251102</t>
  </si>
  <si>
    <t>Vodorovné přemístění přes 20 do 50 m výkopku/sypaniny z horniny třídy těžitelnosti I skupiny 1 až 3</t>
  </si>
  <si>
    <t>382903794</t>
  </si>
  <si>
    <t>zemina z níž se 13 m3 přemístí a vytvoří se tak jižní cíp nové terénní modelace.</t>
  </si>
  <si>
    <t>-1932688349</t>
  </si>
  <si>
    <t>Přebytečný materiál (cca 131 m3) ze stávající terénní modelace bude po finálním odsouhlasení AD</t>
  </si>
  <si>
    <t>odvezen na deponii dle pokynů obce nebo odvezen na skládku.</t>
  </si>
  <si>
    <t>893855365</t>
  </si>
  <si>
    <t>131*10 'Přepočtené koeficientem množství</t>
  </si>
  <si>
    <t>-809629005</t>
  </si>
  <si>
    <t>Nová modelace</t>
  </si>
  <si>
    <t>210380286</t>
  </si>
  <si>
    <t>131*1,7 'Přepočtené koeficientem množství</t>
  </si>
  <si>
    <t>527642560</t>
  </si>
  <si>
    <t>Výsledná podoba terénní modelace bude odsouhlasena autorským dozorem a investorem. Zhotovitel je zodpovědný při tvarování modelace</t>
  </si>
  <si>
    <t>za dodržení všech dopadových a ochranných ploch navržených prvků v jejím okolí.</t>
  </si>
  <si>
    <t>181351113R.01</t>
  </si>
  <si>
    <t>Rozprostření vč. modelace terénu</t>
  </si>
  <si>
    <t>1304259521</t>
  </si>
  <si>
    <t>181351113R.02</t>
  </si>
  <si>
    <t>Jemné domodelování povrchu původního terénu do požadovaného tvaru</t>
  </si>
  <si>
    <t>1160205602</t>
  </si>
  <si>
    <t>Jemná modelací stávajícího terénu</t>
  </si>
  <si>
    <t>106</t>
  </si>
  <si>
    <t>011 - Vrbové domky</t>
  </si>
  <si>
    <t>182103000R.01</t>
  </si>
  <si>
    <t>D+M vrbový domek kulatý, průměr 2 m, výška 1,8 m</t>
  </si>
  <si>
    <t>-716180704</t>
  </si>
  <si>
    <t>Vrbové chýše se realizují pomocí mladých vrbových proutků, které se zapíchají do písčité země, zalévají se a vrby zjara obrazí.</t>
  </si>
  <si>
    <t>Jedná se o specializovanou dodávku</t>
  </si>
  <si>
    <t>Realizační firma předloží ke schválení technologii výsadby. Řešení bude odsouhlaseno AD.</t>
  </si>
  <si>
    <t>182103000R.02</t>
  </si>
  <si>
    <t>D+M vrbový domek podélný, 4x1,5 m, výška 2 m, 1x boční otvor</t>
  </si>
  <si>
    <t>-55846085</t>
  </si>
  <si>
    <t>182103000R.03</t>
  </si>
  <si>
    <t>D+M vrbový tunel, výška 2 m, šířka 2m, celková délka 5,5 m</t>
  </si>
  <si>
    <t>1486266125</t>
  </si>
  <si>
    <t>012 - Vedlejší rozpočtové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</si>
  <si>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</si>
  <si>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</si>
  <si>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</si>
  <si>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</si>
  <si>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>VRN</t>
  </si>
  <si>
    <t>VRN1</t>
  </si>
  <si>
    <t>Průzkumné, zeměměřičské a projektové práce</t>
  </si>
  <si>
    <t>012124000R.01</t>
  </si>
  <si>
    <t>Geodetické zaměření projektu po realizaci</t>
  </si>
  <si>
    <t>1024</t>
  </si>
  <si>
    <t>1346248754</t>
  </si>
  <si>
    <t>012164000</t>
  </si>
  <si>
    <t>Vytyčení a zaměření inženýrských sítí</t>
  </si>
  <si>
    <t>-556200119</t>
  </si>
  <si>
    <t>013203000R.01</t>
  </si>
  <si>
    <t>Dílenská dokumentace k vyhlídce</t>
  </si>
  <si>
    <t>731613087</t>
  </si>
  <si>
    <t>013203000R.02</t>
  </si>
  <si>
    <t>Dílenská dokumentace k pumpě</t>
  </si>
  <si>
    <t>914708914</t>
  </si>
  <si>
    <t>013203000R.03</t>
  </si>
  <si>
    <t>Dílenská dokumentace k dřevěné posezení atypického tvaru pro děti</t>
  </si>
  <si>
    <t>-1755598908</t>
  </si>
  <si>
    <t>013203000R.04</t>
  </si>
  <si>
    <t>Certifikace dětského hřiště po kompletní realizaci</t>
  </si>
  <si>
    <t>812672296</t>
  </si>
  <si>
    <t>013254000</t>
  </si>
  <si>
    <t>Dokumentace skutečného provedení stavby</t>
  </si>
  <si>
    <t>254792244</t>
  </si>
  <si>
    <t>VRN3</t>
  </si>
  <si>
    <t>Zařízení staveniště</t>
  </si>
  <si>
    <t>031002000R.01</t>
  </si>
  <si>
    <t>Zařízení staveniště vč. nákladů na energie a odstranění zařízení staveniště</t>
  </si>
  <si>
    <t>-1559747171</t>
  </si>
  <si>
    <t>034503000</t>
  </si>
  <si>
    <t>Informační tabule na staveništi</t>
  </si>
  <si>
    <t>789654564</t>
  </si>
  <si>
    <t>VRN6</t>
  </si>
  <si>
    <t>Územní vlivy</t>
  </si>
  <si>
    <t>065002000</t>
  </si>
  <si>
    <t>Mimostaveništní doprava materiálů, výrobků a strojů</t>
  </si>
  <si>
    <t>-1606357905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</si>
</sst>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5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5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4" t="s">
        <v>5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18" t="s">
        <v>14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20"/>
      <c r="BE5" s="215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20" t="s">
        <v>17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20"/>
      <c r="BE6" s="216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6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6"/>
      <c r="BS8" s="17" t="s">
        <v>6</v>
      </c>
    </row>
    <row r="9" spans="1:74" s="1" customFormat="1" ht="14.45" customHeight="1">
      <c r="B9" s="20"/>
      <c r="AR9" s="20"/>
      <c r="BE9" s="216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16"/>
      <c r="BS10" s="17" t="s">
        <v>6</v>
      </c>
    </row>
    <row r="11" spans="1:74" s="1" customFormat="1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216"/>
      <c r="BS11" s="17" t="s">
        <v>6</v>
      </c>
    </row>
    <row r="12" spans="1:74" s="1" customFormat="1" ht="6.95" customHeight="1">
      <c r="B12" s="20"/>
      <c r="AR12" s="20"/>
      <c r="BE12" s="216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16"/>
      <c r="BS13" s="17" t="s">
        <v>6</v>
      </c>
    </row>
    <row r="14" spans="1:74" ht="12.75">
      <c r="B14" s="20"/>
      <c r="E14" s="221" t="s">
        <v>28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7" t="s">
        <v>26</v>
      </c>
      <c r="AN14" s="29" t="s">
        <v>28</v>
      </c>
      <c r="AR14" s="20"/>
      <c r="BE14" s="216"/>
      <c r="BS14" s="17" t="s">
        <v>6</v>
      </c>
    </row>
    <row r="15" spans="1:74" s="1" customFormat="1" ht="6.95" customHeight="1">
      <c r="B15" s="20"/>
      <c r="AR15" s="20"/>
      <c r="BE15" s="216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16"/>
      <c r="BS16" s="17" t="s">
        <v>3</v>
      </c>
    </row>
    <row r="17" spans="1:71" s="1" customFormat="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216"/>
      <c r="BS17" s="17" t="s">
        <v>30</v>
      </c>
    </row>
    <row r="18" spans="1:71" s="1" customFormat="1" ht="6.95" customHeight="1">
      <c r="B18" s="20"/>
      <c r="AR18" s="20"/>
      <c r="BE18" s="216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16"/>
      <c r="BS19" s="17" t="s">
        <v>6</v>
      </c>
    </row>
    <row r="20" spans="1:71" s="1" customFormat="1" ht="18.399999999999999" customHeight="1">
      <c r="B20" s="20"/>
      <c r="E20" s="25" t="s">
        <v>21</v>
      </c>
      <c r="AK20" s="27" t="s">
        <v>26</v>
      </c>
      <c r="AN20" s="25" t="s">
        <v>1</v>
      </c>
      <c r="AR20" s="20"/>
      <c r="BE20" s="216"/>
      <c r="BS20" s="17" t="s">
        <v>30</v>
      </c>
    </row>
    <row r="21" spans="1:71" s="1" customFormat="1" ht="6.95" customHeight="1">
      <c r="B21" s="20"/>
      <c r="AR21" s="20"/>
      <c r="BE21" s="216"/>
    </row>
    <row r="22" spans="1:71" s="1" customFormat="1" ht="12" customHeight="1">
      <c r="B22" s="20"/>
      <c r="D22" s="27" t="s">
        <v>32</v>
      </c>
      <c r="AR22" s="20"/>
      <c r="BE22" s="216"/>
    </row>
    <row r="23" spans="1:71" s="1" customFormat="1" ht="371.25" customHeight="1">
      <c r="B23" s="20"/>
      <c r="E23" s="223" t="s">
        <v>33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20"/>
      <c r="BE23" s="216"/>
    </row>
    <row r="24" spans="1:71" s="1" customFormat="1" ht="6.95" customHeight="1">
      <c r="B24" s="20"/>
      <c r="AR24" s="20"/>
      <c r="BE24" s="216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6"/>
    </row>
    <row r="26" spans="1:71" s="2" customFormat="1" ht="25.9" customHeight="1">
      <c r="A26" s="32"/>
      <c r="B26" s="33"/>
      <c r="C26" s="32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4">
        <f>ROUND(AG94,2)</f>
        <v>0</v>
      </c>
      <c r="AL26" s="225"/>
      <c r="AM26" s="225"/>
      <c r="AN26" s="225"/>
      <c r="AO26" s="225"/>
      <c r="AP26" s="32"/>
      <c r="AQ26" s="32"/>
      <c r="AR26" s="33"/>
      <c r="BE26" s="216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16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26" t="s">
        <v>35</v>
      </c>
      <c r="M28" s="226"/>
      <c r="N28" s="226"/>
      <c r="O28" s="226"/>
      <c r="P28" s="226"/>
      <c r="Q28" s="32"/>
      <c r="R28" s="32"/>
      <c r="S28" s="32"/>
      <c r="T28" s="32"/>
      <c r="U28" s="32"/>
      <c r="V28" s="32"/>
      <c r="W28" s="226" t="s">
        <v>36</v>
      </c>
      <c r="X28" s="226"/>
      <c r="Y28" s="226"/>
      <c r="Z28" s="226"/>
      <c r="AA28" s="226"/>
      <c r="AB28" s="226"/>
      <c r="AC28" s="226"/>
      <c r="AD28" s="226"/>
      <c r="AE28" s="226"/>
      <c r="AF28" s="32"/>
      <c r="AG28" s="32"/>
      <c r="AH28" s="32"/>
      <c r="AI28" s="32"/>
      <c r="AJ28" s="32"/>
      <c r="AK28" s="226" t="s">
        <v>37</v>
      </c>
      <c r="AL28" s="226"/>
      <c r="AM28" s="226"/>
      <c r="AN28" s="226"/>
      <c r="AO28" s="226"/>
      <c r="AP28" s="32"/>
      <c r="AQ28" s="32"/>
      <c r="AR28" s="33"/>
      <c r="BE28" s="216"/>
    </row>
    <row r="29" spans="1:71" s="3" customFormat="1" ht="14.45" customHeight="1">
      <c r="B29" s="37"/>
      <c r="D29" s="27" t="s">
        <v>38</v>
      </c>
      <c r="F29" s="27" t="s">
        <v>39</v>
      </c>
      <c r="L29" s="229">
        <v>0.21</v>
      </c>
      <c r="M29" s="228"/>
      <c r="N29" s="228"/>
      <c r="O29" s="228"/>
      <c r="P29" s="228"/>
      <c r="W29" s="227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2)</f>
        <v>0</v>
      </c>
      <c r="AL29" s="228"/>
      <c r="AM29" s="228"/>
      <c r="AN29" s="228"/>
      <c r="AO29" s="228"/>
      <c r="AR29" s="37"/>
      <c r="BE29" s="217"/>
    </row>
    <row r="30" spans="1:71" s="3" customFormat="1" ht="14.45" customHeight="1">
      <c r="B30" s="37"/>
      <c r="F30" s="27" t="s">
        <v>40</v>
      </c>
      <c r="L30" s="229">
        <v>0.12</v>
      </c>
      <c r="M30" s="228"/>
      <c r="N30" s="228"/>
      <c r="O30" s="228"/>
      <c r="P30" s="228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2)</f>
        <v>0</v>
      </c>
      <c r="AL30" s="228"/>
      <c r="AM30" s="228"/>
      <c r="AN30" s="228"/>
      <c r="AO30" s="228"/>
      <c r="AR30" s="37"/>
      <c r="BE30" s="217"/>
    </row>
    <row r="31" spans="1:71" s="3" customFormat="1" ht="14.45" hidden="1" customHeight="1">
      <c r="B31" s="37"/>
      <c r="F31" s="27" t="s">
        <v>41</v>
      </c>
      <c r="L31" s="229">
        <v>0.21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7"/>
      <c r="BE31" s="217"/>
    </row>
    <row r="32" spans="1:71" s="3" customFormat="1" ht="14.45" hidden="1" customHeight="1">
      <c r="B32" s="37"/>
      <c r="F32" s="27" t="s">
        <v>42</v>
      </c>
      <c r="L32" s="229">
        <v>0.12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7"/>
      <c r="BE32" s="217"/>
    </row>
    <row r="33" spans="1:57" s="3" customFormat="1" ht="14.45" hidden="1" customHeight="1">
      <c r="B33" s="37"/>
      <c r="F33" s="27" t="s">
        <v>43</v>
      </c>
      <c r="L33" s="229">
        <v>0</v>
      </c>
      <c r="M33" s="228"/>
      <c r="N33" s="228"/>
      <c r="O33" s="228"/>
      <c r="P33" s="228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7"/>
      <c r="BE33" s="217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16"/>
    </row>
    <row r="35" spans="1:57" s="2" customFormat="1" ht="25.9" customHeight="1">
      <c r="A35" s="32"/>
      <c r="B35" s="33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33" t="s">
        <v>46</v>
      </c>
      <c r="Y35" s="231"/>
      <c r="Z35" s="231"/>
      <c r="AA35" s="231"/>
      <c r="AB35" s="231"/>
      <c r="AC35" s="40"/>
      <c r="AD35" s="40"/>
      <c r="AE35" s="40"/>
      <c r="AF35" s="40"/>
      <c r="AG35" s="40"/>
      <c r="AH35" s="40"/>
      <c r="AI35" s="40"/>
      <c r="AJ35" s="40"/>
      <c r="AK35" s="230">
        <f>SUM(AK26:AK33)</f>
        <v>0</v>
      </c>
      <c r="AL35" s="231"/>
      <c r="AM35" s="231"/>
      <c r="AN35" s="231"/>
      <c r="AO35" s="232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5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49</v>
      </c>
      <c r="AI60" s="35"/>
      <c r="AJ60" s="35"/>
      <c r="AK60" s="35"/>
      <c r="AL60" s="35"/>
      <c r="AM60" s="45" t="s">
        <v>50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5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49</v>
      </c>
      <c r="AI75" s="35"/>
      <c r="AJ75" s="35"/>
      <c r="AK75" s="35"/>
      <c r="AL75" s="35"/>
      <c r="AM75" s="45" t="s">
        <v>50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53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204</v>
      </c>
      <c r="AR84" s="51"/>
    </row>
    <row r="85" spans="1:91" s="5" customFormat="1" ht="36.950000000000003" customHeight="1">
      <c r="B85" s="52"/>
      <c r="C85" s="53" t="s">
        <v>16</v>
      </c>
      <c r="L85" s="212" t="str">
        <f>K6</f>
        <v>NÁVRH ZAHRADY MŠ V HOROUŠÁNKÁCH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43" t="str">
        <f>IF(AN8= "","",AN8)</f>
        <v>17. 4. 2025</v>
      </c>
      <c r="AN87" s="243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241" t="str">
        <f>IF(E17="","",E17)</f>
        <v xml:space="preserve"> </v>
      </c>
      <c r="AN89" s="242"/>
      <c r="AO89" s="242"/>
      <c r="AP89" s="242"/>
      <c r="AQ89" s="32"/>
      <c r="AR89" s="33"/>
      <c r="AS89" s="245" t="s">
        <v>54</v>
      </c>
      <c r="AT89" s="246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41" t="str">
        <f>IF(E20="","",E20)</f>
        <v xml:space="preserve"> </v>
      </c>
      <c r="AN90" s="242"/>
      <c r="AO90" s="242"/>
      <c r="AP90" s="242"/>
      <c r="AQ90" s="32"/>
      <c r="AR90" s="33"/>
      <c r="AS90" s="247"/>
      <c r="AT90" s="248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47"/>
      <c r="AT91" s="248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07" t="s">
        <v>55</v>
      </c>
      <c r="D92" s="208"/>
      <c r="E92" s="208"/>
      <c r="F92" s="208"/>
      <c r="G92" s="208"/>
      <c r="H92" s="60"/>
      <c r="I92" s="211" t="s">
        <v>56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39" t="s">
        <v>57</v>
      </c>
      <c r="AH92" s="208"/>
      <c r="AI92" s="208"/>
      <c r="AJ92" s="208"/>
      <c r="AK92" s="208"/>
      <c r="AL92" s="208"/>
      <c r="AM92" s="208"/>
      <c r="AN92" s="211" t="s">
        <v>58</v>
      </c>
      <c r="AO92" s="208"/>
      <c r="AP92" s="244"/>
      <c r="AQ92" s="61" t="s">
        <v>59</v>
      </c>
      <c r="AR92" s="33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4">
        <f>ROUND(AG95+AG96+SUM(AG104:AG113),2)</f>
        <v>0</v>
      </c>
      <c r="AH94" s="214"/>
      <c r="AI94" s="214"/>
      <c r="AJ94" s="214"/>
      <c r="AK94" s="214"/>
      <c r="AL94" s="214"/>
      <c r="AM94" s="214"/>
      <c r="AN94" s="249">
        <f t="shared" ref="AN94:AN113" si="0">SUM(AG94,AT94)</f>
        <v>0</v>
      </c>
      <c r="AO94" s="249"/>
      <c r="AP94" s="249"/>
      <c r="AQ94" s="72" t="s">
        <v>1</v>
      </c>
      <c r="AR94" s="68"/>
      <c r="AS94" s="73">
        <f>ROUND(AS95+AS96+SUM(AS104:AS113),2)</f>
        <v>0</v>
      </c>
      <c r="AT94" s="74">
        <f t="shared" ref="AT94:AT113" si="1">ROUND(SUM(AV94:AW94),2)</f>
        <v>0</v>
      </c>
      <c r="AU94" s="75">
        <f>ROUND(AU95+AU96+SUM(AU104:AU113),5)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ROUND(AZ95+AZ96+SUM(AZ104:AZ113),2)</f>
        <v>0</v>
      </c>
      <c r="BA94" s="74">
        <f>ROUND(BA95+BA96+SUM(BA104:BA113),2)</f>
        <v>0</v>
      </c>
      <c r="BB94" s="74">
        <f>ROUND(BB95+BB96+SUM(BB104:BB113),2)</f>
        <v>0</v>
      </c>
      <c r="BC94" s="74">
        <f>ROUND(BC95+BC96+SUM(BC104:BC113),2)</f>
        <v>0</v>
      </c>
      <c r="BD94" s="76">
        <f>ROUND(BD95+BD96+SUM(BD104:BD113),2)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A95" s="79" t="s">
        <v>78</v>
      </c>
      <c r="B95" s="80"/>
      <c r="C95" s="81"/>
      <c r="D95" s="209" t="s">
        <v>79</v>
      </c>
      <c r="E95" s="209"/>
      <c r="F95" s="209"/>
      <c r="G95" s="209"/>
      <c r="H95" s="209"/>
      <c r="I95" s="82"/>
      <c r="J95" s="209" t="s">
        <v>80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37">
        <f>'001 - Demoliční a příprav...'!J30</f>
        <v>0</v>
      </c>
      <c r="AH95" s="238"/>
      <c r="AI95" s="238"/>
      <c r="AJ95" s="238"/>
      <c r="AK95" s="238"/>
      <c r="AL95" s="238"/>
      <c r="AM95" s="238"/>
      <c r="AN95" s="237">
        <f t="shared" si="0"/>
        <v>0</v>
      </c>
      <c r="AO95" s="238"/>
      <c r="AP95" s="238"/>
      <c r="AQ95" s="83" t="s">
        <v>81</v>
      </c>
      <c r="AR95" s="80"/>
      <c r="AS95" s="84">
        <v>0</v>
      </c>
      <c r="AT95" s="85">
        <f t="shared" si="1"/>
        <v>0</v>
      </c>
      <c r="AU95" s="86">
        <f>'001 - Demoliční a příprav...'!P119</f>
        <v>0</v>
      </c>
      <c r="AV95" s="85">
        <f>'001 - Demoliční a příprav...'!J33</f>
        <v>0</v>
      </c>
      <c r="AW95" s="85">
        <f>'001 - Demoliční a příprav...'!J34</f>
        <v>0</v>
      </c>
      <c r="AX95" s="85">
        <f>'001 - Demoliční a příprav...'!J35</f>
        <v>0</v>
      </c>
      <c r="AY95" s="85">
        <f>'001 - Demoliční a příprav...'!J36</f>
        <v>0</v>
      </c>
      <c r="AZ95" s="85">
        <f>'001 - Demoliční a příprav...'!F33</f>
        <v>0</v>
      </c>
      <c r="BA95" s="85">
        <f>'001 - Demoliční a příprav...'!F34</f>
        <v>0</v>
      </c>
      <c r="BB95" s="85">
        <f>'001 - Demoliční a příprav...'!F35</f>
        <v>0</v>
      </c>
      <c r="BC95" s="85">
        <f>'001 - Demoliční a příprav...'!F36</f>
        <v>0</v>
      </c>
      <c r="BD95" s="87">
        <f>'001 - Demoliční a příprav...'!F37</f>
        <v>0</v>
      </c>
      <c r="BT95" s="88" t="s">
        <v>82</v>
      </c>
      <c r="BV95" s="88" t="s">
        <v>76</v>
      </c>
      <c r="BW95" s="88" t="s">
        <v>83</v>
      </c>
      <c r="BX95" s="88" t="s">
        <v>4</v>
      </c>
      <c r="CL95" s="88" t="s">
        <v>1</v>
      </c>
      <c r="CM95" s="88" t="s">
        <v>84</v>
      </c>
    </row>
    <row r="96" spans="1:91" s="7" customFormat="1" ht="16.5" customHeight="1">
      <c r="B96" s="80"/>
      <c r="C96" s="81"/>
      <c r="D96" s="209" t="s">
        <v>85</v>
      </c>
      <c r="E96" s="209"/>
      <c r="F96" s="209"/>
      <c r="G96" s="209"/>
      <c r="H96" s="209"/>
      <c r="I96" s="82"/>
      <c r="J96" s="209" t="s">
        <v>86</v>
      </c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40">
        <f>ROUND(SUM(AG97:AG103),2)</f>
        <v>0</v>
      </c>
      <c r="AH96" s="238"/>
      <c r="AI96" s="238"/>
      <c r="AJ96" s="238"/>
      <c r="AK96" s="238"/>
      <c r="AL96" s="238"/>
      <c r="AM96" s="238"/>
      <c r="AN96" s="237">
        <f t="shared" si="0"/>
        <v>0</v>
      </c>
      <c r="AO96" s="238"/>
      <c r="AP96" s="238"/>
      <c r="AQ96" s="83" t="s">
        <v>81</v>
      </c>
      <c r="AR96" s="80"/>
      <c r="AS96" s="84">
        <f>ROUND(SUM(AS97:AS103),2)</f>
        <v>0</v>
      </c>
      <c r="AT96" s="85">
        <f t="shared" si="1"/>
        <v>0</v>
      </c>
      <c r="AU96" s="86">
        <f>ROUND(SUM(AU97:AU103),5)</f>
        <v>0</v>
      </c>
      <c r="AV96" s="85">
        <f>ROUND(AZ96*L29,2)</f>
        <v>0</v>
      </c>
      <c r="AW96" s="85">
        <f>ROUND(BA96*L30,2)</f>
        <v>0</v>
      </c>
      <c r="AX96" s="85">
        <f>ROUND(BB96*L29,2)</f>
        <v>0</v>
      </c>
      <c r="AY96" s="85">
        <f>ROUND(BC96*L30,2)</f>
        <v>0</v>
      </c>
      <c r="AZ96" s="85">
        <f>ROUND(SUM(AZ97:AZ103),2)</f>
        <v>0</v>
      </c>
      <c r="BA96" s="85">
        <f>ROUND(SUM(BA97:BA103),2)</f>
        <v>0</v>
      </c>
      <c r="BB96" s="85">
        <f>ROUND(SUM(BB97:BB103),2)</f>
        <v>0</v>
      </c>
      <c r="BC96" s="85">
        <f>ROUND(SUM(BC97:BC103),2)</f>
        <v>0</v>
      </c>
      <c r="BD96" s="87">
        <f>ROUND(SUM(BD97:BD103),2)</f>
        <v>0</v>
      </c>
      <c r="BS96" s="88" t="s">
        <v>73</v>
      </c>
      <c r="BT96" s="88" t="s">
        <v>82</v>
      </c>
      <c r="BU96" s="88" t="s">
        <v>75</v>
      </c>
      <c r="BV96" s="88" t="s">
        <v>76</v>
      </c>
      <c r="BW96" s="88" t="s">
        <v>87</v>
      </c>
      <c r="BX96" s="88" t="s">
        <v>4</v>
      </c>
      <c r="CL96" s="88" t="s">
        <v>1</v>
      </c>
      <c r="CM96" s="88" t="s">
        <v>84</v>
      </c>
    </row>
    <row r="97" spans="1:91" s="4" customFormat="1" ht="16.5" customHeight="1">
      <c r="A97" s="79" t="s">
        <v>78</v>
      </c>
      <c r="B97" s="51"/>
      <c r="C97" s="10"/>
      <c r="D97" s="10"/>
      <c r="E97" s="210" t="s">
        <v>88</v>
      </c>
      <c r="F97" s="210"/>
      <c r="G97" s="210"/>
      <c r="H97" s="210"/>
      <c r="I97" s="210"/>
      <c r="J97" s="10"/>
      <c r="K97" s="210" t="s">
        <v>89</v>
      </c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35">
        <f>'002.1 - Cibuloviny a trvalky'!J32</f>
        <v>0</v>
      </c>
      <c r="AH97" s="236"/>
      <c r="AI97" s="236"/>
      <c r="AJ97" s="236"/>
      <c r="AK97" s="236"/>
      <c r="AL97" s="236"/>
      <c r="AM97" s="236"/>
      <c r="AN97" s="235">
        <f t="shared" si="0"/>
        <v>0</v>
      </c>
      <c r="AO97" s="236"/>
      <c r="AP97" s="236"/>
      <c r="AQ97" s="89" t="s">
        <v>90</v>
      </c>
      <c r="AR97" s="51"/>
      <c r="AS97" s="90">
        <v>0</v>
      </c>
      <c r="AT97" s="91">
        <f t="shared" si="1"/>
        <v>0</v>
      </c>
      <c r="AU97" s="92">
        <f>'002.1 - Cibuloviny a trvalky'!P123</f>
        <v>0</v>
      </c>
      <c r="AV97" s="91">
        <f>'002.1 - Cibuloviny a trvalky'!J35</f>
        <v>0</v>
      </c>
      <c r="AW97" s="91">
        <f>'002.1 - Cibuloviny a trvalky'!J36</f>
        <v>0</v>
      </c>
      <c r="AX97" s="91">
        <f>'002.1 - Cibuloviny a trvalky'!J37</f>
        <v>0</v>
      </c>
      <c r="AY97" s="91">
        <f>'002.1 - Cibuloviny a trvalky'!J38</f>
        <v>0</v>
      </c>
      <c r="AZ97" s="91">
        <f>'002.1 - Cibuloviny a trvalky'!F35</f>
        <v>0</v>
      </c>
      <c r="BA97" s="91">
        <f>'002.1 - Cibuloviny a trvalky'!F36</f>
        <v>0</v>
      </c>
      <c r="BB97" s="91">
        <f>'002.1 - Cibuloviny a trvalky'!F37</f>
        <v>0</v>
      </c>
      <c r="BC97" s="91">
        <f>'002.1 - Cibuloviny a trvalky'!F38</f>
        <v>0</v>
      </c>
      <c r="BD97" s="93">
        <f>'002.1 - Cibuloviny a trvalky'!F39</f>
        <v>0</v>
      </c>
      <c r="BT97" s="25" t="s">
        <v>84</v>
      </c>
      <c r="BV97" s="25" t="s">
        <v>76</v>
      </c>
      <c r="BW97" s="25" t="s">
        <v>91</v>
      </c>
      <c r="BX97" s="25" t="s">
        <v>87</v>
      </c>
      <c r="CL97" s="25" t="s">
        <v>1</v>
      </c>
    </row>
    <row r="98" spans="1:91" s="4" customFormat="1" ht="16.5" customHeight="1">
      <c r="A98" s="79" t="s">
        <v>78</v>
      </c>
      <c r="B98" s="51"/>
      <c r="C98" s="10"/>
      <c r="D98" s="10"/>
      <c r="E98" s="210" t="s">
        <v>92</v>
      </c>
      <c r="F98" s="210"/>
      <c r="G98" s="210"/>
      <c r="H98" s="210"/>
      <c r="I98" s="210"/>
      <c r="J98" s="10"/>
      <c r="K98" s="210" t="s">
        <v>93</v>
      </c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35">
        <f>'002.2 - Stromy'!J32</f>
        <v>0</v>
      </c>
      <c r="AH98" s="236"/>
      <c r="AI98" s="236"/>
      <c r="AJ98" s="236"/>
      <c r="AK98" s="236"/>
      <c r="AL98" s="236"/>
      <c r="AM98" s="236"/>
      <c r="AN98" s="235">
        <f t="shared" si="0"/>
        <v>0</v>
      </c>
      <c r="AO98" s="236"/>
      <c r="AP98" s="236"/>
      <c r="AQ98" s="89" t="s">
        <v>90</v>
      </c>
      <c r="AR98" s="51"/>
      <c r="AS98" s="90">
        <v>0</v>
      </c>
      <c r="AT98" s="91">
        <f t="shared" si="1"/>
        <v>0</v>
      </c>
      <c r="AU98" s="92">
        <f>'002.2 - Stromy'!P123</f>
        <v>0</v>
      </c>
      <c r="AV98" s="91">
        <f>'002.2 - Stromy'!J35</f>
        <v>0</v>
      </c>
      <c r="AW98" s="91">
        <f>'002.2 - Stromy'!J36</f>
        <v>0</v>
      </c>
      <c r="AX98" s="91">
        <f>'002.2 - Stromy'!J37</f>
        <v>0</v>
      </c>
      <c r="AY98" s="91">
        <f>'002.2 - Stromy'!J38</f>
        <v>0</v>
      </c>
      <c r="AZ98" s="91">
        <f>'002.2 - Stromy'!F35</f>
        <v>0</v>
      </c>
      <c r="BA98" s="91">
        <f>'002.2 - Stromy'!F36</f>
        <v>0</v>
      </c>
      <c r="BB98" s="91">
        <f>'002.2 - Stromy'!F37</f>
        <v>0</v>
      </c>
      <c r="BC98" s="91">
        <f>'002.2 - Stromy'!F38</f>
        <v>0</v>
      </c>
      <c r="BD98" s="93">
        <f>'002.2 - Stromy'!F39</f>
        <v>0</v>
      </c>
      <c r="BT98" s="25" t="s">
        <v>84</v>
      </c>
      <c r="BV98" s="25" t="s">
        <v>76</v>
      </c>
      <c r="BW98" s="25" t="s">
        <v>94</v>
      </c>
      <c r="BX98" s="25" t="s">
        <v>87</v>
      </c>
      <c r="CL98" s="25" t="s">
        <v>1</v>
      </c>
    </row>
    <row r="99" spans="1:91" s="4" customFormat="1" ht="16.5" customHeight="1">
      <c r="A99" s="79" t="s">
        <v>78</v>
      </c>
      <c r="B99" s="51"/>
      <c r="C99" s="10"/>
      <c r="D99" s="10"/>
      <c r="E99" s="210" t="s">
        <v>95</v>
      </c>
      <c r="F99" s="210"/>
      <c r="G99" s="210"/>
      <c r="H99" s="210"/>
      <c r="I99" s="210"/>
      <c r="J99" s="10"/>
      <c r="K99" s="210" t="s">
        <v>96</v>
      </c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35">
        <f>'002.3 - Keře - plošná výs...'!J32</f>
        <v>0</v>
      </c>
      <c r="AH99" s="236"/>
      <c r="AI99" s="236"/>
      <c r="AJ99" s="236"/>
      <c r="AK99" s="236"/>
      <c r="AL99" s="236"/>
      <c r="AM99" s="236"/>
      <c r="AN99" s="235">
        <f t="shared" si="0"/>
        <v>0</v>
      </c>
      <c r="AO99" s="236"/>
      <c r="AP99" s="236"/>
      <c r="AQ99" s="89" t="s">
        <v>90</v>
      </c>
      <c r="AR99" s="51"/>
      <c r="AS99" s="90">
        <v>0</v>
      </c>
      <c r="AT99" s="91">
        <f t="shared" si="1"/>
        <v>0</v>
      </c>
      <c r="AU99" s="92">
        <f>'002.3 - Keře - plošná výs...'!P123</f>
        <v>0</v>
      </c>
      <c r="AV99" s="91">
        <f>'002.3 - Keře - plošná výs...'!J35</f>
        <v>0</v>
      </c>
      <c r="AW99" s="91">
        <f>'002.3 - Keře - plošná výs...'!J36</f>
        <v>0</v>
      </c>
      <c r="AX99" s="91">
        <f>'002.3 - Keře - plošná výs...'!J37</f>
        <v>0</v>
      </c>
      <c r="AY99" s="91">
        <f>'002.3 - Keře - plošná výs...'!J38</f>
        <v>0</v>
      </c>
      <c r="AZ99" s="91">
        <f>'002.3 - Keře - plošná výs...'!F35</f>
        <v>0</v>
      </c>
      <c r="BA99" s="91">
        <f>'002.3 - Keře - plošná výs...'!F36</f>
        <v>0</v>
      </c>
      <c r="BB99" s="91">
        <f>'002.3 - Keře - plošná výs...'!F37</f>
        <v>0</v>
      </c>
      <c r="BC99" s="91">
        <f>'002.3 - Keře - plošná výs...'!F38</f>
        <v>0</v>
      </c>
      <c r="BD99" s="93">
        <f>'002.3 - Keře - plošná výs...'!F39</f>
        <v>0</v>
      </c>
      <c r="BT99" s="25" t="s">
        <v>84</v>
      </c>
      <c r="BV99" s="25" t="s">
        <v>76</v>
      </c>
      <c r="BW99" s="25" t="s">
        <v>97</v>
      </c>
      <c r="BX99" s="25" t="s">
        <v>87</v>
      </c>
      <c r="CL99" s="25" t="s">
        <v>1</v>
      </c>
    </row>
    <row r="100" spans="1:91" s="4" customFormat="1" ht="16.5" customHeight="1">
      <c r="A100" s="79" t="s">
        <v>78</v>
      </c>
      <c r="B100" s="51"/>
      <c r="C100" s="10"/>
      <c r="D100" s="10"/>
      <c r="E100" s="210" t="s">
        <v>98</v>
      </c>
      <c r="F100" s="210"/>
      <c r="G100" s="210"/>
      <c r="H100" s="210"/>
      <c r="I100" s="210"/>
      <c r="J100" s="10"/>
      <c r="K100" s="210" t="s">
        <v>99</v>
      </c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35">
        <f>'002.4 - Trávníky'!J32</f>
        <v>0</v>
      </c>
      <c r="AH100" s="236"/>
      <c r="AI100" s="236"/>
      <c r="AJ100" s="236"/>
      <c r="AK100" s="236"/>
      <c r="AL100" s="236"/>
      <c r="AM100" s="236"/>
      <c r="AN100" s="235">
        <f t="shared" si="0"/>
        <v>0</v>
      </c>
      <c r="AO100" s="236"/>
      <c r="AP100" s="236"/>
      <c r="AQ100" s="89" t="s">
        <v>90</v>
      </c>
      <c r="AR100" s="51"/>
      <c r="AS100" s="90">
        <v>0</v>
      </c>
      <c r="AT100" s="91">
        <f t="shared" si="1"/>
        <v>0</v>
      </c>
      <c r="AU100" s="92">
        <f>'002.4 - Trávníky'!P124</f>
        <v>0</v>
      </c>
      <c r="AV100" s="91">
        <f>'002.4 - Trávníky'!J35</f>
        <v>0</v>
      </c>
      <c r="AW100" s="91">
        <f>'002.4 - Trávníky'!J36</f>
        <v>0</v>
      </c>
      <c r="AX100" s="91">
        <f>'002.4 - Trávníky'!J37</f>
        <v>0</v>
      </c>
      <c r="AY100" s="91">
        <f>'002.4 - Trávníky'!J38</f>
        <v>0</v>
      </c>
      <c r="AZ100" s="91">
        <f>'002.4 - Trávníky'!F35</f>
        <v>0</v>
      </c>
      <c r="BA100" s="91">
        <f>'002.4 - Trávníky'!F36</f>
        <v>0</v>
      </c>
      <c r="BB100" s="91">
        <f>'002.4 - Trávníky'!F37</f>
        <v>0</v>
      </c>
      <c r="BC100" s="91">
        <f>'002.4 - Trávníky'!F38</f>
        <v>0</v>
      </c>
      <c r="BD100" s="93">
        <f>'002.4 - Trávníky'!F39</f>
        <v>0</v>
      </c>
      <c r="BT100" s="25" t="s">
        <v>84</v>
      </c>
      <c r="BV100" s="25" t="s">
        <v>76</v>
      </c>
      <c r="BW100" s="25" t="s">
        <v>100</v>
      </c>
      <c r="BX100" s="25" t="s">
        <v>87</v>
      </c>
      <c r="CL100" s="25" t="s">
        <v>1</v>
      </c>
    </row>
    <row r="101" spans="1:91" s="4" customFormat="1" ht="16.5" customHeight="1">
      <c r="A101" s="79" t="s">
        <v>78</v>
      </c>
      <c r="B101" s="51"/>
      <c r="C101" s="10"/>
      <c r="D101" s="10"/>
      <c r="E101" s="210" t="s">
        <v>101</v>
      </c>
      <c r="F101" s="210"/>
      <c r="G101" s="210"/>
      <c r="H101" s="210"/>
      <c r="I101" s="210"/>
      <c r="J101" s="10"/>
      <c r="K101" s="210" t="s">
        <v>102</v>
      </c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35">
        <f>'002.5 - Popínavé rostliny'!J32</f>
        <v>0</v>
      </c>
      <c r="AH101" s="236"/>
      <c r="AI101" s="236"/>
      <c r="AJ101" s="236"/>
      <c r="AK101" s="236"/>
      <c r="AL101" s="236"/>
      <c r="AM101" s="236"/>
      <c r="AN101" s="235">
        <f t="shared" si="0"/>
        <v>0</v>
      </c>
      <c r="AO101" s="236"/>
      <c r="AP101" s="236"/>
      <c r="AQ101" s="89" t="s">
        <v>90</v>
      </c>
      <c r="AR101" s="51"/>
      <c r="AS101" s="90">
        <v>0</v>
      </c>
      <c r="AT101" s="91">
        <f t="shared" si="1"/>
        <v>0</v>
      </c>
      <c r="AU101" s="92">
        <f>'002.5 - Popínavé rostliny'!P123</f>
        <v>0</v>
      </c>
      <c r="AV101" s="91">
        <f>'002.5 - Popínavé rostliny'!J35</f>
        <v>0</v>
      </c>
      <c r="AW101" s="91">
        <f>'002.5 - Popínavé rostliny'!J36</f>
        <v>0</v>
      </c>
      <c r="AX101" s="91">
        <f>'002.5 - Popínavé rostliny'!J37</f>
        <v>0</v>
      </c>
      <c r="AY101" s="91">
        <f>'002.5 - Popínavé rostliny'!J38</f>
        <v>0</v>
      </c>
      <c r="AZ101" s="91">
        <f>'002.5 - Popínavé rostliny'!F35</f>
        <v>0</v>
      </c>
      <c r="BA101" s="91">
        <f>'002.5 - Popínavé rostliny'!F36</f>
        <v>0</v>
      </c>
      <c r="BB101" s="91">
        <f>'002.5 - Popínavé rostliny'!F37</f>
        <v>0</v>
      </c>
      <c r="BC101" s="91">
        <f>'002.5 - Popínavé rostliny'!F38</f>
        <v>0</v>
      </c>
      <c r="BD101" s="93">
        <f>'002.5 - Popínavé rostliny'!F39</f>
        <v>0</v>
      </c>
      <c r="BT101" s="25" t="s">
        <v>84</v>
      </c>
      <c r="BV101" s="25" t="s">
        <v>76</v>
      </c>
      <c r="BW101" s="25" t="s">
        <v>103</v>
      </c>
      <c r="BX101" s="25" t="s">
        <v>87</v>
      </c>
      <c r="CL101" s="25" t="s">
        <v>1</v>
      </c>
    </row>
    <row r="102" spans="1:91" s="4" customFormat="1" ht="16.5" customHeight="1">
      <c r="A102" s="79" t="s">
        <v>78</v>
      </c>
      <c r="B102" s="51"/>
      <c r="C102" s="10"/>
      <c r="D102" s="10"/>
      <c r="E102" s="210" t="s">
        <v>104</v>
      </c>
      <c r="F102" s="210"/>
      <c r="G102" s="210"/>
      <c r="H102" s="210"/>
      <c r="I102" s="210"/>
      <c r="J102" s="10"/>
      <c r="K102" s="210" t="s">
        <v>105</v>
      </c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35">
        <f>'002.6 - Ovocné keře'!J32</f>
        <v>0</v>
      </c>
      <c r="AH102" s="236"/>
      <c r="AI102" s="236"/>
      <c r="AJ102" s="236"/>
      <c r="AK102" s="236"/>
      <c r="AL102" s="236"/>
      <c r="AM102" s="236"/>
      <c r="AN102" s="235">
        <f t="shared" si="0"/>
        <v>0</v>
      </c>
      <c r="AO102" s="236"/>
      <c r="AP102" s="236"/>
      <c r="AQ102" s="89" t="s">
        <v>90</v>
      </c>
      <c r="AR102" s="51"/>
      <c r="AS102" s="90">
        <v>0</v>
      </c>
      <c r="AT102" s="91">
        <f t="shared" si="1"/>
        <v>0</v>
      </c>
      <c r="AU102" s="92">
        <f>'002.6 - Ovocné keře'!P123</f>
        <v>0</v>
      </c>
      <c r="AV102" s="91">
        <f>'002.6 - Ovocné keře'!J35</f>
        <v>0</v>
      </c>
      <c r="AW102" s="91">
        <f>'002.6 - Ovocné keře'!J36</f>
        <v>0</v>
      </c>
      <c r="AX102" s="91">
        <f>'002.6 - Ovocné keře'!J37</f>
        <v>0</v>
      </c>
      <c r="AY102" s="91">
        <f>'002.6 - Ovocné keře'!J38</f>
        <v>0</v>
      </c>
      <c r="AZ102" s="91">
        <f>'002.6 - Ovocné keře'!F35</f>
        <v>0</v>
      </c>
      <c r="BA102" s="91">
        <f>'002.6 - Ovocné keře'!F36</f>
        <v>0</v>
      </c>
      <c r="BB102" s="91">
        <f>'002.6 - Ovocné keře'!F37</f>
        <v>0</v>
      </c>
      <c r="BC102" s="91">
        <f>'002.6 - Ovocné keře'!F38</f>
        <v>0</v>
      </c>
      <c r="BD102" s="93">
        <f>'002.6 - Ovocné keře'!F39</f>
        <v>0</v>
      </c>
      <c r="BT102" s="25" t="s">
        <v>84</v>
      </c>
      <c r="BV102" s="25" t="s">
        <v>76</v>
      </c>
      <c r="BW102" s="25" t="s">
        <v>106</v>
      </c>
      <c r="BX102" s="25" t="s">
        <v>87</v>
      </c>
      <c r="CL102" s="25" t="s">
        <v>1</v>
      </c>
    </row>
    <row r="103" spans="1:91" s="4" customFormat="1" ht="16.5" customHeight="1">
      <c r="A103" s="79" t="s">
        <v>78</v>
      </c>
      <c r="B103" s="51"/>
      <c r="C103" s="10"/>
      <c r="D103" s="10"/>
      <c r="E103" s="210" t="s">
        <v>107</v>
      </c>
      <c r="F103" s="210"/>
      <c r="G103" s="210"/>
      <c r="H103" s="210"/>
      <c r="I103" s="210"/>
      <c r="J103" s="10"/>
      <c r="K103" s="210" t="s">
        <v>108</v>
      </c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35">
        <f>'002.7 - Půdokryvné trvalky'!J32</f>
        <v>0</v>
      </c>
      <c r="AH103" s="236"/>
      <c r="AI103" s="236"/>
      <c r="AJ103" s="236"/>
      <c r="AK103" s="236"/>
      <c r="AL103" s="236"/>
      <c r="AM103" s="236"/>
      <c r="AN103" s="235">
        <f t="shared" si="0"/>
        <v>0</v>
      </c>
      <c r="AO103" s="236"/>
      <c r="AP103" s="236"/>
      <c r="AQ103" s="89" t="s">
        <v>90</v>
      </c>
      <c r="AR103" s="51"/>
      <c r="AS103" s="90">
        <v>0</v>
      </c>
      <c r="AT103" s="91">
        <f t="shared" si="1"/>
        <v>0</v>
      </c>
      <c r="AU103" s="92">
        <f>'002.7 - Půdokryvné trvalky'!P123</f>
        <v>0</v>
      </c>
      <c r="AV103" s="91">
        <f>'002.7 - Půdokryvné trvalky'!J35</f>
        <v>0</v>
      </c>
      <c r="AW103" s="91">
        <f>'002.7 - Půdokryvné trvalky'!J36</f>
        <v>0</v>
      </c>
      <c r="AX103" s="91">
        <f>'002.7 - Půdokryvné trvalky'!J37</f>
        <v>0</v>
      </c>
      <c r="AY103" s="91">
        <f>'002.7 - Půdokryvné trvalky'!J38</f>
        <v>0</v>
      </c>
      <c r="AZ103" s="91">
        <f>'002.7 - Půdokryvné trvalky'!F35</f>
        <v>0</v>
      </c>
      <c r="BA103" s="91">
        <f>'002.7 - Půdokryvné trvalky'!F36</f>
        <v>0</v>
      </c>
      <c r="BB103" s="91">
        <f>'002.7 - Půdokryvné trvalky'!F37</f>
        <v>0</v>
      </c>
      <c r="BC103" s="91">
        <f>'002.7 - Půdokryvné trvalky'!F38</f>
        <v>0</v>
      </c>
      <c r="BD103" s="93">
        <f>'002.7 - Půdokryvné trvalky'!F39</f>
        <v>0</v>
      </c>
      <c r="BT103" s="25" t="s">
        <v>84</v>
      </c>
      <c r="BV103" s="25" t="s">
        <v>76</v>
      </c>
      <c r="BW103" s="25" t="s">
        <v>109</v>
      </c>
      <c r="BX103" s="25" t="s">
        <v>87</v>
      </c>
      <c r="CL103" s="25" t="s">
        <v>1</v>
      </c>
    </row>
    <row r="104" spans="1:91" s="7" customFormat="1" ht="16.5" customHeight="1">
      <c r="A104" s="79" t="s">
        <v>78</v>
      </c>
      <c r="B104" s="80"/>
      <c r="C104" s="81"/>
      <c r="D104" s="209" t="s">
        <v>110</v>
      </c>
      <c r="E104" s="209"/>
      <c r="F104" s="209"/>
      <c r="G104" s="209"/>
      <c r="H104" s="209"/>
      <c r="I104" s="82"/>
      <c r="J104" s="209" t="s">
        <v>111</v>
      </c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37">
        <f>'003 - Dlažba, Povrchy'!J30</f>
        <v>0</v>
      </c>
      <c r="AH104" s="238"/>
      <c r="AI104" s="238"/>
      <c r="AJ104" s="238"/>
      <c r="AK104" s="238"/>
      <c r="AL104" s="238"/>
      <c r="AM104" s="238"/>
      <c r="AN104" s="237">
        <f t="shared" si="0"/>
        <v>0</v>
      </c>
      <c r="AO104" s="238"/>
      <c r="AP104" s="238"/>
      <c r="AQ104" s="83" t="s">
        <v>81</v>
      </c>
      <c r="AR104" s="80"/>
      <c r="AS104" s="84">
        <v>0</v>
      </c>
      <c r="AT104" s="85">
        <f t="shared" si="1"/>
        <v>0</v>
      </c>
      <c r="AU104" s="86">
        <f>'003 - Dlažba, Povrchy'!P123</f>
        <v>0</v>
      </c>
      <c r="AV104" s="85">
        <f>'003 - Dlažba, Povrchy'!J33</f>
        <v>0</v>
      </c>
      <c r="AW104" s="85">
        <f>'003 - Dlažba, Povrchy'!J34</f>
        <v>0</v>
      </c>
      <c r="AX104" s="85">
        <f>'003 - Dlažba, Povrchy'!J35</f>
        <v>0</v>
      </c>
      <c r="AY104" s="85">
        <f>'003 - Dlažba, Povrchy'!J36</f>
        <v>0</v>
      </c>
      <c r="AZ104" s="85">
        <f>'003 - Dlažba, Povrchy'!F33</f>
        <v>0</v>
      </c>
      <c r="BA104" s="85">
        <f>'003 - Dlažba, Povrchy'!F34</f>
        <v>0</v>
      </c>
      <c r="BB104" s="85">
        <f>'003 - Dlažba, Povrchy'!F35</f>
        <v>0</v>
      </c>
      <c r="BC104" s="85">
        <f>'003 - Dlažba, Povrchy'!F36</f>
        <v>0</v>
      </c>
      <c r="BD104" s="87">
        <f>'003 - Dlažba, Povrchy'!F37</f>
        <v>0</v>
      </c>
      <c r="BT104" s="88" t="s">
        <v>82</v>
      </c>
      <c r="BV104" s="88" t="s">
        <v>76</v>
      </c>
      <c r="BW104" s="88" t="s">
        <v>112</v>
      </c>
      <c r="BX104" s="88" t="s">
        <v>4</v>
      </c>
      <c r="CL104" s="88" t="s">
        <v>1</v>
      </c>
      <c r="CM104" s="88" t="s">
        <v>84</v>
      </c>
    </row>
    <row r="105" spans="1:91" s="7" customFormat="1" ht="16.5" customHeight="1">
      <c r="A105" s="79" t="s">
        <v>78</v>
      </c>
      <c r="B105" s="80"/>
      <c r="C105" s="81"/>
      <c r="D105" s="209" t="s">
        <v>113</v>
      </c>
      <c r="E105" s="209"/>
      <c r="F105" s="209"/>
      <c r="G105" s="209"/>
      <c r="H105" s="209"/>
      <c r="I105" s="82"/>
      <c r="J105" s="209" t="s">
        <v>114</v>
      </c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37">
        <f>'004 - Herní prvky'!J30</f>
        <v>0</v>
      </c>
      <c r="AH105" s="238"/>
      <c r="AI105" s="238"/>
      <c r="AJ105" s="238"/>
      <c r="AK105" s="238"/>
      <c r="AL105" s="238"/>
      <c r="AM105" s="238"/>
      <c r="AN105" s="237">
        <f t="shared" si="0"/>
        <v>0</v>
      </c>
      <c r="AO105" s="238"/>
      <c r="AP105" s="238"/>
      <c r="AQ105" s="83" t="s">
        <v>81</v>
      </c>
      <c r="AR105" s="80"/>
      <c r="AS105" s="84">
        <v>0</v>
      </c>
      <c r="AT105" s="85">
        <f t="shared" si="1"/>
        <v>0</v>
      </c>
      <c r="AU105" s="86">
        <f>'004 - Herní prvky'!P118</f>
        <v>0</v>
      </c>
      <c r="AV105" s="85">
        <f>'004 - Herní prvky'!J33</f>
        <v>0</v>
      </c>
      <c r="AW105" s="85">
        <f>'004 - Herní prvky'!J34</f>
        <v>0</v>
      </c>
      <c r="AX105" s="85">
        <f>'004 - Herní prvky'!J35</f>
        <v>0</v>
      </c>
      <c r="AY105" s="85">
        <f>'004 - Herní prvky'!J36</f>
        <v>0</v>
      </c>
      <c r="AZ105" s="85">
        <f>'004 - Herní prvky'!F33</f>
        <v>0</v>
      </c>
      <c r="BA105" s="85">
        <f>'004 - Herní prvky'!F34</f>
        <v>0</v>
      </c>
      <c r="BB105" s="85">
        <f>'004 - Herní prvky'!F35</f>
        <v>0</v>
      </c>
      <c r="BC105" s="85">
        <f>'004 - Herní prvky'!F36</f>
        <v>0</v>
      </c>
      <c r="BD105" s="87">
        <f>'004 - Herní prvky'!F37</f>
        <v>0</v>
      </c>
      <c r="BT105" s="88" t="s">
        <v>82</v>
      </c>
      <c r="BV105" s="88" t="s">
        <v>76</v>
      </c>
      <c r="BW105" s="88" t="s">
        <v>115</v>
      </c>
      <c r="BX105" s="88" t="s">
        <v>4</v>
      </c>
      <c r="CL105" s="88" t="s">
        <v>1</v>
      </c>
      <c r="CM105" s="88" t="s">
        <v>84</v>
      </c>
    </row>
    <row r="106" spans="1:91" s="7" customFormat="1" ht="16.5" customHeight="1">
      <c r="A106" s="79" t="s">
        <v>78</v>
      </c>
      <c r="B106" s="80"/>
      <c r="C106" s="81"/>
      <c r="D106" s="209" t="s">
        <v>116</v>
      </c>
      <c r="E106" s="209"/>
      <c r="F106" s="209"/>
      <c r="G106" s="209"/>
      <c r="H106" s="209"/>
      <c r="I106" s="82"/>
      <c r="J106" s="209" t="s">
        <v>117</v>
      </c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37">
        <f>'005 - Mobiliář'!J30</f>
        <v>0</v>
      </c>
      <c r="AH106" s="238"/>
      <c r="AI106" s="238"/>
      <c r="AJ106" s="238"/>
      <c r="AK106" s="238"/>
      <c r="AL106" s="238"/>
      <c r="AM106" s="238"/>
      <c r="AN106" s="237">
        <f t="shared" si="0"/>
        <v>0</v>
      </c>
      <c r="AO106" s="238"/>
      <c r="AP106" s="238"/>
      <c r="AQ106" s="83" t="s">
        <v>81</v>
      </c>
      <c r="AR106" s="80"/>
      <c r="AS106" s="84">
        <v>0</v>
      </c>
      <c r="AT106" s="85">
        <f t="shared" si="1"/>
        <v>0</v>
      </c>
      <c r="AU106" s="86">
        <f>'005 - Mobiliář'!P118</f>
        <v>0</v>
      </c>
      <c r="AV106" s="85">
        <f>'005 - Mobiliář'!J33</f>
        <v>0</v>
      </c>
      <c r="AW106" s="85">
        <f>'005 - Mobiliář'!J34</f>
        <v>0</v>
      </c>
      <c r="AX106" s="85">
        <f>'005 - Mobiliář'!J35</f>
        <v>0</v>
      </c>
      <c r="AY106" s="85">
        <f>'005 - Mobiliář'!J36</f>
        <v>0</v>
      </c>
      <c r="AZ106" s="85">
        <f>'005 - Mobiliář'!F33</f>
        <v>0</v>
      </c>
      <c r="BA106" s="85">
        <f>'005 - Mobiliář'!F34</f>
        <v>0</v>
      </c>
      <c r="BB106" s="85">
        <f>'005 - Mobiliář'!F35</f>
        <v>0</v>
      </c>
      <c r="BC106" s="85">
        <f>'005 - Mobiliář'!F36</f>
        <v>0</v>
      </c>
      <c r="BD106" s="87">
        <f>'005 - Mobiliář'!F37</f>
        <v>0</v>
      </c>
      <c r="BT106" s="88" t="s">
        <v>82</v>
      </c>
      <c r="BV106" s="88" t="s">
        <v>76</v>
      </c>
      <c r="BW106" s="88" t="s">
        <v>118</v>
      </c>
      <c r="BX106" s="88" t="s">
        <v>4</v>
      </c>
      <c r="CL106" s="88" t="s">
        <v>1</v>
      </c>
      <c r="CM106" s="88" t="s">
        <v>84</v>
      </c>
    </row>
    <row r="107" spans="1:91" s="7" customFormat="1" ht="16.5" customHeight="1">
      <c r="A107" s="79" t="s">
        <v>78</v>
      </c>
      <c r="B107" s="80"/>
      <c r="C107" s="81"/>
      <c r="D107" s="209" t="s">
        <v>119</v>
      </c>
      <c r="E107" s="209"/>
      <c r="F107" s="209"/>
      <c r="G107" s="209"/>
      <c r="H107" s="209"/>
      <c r="I107" s="82"/>
      <c r="J107" s="209" t="s">
        <v>120</v>
      </c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37">
        <f>'006 - Drobná architektura'!J30</f>
        <v>0</v>
      </c>
      <c r="AH107" s="238"/>
      <c r="AI107" s="238"/>
      <c r="AJ107" s="238"/>
      <c r="AK107" s="238"/>
      <c r="AL107" s="238"/>
      <c r="AM107" s="238"/>
      <c r="AN107" s="237">
        <f t="shared" si="0"/>
        <v>0</v>
      </c>
      <c r="AO107" s="238"/>
      <c r="AP107" s="238"/>
      <c r="AQ107" s="83" t="s">
        <v>81</v>
      </c>
      <c r="AR107" s="80"/>
      <c r="AS107" s="84">
        <v>0</v>
      </c>
      <c r="AT107" s="85">
        <f t="shared" si="1"/>
        <v>0</v>
      </c>
      <c r="AU107" s="86">
        <f>'006 - Drobná architektura'!P118</f>
        <v>0</v>
      </c>
      <c r="AV107" s="85">
        <f>'006 - Drobná architektura'!J33</f>
        <v>0</v>
      </c>
      <c r="AW107" s="85">
        <f>'006 - Drobná architektura'!J34</f>
        <v>0</v>
      </c>
      <c r="AX107" s="85">
        <f>'006 - Drobná architektura'!J35</f>
        <v>0</v>
      </c>
      <c r="AY107" s="85">
        <f>'006 - Drobná architektura'!J36</f>
        <v>0</v>
      </c>
      <c r="AZ107" s="85">
        <f>'006 - Drobná architektura'!F33</f>
        <v>0</v>
      </c>
      <c r="BA107" s="85">
        <f>'006 - Drobná architektura'!F34</f>
        <v>0</v>
      </c>
      <c r="BB107" s="85">
        <f>'006 - Drobná architektura'!F35</f>
        <v>0</v>
      </c>
      <c r="BC107" s="85">
        <f>'006 - Drobná architektura'!F36</f>
        <v>0</v>
      </c>
      <c r="BD107" s="87">
        <f>'006 - Drobná architektura'!F37</f>
        <v>0</v>
      </c>
      <c r="BT107" s="88" t="s">
        <v>82</v>
      </c>
      <c r="BV107" s="88" t="s">
        <v>76</v>
      </c>
      <c r="BW107" s="88" t="s">
        <v>121</v>
      </c>
      <c r="BX107" s="88" t="s">
        <v>4</v>
      </c>
      <c r="CL107" s="88" t="s">
        <v>1</v>
      </c>
      <c r="CM107" s="88" t="s">
        <v>84</v>
      </c>
    </row>
    <row r="108" spans="1:91" s="7" customFormat="1" ht="16.5" customHeight="1">
      <c r="A108" s="79" t="s">
        <v>78</v>
      </c>
      <c r="B108" s="80"/>
      <c r="C108" s="81"/>
      <c r="D108" s="209" t="s">
        <v>122</v>
      </c>
      <c r="E108" s="209"/>
      <c r="F108" s="209"/>
      <c r="G108" s="209"/>
      <c r="H108" s="209"/>
      <c r="I108" s="82"/>
      <c r="J108" s="209" t="s">
        <v>123</v>
      </c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37">
        <f>'007 - Oplocení'!J30</f>
        <v>0</v>
      </c>
      <c r="AH108" s="238"/>
      <c r="AI108" s="238"/>
      <c r="AJ108" s="238"/>
      <c r="AK108" s="238"/>
      <c r="AL108" s="238"/>
      <c r="AM108" s="238"/>
      <c r="AN108" s="237">
        <f t="shared" si="0"/>
        <v>0</v>
      </c>
      <c r="AO108" s="238"/>
      <c r="AP108" s="238"/>
      <c r="AQ108" s="83" t="s">
        <v>81</v>
      </c>
      <c r="AR108" s="80"/>
      <c r="AS108" s="84">
        <v>0</v>
      </c>
      <c r="AT108" s="85">
        <f t="shared" si="1"/>
        <v>0</v>
      </c>
      <c r="AU108" s="86">
        <f>'007 - Oplocení'!P120</f>
        <v>0</v>
      </c>
      <c r="AV108" s="85">
        <f>'007 - Oplocení'!J33</f>
        <v>0</v>
      </c>
      <c r="AW108" s="85">
        <f>'007 - Oplocení'!J34</f>
        <v>0</v>
      </c>
      <c r="AX108" s="85">
        <f>'007 - Oplocení'!J35</f>
        <v>0</v>
      </c>
      <c r="AY108" s="85">
        <f>'007 - Oplocení'!J36</f>
        <v>0</v>
      </c>
      <c r="AZ108" s="85">
        <f>'007 - Oplocení'!F33</f>
        <v>0</v>
      </c>
      <c r="BA108" s="85">
        <f>'007 - Oplocení'!F34</f>
        <v>0</v>
      </c>
      <c r="BB108" s="85">
        <f>'007 - Oplocení'!F35</f>
        <v>0</v>
      </c>
      <c r="BC108" s="85">
        <f>'007 - Oplocení'!F36</f>
        <v>0</v>
      </c>
      <c r="BD108" s="87">
        <f>'007 - Oplocení'!F37</f>
        <v>0</v>
      </c>
      <c r="BT108" s="88" t="s">
        <v>82</v>
      </c>
      <c r="BV108" s="88" t="s">
        <v>76</v>
      </c>
      <c r="BW108" s="88" t="s">
        <v>124</v>
      </c>
      <c r="BX108" s="88" t="s">
        <v>4</v>
      </c>
      <c r="CL108" s="88" t="s">
        <v>1</v>
      </c>
      <c r="CM108" s="88" t="s">
        <v>84</v>
      </c>
    </row>
    <row r="109" spans="1:91" s="7" customFormat="1" ht="16.5" customHeight="1">
      <c r="A109" s="79" t="s">
        <v>78</v>
      </c>
      <c r="B109" s="80"/>
      <c r="C109" s="81"/>
      <c r="D109" s="209" t="s">
        <v>125</v>
      </c>
      <c r="E109" s="209"/>
      <c r="F109" s="209"/>
      <c r="G109" s="209"/>
      <c r="H109" s="209"/>
      <c r="I109" s="82"/>
      <c r="J109" s="209" t="s">
        <v>126</v>
      </c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237">
        <f>'008 - Inženýrské sítě'!J30</f>
        <v>0</v>
      </c>
      <c r="AH109" s="238"/>
      <c r="AI109" s="238"/>
      <c r="AJ109" s="238"/>
      <c r="AK109" s="238"/>
      <c r="AL109" s="238"/>
      <c r="AM109" s="238"/>
      <c r="AN109" s="237">
        <f t="shared" si="0"/>
        <v>0</v>
      </c>
      <c r="AO109" s="238"/>
      <c r="AP109" s="238"/>
      <c r="AQ109" s="83" t="s">
        <v>81</v>
      </c>
      <c r="AR109" s="80"/>
      <c r="AS109" s="84">
        <v>0</v>
      </c>
      <c r="AT109" s="85">
        <f t="shared" si="1"/>
        <v>0</v>
      </c>
      <c r="AU109" s="86">
        <f>'008 - Inženýrské sítě'!P121</f>
        <v>0</v>
      </c>
      <c r="AV109" s="85">
        <f>'008 - Inženýrské sítě'!J33</f>
        <v>0</v>
      </c>
      <c r="AW109" s="85">
        <f>'008 - Inženýrské sítě'!J34</f>
        <v>0</v>
      </c>
      <c r="AX109" s="85">
        <f>'008 - Inženýrské sítě'!J35</f>
        <v>0</v>
      </c>
      <c r="AY109" s="85">
        <f>'008 - Inženýrské sítě'!J36</f>
        <v>0</v>
      </c>
      <c r="AZ109" s="85">
        <f>'008 - Inženýrské sítě'!F33</f>
        <v>0</v>
      </c>
      <c r="BA109" s="85">
        <f>'008 - Inženýrské sítě'!F34</f>
        <v>0</v>
      </c>
      <c r="BB109" s="85">
        <f>'008 - Inženýrské sítě'!F35</f>
        <v>0</v>
      </c>
      <c r="BC109" s="85">
        <f>'008 - Inženýrské sítě'!F36</f>
        <v>0</v>
      </c>
      <c r="BD109" s="87">
        <f>'008 - Inženýrské sítě'!F37</f>
        <v>0</v>
      </c>
      <c r="BT109" s="88" t="s">
        <v>82</v>
      </c>
      <c r="BV109" s="88" t="s">
        <v>76</v>
      </c>
      <c r="BW109" s="88" t="s">
        <v>127</v>
      </c>
      <c r="BX109" s="88" t="s">
        <v>4</v>
      </c>
      <c r="CL109" s="88" t="s">
        <v>1</v>
      </c>
      <c r="CM109" s="88" t="s">
        <v>84</v>
      </c>
    </row>
    <row r="110" spans="1:91" s="7" customFormat="1" ht="16.5" customHeight="1">
      <c r="A110" s="79" t="s">
        <v>78</v>
      </c>
      <c r="B110" s="80"/>
      <c r="C110" s="81"/>
      <c r="D110" s="209" t="s">
        <v>128</v>
      </c>
      <c r="E110" s="209"/>
      <c r="F110" s="209"/>
      <c r="G110" s="209"/>
      <c r="H110" s="209"/>
      <c r="I110" s="82"/>
      <c r="J110" s="209" t="s">
        <v>129</v>
      </c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9"/>
      <c r="AG110" s="237">
        <f>'009 - Ostatní práce'!J30</f>
        <v>0</v>
      </c>
      <c r="AH110" s="238"/>
      <c r="AI110" s="238"/>
      <c r="AJ110" s="238"/>
      <c r="AK110" s="238"/>
      <c r="AL110" s="238"/>
      <c r="AM110" s="238"/>
      <c r="AN110" s="237">
        <f t="shared" si="0"/>
        <v>0</v>
      </c>
      <c r="AO110" s="238"/>
      <c r="AP110" s="238"/>
      <c r="AQ110" s="83" t="s">
        <v>81</v>
      </c>
      <c r="AR110" s="80"/>
      <c r="AS110" s="84">
        <v>0</v>
      </c>
      <c r="AT110" s="85">
        <f t="shared" si="1"/>
        <v>0</v>
      </c>
      <c r="AU110" s="86">
        <f>'009 - Ostatní práce'!P119</f>
        <v>0</v>
      </c>
      <c r="AV110" s="85">
        <f>'009 - Ostatní práce'!J33</f>
        <v>0</v>
      </c>
      <c r="AW110" s="85">
        <f>'009 - Ostatní práce'!J34</f>
        <v>0</v>
      </c>
      <c r="AX110" s="85">
        <f>'009 - Ostatní práce'!J35</f>
        <v>0</v>
      </c>
      <c r="AY110" s="85">
        <f>'009 - Ostatní práce'!J36</f>
        <v>0</v>
      </c>
      <c r="AZ110" s="85">
        <f>'009 - Ostatní práce'!F33</f>
        <v>0</v>
      </c>
      <c r="BA110" s="85">
        <f>'009 - Ostatní práce'!F34</f>
        <v>0</v>
      </c>
      <c r="BB110" s="85">
        <f>'009 - Ostatní práce'!F35</f>
        <v>0</v>
      </c>
      <c r="BC110" s="85">
        <f>'009 - Ostatní práce'!F36</f>
        <v>0</v>
      </c>
      <c r="BD110" s="87">
        <f>'009 - Ostatní práce'!F37</f>
        <v>0</v>
      </c>
      <c r="BT110" s="88" t="s">
        <v>82</v>
      </c>
      <c r="BV110" s="88" t="s">
        <v>76</v>
      </c>
      <c r="BW110" s="88" t="s">
        <v>130</v>
      </c>
      <c r="BX110" s="88" t="s">
        <v>4</v>
      </c>
      <c r="CL110" s="88" t="s">
        <v>1</v>
      </c>
      <c r="CM110" s="88" t="s">
        <v>84</v>
      </c>
    </row>
    <row r="111" spans="1:91" s="7" customFormat="1" ht="16.5" customHeight="1">
      <c r="A111" s="79" t="s">
        <v>78</v>
      </c>
      <c r="B111" s="80"/>
      <c r="C111" s="81"/>
      <c r="D111" s="209" t="s">
        <v>131</v>
      </c>
      <c r="E111" s="209"/>
      <c r="F111" s="209"/>
      <c r="G111" s="209"/>
      <c r="H111" s="209"/>
      <c r="I111" s="82"/>
      <c r="J111" s="209" t="s">
        <v>132</v>
      </c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37">
        <f>'010 - Modelace terénu'!J30</f>
        <v>0</v>
      </c>
      <c r="AH111" s="238"/>
      <c r="AI111" s="238"/>
      <c r="AJ111" s="238"/>
      <c r="AK111" s="238"/>
      <c r="AL111" s="238"/>
      <c r="AM111" s="238"/>
      <c r="AN111" s="237">
        <f t="shared" si="0"/>
        <v>0</v>
      </c>
      <c r="AO111" s="238"/>
      <c r="AP111" s="238"/>
      <c r="AQ111" s="83" t="s">
        <v>81</v>
      </c>
      <c r="AR111" s="80"/>
      <c r="AS111" s="84">
        <v>0</v>
      </c>
      <c r="AT111" s="85">
        <f t="shared" si="1"/>
        <v>0</v>
      </c>
      <c r="AU111" s="86">
        <f>'010 - Modelace terénu'!P118</f>
        <v>0</v>
      </c>
      <c r="AV111" s="85">
        <f>'010 - Modelace terénu'!J33</f>
        <v>0</v>
      </c>
      <c r="AW111" s="85">
        <f>'010 - Modelace terénu'!J34</f>
        <v>0</v>
      </c>
      <c r="AX111" s="85">
        <f>'010 - Modelace terénu'!J35</f>
        <v>0</v>
      </c>
      <c r="AY111" s="85">
        <f>'010 - Modelace terénu'!J36</f>
        <v>0</v>
      </c>
      <c r="AZ111" s="85">
        <f>'010 - Modelace terénu'!F33</f>
        <v>0</v>
      </c>
      <c r="BA111" s="85">
        <f>'010 - Modelace terénu'!F34</f>
        <v>0</v>
      </c>
      <c r="BB111" s="85">
        <f>'010 - Modelace terénu'!F35</f>
        <v>0</v>
      </c>
      <c r="BC111" s="85">
        <f>'010 - Modelace terénu'!F36</f>
        <v>0</v>
      </c>
      <c r="BD111" s="87">
        <f>'010 - Modelace terénu'!F37</f>
        <v>0</v>
      </c>
      <c r="BT111" s="88" t="s">
        <v>82</v>
      </c>
      <c r="BV111" s="88" t="s">
        <v>76</v>
      </c>
      <c r="BW111" s="88" t="s">
        <v>133</v>
      </c>
      <c r="BX111" s="88" t="s">
        <v>4</v>
      </c>
      <c r="CL111" s="88" t="s">
        <v>1</v>
      </c>
      <c r="CM111" s="88" t="s">
        <v>84</v>
      </c>
    </row>
    <row r="112" spans="1:91" s="7" customFormat="1" ht="16.5" customHeight="1">
      <c r="A112" s="79" t="s">
        <v>78</v>
      </c>
      <c r="B112" s="80"/>
      <c r="C112" s="81"/>
      <c r="D112" s="209" t="s">
        <v>134</v>
      </c>
      <c r="E112" s="209"/>
      <c r="F112" s="209"/>
      <c r="G112" s="209"/>
      <c r="H112" s="209"/>
      <c r="I112" s="82"/>
      <c r="J112" s="209" t="s">
        <v>135</v>
      </c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37">
        <f>'011 - Vrbové domky'!J30</f>
        <v>0</v>
      </c>
      <c r="AH112" s="238"/>
      <c r="AI112" s="238"/>
      <c r="AJ112" s="238"/>
      <c r="AK112" s="238"/>
      <c r="AL112" s="238"/>
      <c r="AM112" s="238"/>
      <c r="AN112" s="237">
        <f t="shared" si="0"/>
        <v>0</v>
      </c>
      <c r="AO112" s="238"/>
      <c r="AP112" s="238"/>
      <c r="AQ112" s="83" t="s">
        <v>81</v>
      </c>
      <c r="AR112" s="80"/>
      <c r="AS112" s="84">
        <v>0</v>
      </c>
      <c r="AT112" s="85">
        <f t="shared" si="1"/>
        <v>0</v>
      </c>
      <c r="AU112" s="86">
        <f>'011 - Vrbové domky'!P118</f>
        <v>0</v>
      </c>
      <c r="AV112" s="85">
        <f>'011 - Vrbové domky'!J33</f>
        <v>0</v>
      </c>
      <c r="AW112" s="85">
        <f>'011 - Vrbové domky'!J34</f>
        <v>0</v>
      </c>
      <c r="AX112" s="85">
        <f>'011 - Vrbové domky'!J35</f>
        <v>0</v>
      </c>
      <c r="AY112" s="85">
        <f>'011 - Vrbové domky'!J36</f>
        <v>0</v>
      </c>
      <c r="AZ112" s="85">
        <f>'011 - Vrbové domky'!F33</f>
        <v>0</v>
      </c>
      <c r="BA112" s="85">
        <f>'011 - Vrbové domky'!F34</f>
        <v>0</v>
      </c>
      <c r="BB112" s="85">
        <f>'011 - Vrbové domky'!F35</f>
        <v>0</v>
      </c>
      <c r="BC112" s="85">
        <f>'011 - Vrbové domky'!F36</f>
        <v>0</v>
      </c>
      <c r="BD112" s="87">
        <f>'011 - Vrbové domky'!F37</f>
        <v>0</v>
      </c>
      <c r="BT112" s="88" t="s">
        <v>82</v>
      </c>
      <c r="BV112" s="88" t="s">
        <v>76</v>
      </c>
      <c r="BW112" s="88" t="s">
        <v>136</v>
      </c>
      <c r="BX112" s="88" t="s">
        <v>4</v>
      </c>
      <c r="CL112" s="88" t="s">
        <v>1</v>
      </c>
      <c r="CM112" s="88" t="s">
        <v>84</v>
      </c>
    </row>
    <row r="113" spans="1:91" s="7" customFormat="1" ht="16.5" customHeight="1">
      <c r="A113" s="79" t="s">
        <v>78</v>
      </c>
      <c r="B113" s="80"/>
      <c r="C113" s="81"/>
      <c r="D113" s="209" t="s">
        <v>137</v>
      </c>
      <c r="E113" s="209"/>
      <c r="F113" s="209"/>
      <c r="G113" s="209"/>
      <c r="H113" s="209"/>
      <c r="I113" s="82"/>
      <c r="J113" s="209" t="s">
        <v>138</v>
      </c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37">
        <f>'012 - Vedlejší rozpočtové...'!J30</f>
        <v>0</v>
      </c>
      <c r="AH113" s="238"/>
      <c r="AI113" s="238"/>
      <c r="AJ113" s="238"/>
      <c r="AK113" s="238"/>
      <c r="AL113" s="238"/>
      <c r="AM113" s="238"/>
      <c r="AN113" s="237">
        <f t="shared" si="0"/>
        <v>0</v>
      </c>
      <c r="AO113" s="238"/>
      <c r="AP113" s="238"/>
      <c r="AQ113" s="83" t="s">
        <v>81</v>
      </c>
      <c r="AR113" s="80"/>
      <c r="AS113" s="94">
        <v>0</v>
      </c>
      <c r="AT113" s="95">
        <f t="shared" si="1"/>
        <v>0</v>
      </c>
      <c r="AU113" s="96">
        <f>'012 - Vedlejší rozpočtové...'!P120</f>
        <v>0</v>
      </c>
      <c r="AV113" s="95">
        <f>'012 - Vedlejší rozpočtové...'!J33</f>
        <v>0</v>
      </c>
      <c r="AW113" s="95">
        <f>'012 - Vedlejší rozpočtové...'!J34</f>
        <v>0</v>
      </c>
      <c r="AX113" s="95">
        <f>'012 - Vedlejší rozpočtové...'!J35</f>
        <v>0</v>
      </c>
      <c r="AY113" s="95">
        <f>'012 - Vedlejší rozpočtové...'!J36</f>
        <v>0</v>
      </c>
      <c r="AZ113" s="95">
        <f>'012 - Vedlejší rozpočtové...'!F33</f>
        <v>0</v>
      </c>
      <c r="BA113" s="95">
        <f>'012 - Vedlejší rozpočtové...'!F34</f>
        <v>0</v>
      </c>
      <c r="BB113" s="95">
        <f>'012 - Vedlejší rozpočtové...'!F35</f>
        <v>0</v>
      </c>
      <c r="BC113" s="95">
        <f>'012 - Vedlejší rozpočtové...'!F36</f>
        <v>0</v>
      </c>
      <c r="BD113" s="97">
        <f>'012 - Vedlejší rozpočtové...'!F37</f>
        <v>0</v>
      </c>
      <c r="BT113" s="88" t="s">
        <v>82</v>
      </c>
      <c r="BV113" s="88" t="s">
        <v>76</v>
      </c>
      <c r="BW113" s="88" t="s">
        <v>139</v>
      </c>
      <c r="BX113" s="88" t="s">
        <v>4</v>
      </c>
      <c r="CL113" s="88" t="s">
        <v>1</v>
      </c>
      <c r="CM113" s="88" t="s">
        <v>84</v>
      </c>
    </row>
    <row r="114" spans="1:91" s="2" customFormat="1" ht="30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3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91" s="2" customFormat="1" ht="6.95" customHeight="1">
      <c r="A115" s="32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33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</sheetData>
  <mergeCells count="114"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  <mergeCell ref="AK35:AO35"/>
    <mergeCell ref="X35:AB35"/>
    <mergeCell ref="AR2:BE2"/>
    <mergeCell ref="AG101:AM101"/>
    <mergeCell ref="AG100:AM100"/>
    <mergeCell ref="AG104:AM104"/>
    <mergeCell ref="AG97:AM97"/>
    <mergeCell ref="AG92:AM92"/>
    <mergeCell ref="AG99:AM99"/>
    <mergeCell ref="AG98:AM98"/>
    <mergeCell ref="AG103:AM103"/>
    <mergeCell ref="AG96:AM96"/>
    <mergeCell ref="AG95:AM95"/>
    <mergeCell ref="AG102:AM102"/>
    <mergeCell ref="AM90:AP90"/>
    <mergeCell ref="AM89:AP89"/>
    <mergeCell ref="AM87:AN87"/>
    <mergeCell ref="AN103:AP103"/>
    <mergeCell ref="AN98:AP98"/>
    <mergeCell ref="AN101:AP101"/>
    <mergeCell ref="AN100:AP100"/>
    <mergeCell ref="AN99:AP99"/>
    <mergeCell ref="AN97:AP97"/>
    <mergeCell ref="AN96:AP96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D113:H113"/>
    <mergeCell ref="J113:AF113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AN95:AP95"/>
    <mergeCell ref="AN92:AP92"/>
    <mergeCell ref="AN102:AP102"/>
    <mergeCell ref="AN104:AP104"/>
    <mergeCell ref="C92:G92"/>
    <mergeCell ref="D96:H96"/>
    <mergeCell ref="D95:H95"/>
    <mergeCell ref="D104:H104"/>
    <mergeCell ref="E103:I103"/>
    <mergeCell ref="E101:I101"/>
    <mergeCell ref="E102:I102"/>
    <mergeCell ref="E100:I100"/>
    <mergeCell ref="E97:I97"/>
    <mergeCell ref="E99:I99"/>
    <mergeCell ref="E98:I98"/>
    <mergeCell ref="I92:AF92"/>
    <mergeCell ref="J104:AF104"/>
    <mergeCell ref="J96:AF96"/>
    <mergeCell ref="J95:AF95"/>
    <mergeCell ref="K98:AF98"/>
    <mergeCell ref="K97:AF97"/>
    <mergeCell ref="K99:AF99"/>
    <mergeCell ref="K100:AF100"/>
    <mergeCell ref="K102:AF102"/>
    <mergeCell ref="K103:AF103"/>
    <mergeCell ref="K101:AF101"/>
  </mergeCells>
  <hyperlinks>
    <hyperlink ref="A95" location="'001 - Demoliční a příprav...'!C2" display="/"/>
    <hyperlink ref="A97" location="'002.1 - Cibuloviny a trvalky'!C2" display="/"/>
    <hyperlink ref="A98" location="'002.2 - Stromy'!C2" display="/"/>
    <hyperlink ref="A99" location="'002.3 - Keře - plošná výs...'!C2" display="/"/>
    <hyperlink ref="A100" location="'002.4 - Trávníky'!C2" display="/"/>
    <hyperlink ref="A101" location="'002.5 - Popínavé rostliny'!C2" display="/"/>
    <hyperlink ref="A102" location="'002.6 - Ovocné keře'!C2" display="/"/>
    <hyperlink ref="A103" location="'002.7 - Půdokryvné trvalky'!C2" display="/"/>
    <hyperlink ref="A104" location="'003 - Dlažba, Povrchy'!C2" display="/"/>
    <hyperlink ref="A105" location="'004 - Herní prvky'!C2" display="/"/>
    <hyperlink ref="A106" location="'005 - Mobiliář'!C2" display="/"/>
    <hyperlink ref="A107" location="'006 - Drobná architektura'!C2" display="/"/>
    <hyperlink ref="A108" location="'007 - Oplocení'!C2" display="/"/>
    <hyperlink ref="A109" location="'008 - Inženýrské sítě'!C2" display="/"/>
    <hyperlink ref="A110" location="'009 - Ostatní práce'!C2" display="/"/>
    <hyperlink ref="A111" location="'010 - Modelace terénu'!C2" display="/"/>
    <hyperlink ref="A112" location="'011 - Vrbové domky'!C2" display="/"/>
    <hyperlink ref="A113" location="'012 - Vedlejší rozpočtové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2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112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831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ROUND((SUM(BE123:BE428)),  2)</f>
        <v>0</v>
      </c>
      <c r="G33" s="32"/>
      <c r="H33" s="32"/>
      <c r="I33" s="105">
        <v>0.21</v>
      </c>
      <c r="J33" s="104">
        <f>ROUND(((SUM(BE123:BE428))*I33),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ROUND((SUM(BF123:BF428)),  2)</f>
        <v>0</v>
      </c>
      <c r="G34" s="32"/>
      <c r="H34" s="32"/>
      <c r="I34" s="105">
        <v>0.12</v>
      </c>
      <c r="J34" s="104">
        <f>ROUND(((SUM(BF123:BF428))*I34),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ROUND((SUM(BG123:BG428)),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ROUND((SUM(BH123:BH428)),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ROUND((SUM(BI123:BI428)),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003 - Dlažba, Povrchy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J124</f>
        <v>0</v>
      </c>
      <c r="L97" s="117"/>
    </row>
    <row r="98" spans="1:31" s="10" customFormat="1" ht="19.899999999999999" customHeight="1">
      <c r="B98" s="121"/>
      <c r="D98" s="122" t="s">
        <v>149</v>
      </c>
      <c r="E98" s="123"/>
      <c r="F98" s="123"/>
      <c r="G98" s="123"/>
      <c r="H98" s="123"/>
      <c r="I98" s="123"/>
      <c r="J98" s="124">
        <f>J125</f>
        <v>0</v>
      </c>
      <c r="L98" s="121"/>
    </row>
    <row r="99" spans="1:31" s="10" customFormat="1" ht="19.899999999999999" customHeight="1">
      <c r="B99" s="121"/>
      <c r="D99" s="122" t="s">
        <v>832</v>
      </c>
      <c r="E99" s="123"/>
      <c r="F99" s="123"/>
      <c r="G99" s="123"/>
      <c r="H99" s="123"/>
      <c r="I99" s="123"/>
      <c r="J99" s="124">
        <f>J270</f>
        <v>0</v>
      </c>
      <c r="L99" s="121"/>
    </row>
    <row r="100" spans="1:31" s="10" customFormat="1" ht="19.899999999999999" customHeight="1">
      <c r="B100" s="121"/>
      <c r="D100" s="122" t="s">
        <v>150</v>
      </c>
      <c r="E100" s="123"/>
      <c r="F100" s="123"/>
      <c r="G100" s="123"/>
      <c r="H100" s="123"/>
      <c r="I100" s="123"/>
      <c r="J100" s="124">
        <f>J372</f>
        <v>0</v>
      </c>
      <c r="L100" s="121"/>
    </row>
    <row r="101" spans="1:31" s="9" customFormat="1" ht="24.95" customHeight="1">
      <c r="B101" s="117"/>
      <c r="D101" s="118" t="s">
        <v>833</v>
      </c>
      <c r="E101" s="119"/>
      <c r="F101" s="119"/>
      <c r="G101" s="119"/>
      <c r="H101" s="119"/>
      <c r="I101" s="119"/>
      <c r="J101" s="120">
        <f>J408</f>
        <v>0</v>
      </c>
      <c r="L101" s="117"/>
    </row>
    <row r="102" spans="1:31" s="10" customFormat="1" ht="19.899999999999999" customHeight="1">
      <c r="B102" s="121"/>
      <c r="D102" s="122" t="s">
        <v>834</v>
      </c>
      <c r="E102" s="123"/>
      <c r="F102" s="123"/>
      <c r="G102" s="123"/>
      <c r="H102" s="123"/>
      <c r="I102" s="123"/>
      <c r="J102" s="124">
        <f>J409</f>
        <v>0</v>
      </c>
      <c r="L102" s="121"/>
    </row>
    <row r="103" spans="1:31" s="10" customFormat="1" ht="19.899999999999999" customHeight="1">
      <c r="B103" s="121"/>
      <c r="D103" s="122" t="s">
        <v>835</v>
      </c>
      <c r="E103" s="123"/>
      <c r="F103" s="123"/>
      <c r="G103" s="123"/>
      <c r="H103" s="123"/>
      <c r="I103" s="123"/>
      <c r="J103" s="124">
        <f>J417</f>
        <v>0</v>
      </c>
      <c r="L103" s="121"/>
    </row>
    <row r="104" spans="1:31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>
      <c r="A110" s="32"/>
      <c r="B110" s="33"/>
      <c r="C110" s="21" t="s">
        <v>151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16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0" t="str">
        <f>E7</f>
        <v>NÁVRH ZAHRADY MŠ V HOROUŠÁNKÁCH</v>
      </c>
      <c r="F113" s="251"/>
      <c r="G113" s="251"/>
      <c r="H113" s="251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141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12" t="str">
        <f>E9</f>
        <v>003 - Dlažba, Povrchy</v>
      </c>
      <c r="F115" s="252"/>
      <c r="G115" s="252"/>
      <c r="H115" s="25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20</v>
      </c>
      <c r="D117" s="32"/>
      <c r="E117" s="32"/>
      <c r="F117" s="25" t="str">
        <f>F12</f>
        <v xml:space="preserve"> </v>
      </c>
      <c r="G117" s="32"/>
      <c r="H117" s="32"/>
      <c r="I117" s="27" t="s">
        <v>22</v>
      </c>
      <c r="J117" s="55" t="str">
        <f>IF(J12="","",J12)</f>
        <v>17. 4. 2025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24</v>
      </c>
      <c r="D119" s="32"/>
      <c r="E119" s="32"/>
      <c r="F119" s="25" t="str">
        <f>E15</f>
        <v xml:space="preserve"> </v>
      </c>
      <c r="G119" s="32"/>
      <c r="H119" s="32"/>
      <c r="I119" s="27" t="s">
        <v>29</v>
      </c>
      <c r="J119" s="30" t="str">
        <f>E21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27</v>
      </c>
      <c r="D120" s="32"/>
      <c r="E120" s="32"/>
      <c r="F120" s="25" t="str">
        <f>IF(E18="","",E18)</f>
        <v>Vyplň údaj</v>
      </c>
      <c r="G120" s="32"/>
      <c r="H120" s="32"/>
      <c r="I120" s="27" t="s">
        <v>31</v>
      </c>
      <c r="J120" s="30" t="str">
        <f>E24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152</v>
      </c>
      <c r="D122" s="128" t="s">
        <v>59</v>
      </c>
      <c r="E122" s="128" t="s">
        <v>55</v>
      </c>
      <c r="F122" s="128" t="s">
        <v>56</v>
      </c>
      <c r="G122" s="128" t="s">
        <v>153</v>
      </c>
      <c r="H122" s="128" t="s">
        <v>154</v>
      </c>
      <c r="I122" s="128" t="s">
        <v>155</v>
      </c>
      <c r="J122" s="129" t="s">
        <v>145</v>
      </c>
      <c r="K122" s="130" t="s">
        <v>156</v>
      </c>
      <c r="L122" s="131"/>
      <c r="M122" s="62" t="s">
        <v>1</v>
      </c>
      <c r="N122" s="63" t="s">
        <v>38</v>
      </c>
      <c r="O122" s="63" t="s">
        <v>157</v>
      </c>
      <c r="P122" s="63" t="s">
        <v>158</v>
      </c>
      <c r="Q122" s="63" t="s">
        <v>159</v>
      </c>
      <c r="R122" s="63" t="s">
        <v>160</v>
      </c>
      <c r="S122" s="63" t="s">
        <v>161</v>
      </c>
      <c r="T122" s="64" t="s">
        <v>162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163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P124+P408</f>
        <v>0</v>
      </c>
      <c r="Q123" s="66"/>
      <c r="R123" s="133">
        <f>R124+R408</f>
        <v>149.31556399999999</v>
      </c>
      <c r="S123" s="66"/>
      <c r="T123" s="134">
        <f>T124+T408</f>
        <v>2.8306999999999998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73</v>
      </c>
      <c r="AU123" s="17" t="s">
        <v>147</v>
      </c>
      <c r="BK123" s="135">
        <f>BK124+BK408</f>
        <v>0</v>
      </c>
    </row>
    <row r="124" spans="1:65" s="12" customFormat="1" ht="25.9" customHeight="1">
      <c r="B124" s="136"/>
      <c r="D124" s="137" t="s">
        <v>73</v>
      </c>
      <c r="E124" s="138" t="s">
        <v>164</v>
      </c>
      <c r="F124" s="138" t="s">
        <v>165</v>
      </c>
      <c r="I124" s="139"/>
      <c r="J124" s="140">
        <f>BK124</f>
        <v>0</v>
      </c>
      <c r="L124" s="136"/>
      <c r="M124" s="141"/>
      <c r="N124" s="142"/>
      <c r="O124" s="142"/>
      <c r="P124" s="143">
        <f>P125+P270+P372</f>
        <v>0</v>
      </c>
      <c r="Q124" s="142"/>
      <c r="R124" s="143">
        <f>R125+R270+R372</f>
        <v>147.414344</v>
      </c>
      <c r="S124" s="142"/>
      <c r="T124" s="144">
        <f>T125+T270+T372</f>
        <v>2.8306999999999998</v>
      </c>
      <c r="AR124" s="137" t="s">
        <v>82</v>
      </c>
      <c r="AT124" s="145" t="s">
        <v>73</v>
      </c>
      <c r="AU124" s="145" t="s">
        <v>74</v>
      </c>
      <c r="AY124" s="137" t="s">
        <v>166</v>
      </c>
      <c r="BK124" s="146">
        <f>BK125+BK270+BK372</f>
        <v>0</v>
      </c>
    </row>
    <row r="125" spans="1:65" s="12" customFormat="1" ht="22.9" customHeight="1">
      <c r="B125" s="136"/>
      <c r="D125" s="137" t="s">
        <v>73</v>
      </c>
      <c r="E125" s="147" t="s">
        <v>82</v>
      </c>
      <c r="F125" s="147" t="s">
        <v>167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SUM(P126:P269)</f>
        <v>0</v>
      </c>
      <c r="Q125" s="142"/>
      <c r="R125" s="143">
        <f>SUM(R126:R269)</f>
        <v>0</v>
      </c>
      <c r="S125" s="142"/>
      <c r="T125" s="144">
        <f>SUM(T126:T269)</f>
        <v>0</v>
      </c>
      <c r="AR125" s="137" t="s">
        <v>82</v>
      </c>
      <c r="AT125" s="145" t="s">
        <v>73</v>
      </c>
      <c r="AU125" s="145" t="s">
        <v>82</v>
      </c>
      <c r="AY125" s="137" t="s">
        <v>166</v>
      </c>
      <c r="BK125" s="146">
        <f>SUM(BK126:BK269)</f>
        <v>0</v>
      </c>
    </row>
    <row r="126" spans="1:65" s="2" customFormat="1" ht="24.2" customHeight="1">
      <c r="A126" s="32"/>
      <c r="B126" s="149"/>
      <c r="C126" s="150" t="s">
        <v>82</v>
      </c>
      <c r="D126" s="150" t="s">
        <v>168</v>
      </c>
      <c r="E126" s="151" t="s">
        <v>836</v>
      </c>
      <c r="F126" s="152" t="s">
        <v>837</v>
      </c>
      <c r="G126" s="153" t="s">
        <v>247</v>
      </c>
      <c r="H126" s="154">
        <v>1.216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172</v>
      </c>
      <c r="AT126" s="162" t="s">
        <v>168</v>
      </c>
      <c r="AU126" s="162" t="s">
        <v>84</v>
      </c>
      <c r="AY126" s="17" t="s">
        <v>166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172</v>
      </c>
      <c r="BM126" s="162" t="s">
        <v>838</v>
      </c>
    </row>
    <row r="127" spans="1:65" s="13" customFormat="1" ht="11.25">
      <c r="B127" s="164"/>
      <c r="D127" s="165" t="s">
        <v>174</v>
      </c>
      <c r="E127" s="166" t="s">
        <v>1</v>
      </c>
      <c r="F127" s="167" t="s">
        <v>839</v>
      </c>
      <c r="H127" s="166" t="s">
        <v>1</v>
      </c>
      <c r="I127" s="168"/>
      <c r="L127" s="164"/>
      <c r="M127" s="169"/>
      <c r="N127" s="170"/>
      <c r="O127" s="170"/>
      <c r="P127" s="170"/>
      <c r="Q127" s="170"/>
      <c r="R127" s="170"/>
      <c r="S127" s="170"/>
      <c r="T127" s="171"/>
      <c r="AT127" s="166" t="s">
        <v>174</v>
      </c>
      <c r="AU127" s="166" t="s">
        <v>84</v>
      </c>
      <c r="AV127" s="13" t="s">
        <v>82</v>
      </c>
      <c r="AW127" s="13" t="s">
        <v>30</v>
      </c>
      <c r="AX127" s="13" t="s">
        <v>74</v>
      </c>
      <c r="AY127" s="166" t="s">
        <v>166</v>
      </c>
    </row>
    <row r="128" spans="1:65" s="13" customFormat="1" ht="11.25">
      <c r="B128" s="164"/>
      <c r="D128" s="165" t="s">
        <v>174</v>
      </c>
      <c r="E128" s="166" t="s">
        <v>1</v>
      </c>
      <c r="F128" s="167" t="s">
        <v>840</v>
      </c>
      <c r="H128" s="166" t="s">
        <v>1</v>
      </c>
      <c r="I128" s="168"/>
      <c r="L128" s="164"/>
      <c r="M128" s="169"/>
      <c r="N128" s="170"/>
      <c r="O128" s="170"/>
      <c r="P128" s="170"/>
      <c r="Q128" s="170"/>
      <c r="R128" s="170"/>
      <c r="S128" s="170"/>
      <c r="T128" s="171"/>
      <c r="AT128" s="166" t="s">
        <v>174</v>
      </c>
      <c r="AU128" s="166" t="s">
        <v>84</v>
      </c>
      <c r="AV128" s="13" t="s">
        <v>82</v>
      </c>
      <c r="AW128" s="13" t="s">
        <v>30</v>
      </c>
      <c r="AX128" s="13" t="s">
        <v>74</v>
      </c>
      <c r="AY128" s="166" t="s">
        <v>166</v>
      </c>
    </row>
    <row r="129" spans="1:65" s="14" customFormat="1" ht="11.25">
      <c r="B129" s="172"/>
      <c r="D129" s="165" t="s">
        <v>174</v>
      </c>
      <c r="E129" s="173" t="s">
        <v>1</v>
      </c>
      <c r="F129" s="174" t="s">
        <v>841</v>
      </c>
      <c r="H129" s="175">
        <v>1.216</v>
      </c>
      <c r="I129" s="176"/>
      <c r="L129" s="172"/>
      <c r="M129" s="177"/>
      <c r="N129" s="178"/>
      <c r="O129" s="178"/>
      <c r="P129" s="178"/>
      <c r="Q129" s="178"/>
      <c r="R129" s="178"/>
      <c r="S129" s="178"/>
      <c r="T129" s="179"/>
      <c r="AT129" s="173" t="s">
        <v>174</v>
      </c>
      <c r="AU129" s="173" t="s">
        <v>84</v>
      </c>
      <c r="AV129" s="14" t="s">
        <v>84</v>
      </c>
      <c r="AW129" s="14" t="s">
        <v>30</v>
      </c>
      <c r="AX129" s="14" t="s">
        <v>74</v>
      </c>
      <c r="AY129" s="173" t="s">
        <v>166</v>
      </c>
    </row>
    <row r="130" spans="1:65" s="15" customFormat="1" ht="11.25">
      <c r="B130" s="180"/>
      <c r="D130" s="165" t="s">
        <v>174</v>
      </c>
      <c r="E130" s="181" t="s">
        <v>1</v>
      </c>
      <c r="F130" s="182" t="s">
        <v>177</v>
      </c>
      <c r="H130" s="183">
        <v>1.216</v>
      </c>
      <c r="I130" s="184"/>
      <c r="L130" s="180"/>
      <c r="M130" s="185"/>
      <c r="N130" s="186"/>
      <c r="O130" s="186"/>
      <c r="P130" s="186"/>
      <c r="Q130" s="186"/>
      <c r="R130" s="186"/>
      <c r="S130" s="186"/>
      <c r="T130" s="187"/>
      <c r="AT130" s="181" t="s">
        <v>174</v>
      </c>
      <c r="AU130" s="181" t="s">
        <v>84</v>
      </c>
      <c r="AV130" s="15" t="s">
        <v>172</v>
      </c>
      <c r="AW130" s="15" t="s">
        <v>30</v>
      </c>
      <c r="AX130" s="15" t="s">
        <v>82</v>
      </c>
      <c r="AY130" s="181" t="s">
        <v>166</v>
      </c>
    </row>
    <row r="131" spans="1:65" s="2" customFormat="1" ht="33" customHeight="1">
      <c r="A131" s="32"/>
      <c r="B131" s="149"/>
      <c r="C131" s="150" t="s">
        <v>84</v>
      </c>
      <c r="D131" s="150" t="s">
        <v>168</v>
      </c>
      <c r="E131" s="151" t="s">
        <v>842</v>
      </c>
      <c r="F131" s="152" t="s">
        <v>843</v>
      </c>
      <c r="G131" s="153" t="s">
        <v>247</v>
      </c>
      <c r="H131" s="154">
        <v>127.309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172</v>
      </c>
      <c r="AT131" s="162" t="s">
        <v>168</v>
      </c>
      <c r="AU131" s="162" t="s">
        <v>84</v>
      </c>
      <c r="AY131" s="17" t="s">
        <v>166</v>
      </c>
      <c r="BE131" s="163">
        <f>IF(N131="základní",J131,0)</f>
        <v>0</v>
      </c>
      <c r="BF131" s="163">
        <f>IF(N131="snížená",J131,0)</f>
        <v>0</v>
      </c>
      <c r="BG131" s="163">
        <f>IF(N131="zákl. přenesená",J131,0)</f>
        <v>0</v>
      </c>
      <c r="BH131" s="163">
        <f>IF(N131="sníž. přenesená",J131,0)</f>
        <v>0</v>
      </c>
      <c r="BI131" s="163">
        <f>IF(N131="nulová",J131,0)</f>
        <v>0</v>
      </c>
      <c r="BJ131" s="17" t="s">
        <v>82</v>
      </c>
      <c r="BK131" s="163">
        <f>ROUND(I131*H131,2)</f>
        <v>0</v>
      </c>
      <c r="BL131" s="17" t="s">
        <v>172</v>
      </c>
      <c r="BM131" s="162" t="s">
        <v>844</v>
      </c>
    </row>
    <row r="132" spans="1:65" s="13" customFormat="1" ht="11.25">
      <c r="B132" s="164"/>
      <c r="D132" s="165" t="s">
        <v>174</v>
      </c>
      <c r="E132" s="166" t="s">
        <v>1</v>
      </c>
      <c r="F132" s="167" t="s">
        <v>845</v>
      </c>
      <c r="H132" s="166" t="s">
        <v>1</v>
      </c>
      <c r="I132" s="168"/>
      <c r="L132" s="164"/>
      <c r="M132" s="169"/>
      <c r="N132" s="170"/>
      <c r="O132" s="170"/>
      <c r="P132" s="170"/>
      <c r="Q132" s="170"/>
      <c r="R132" s="170"/>
      <c r="S132" s="170"/>
      <c r="T132" s="171"/>
      <c r="AT132" s="166" t="s">
        <v>174</v>
      </c>
      <c r="AU132" s="166" t="s">
        <v>84</v>
      </c>
      <c r="AV132" s="13" t="s">
        <v>82</v>
      </c>
      <c r="AW132" s="13" t="s">
        <v>30</v>
      </c>
      <c r="AX132" s="13" t="s">
        <v>74</v>
      </c>
      <c r="AY132" s="166" t="s">
        <v>166</v>
      </c>
    </row>
    <row r="133" spans="1:65" s="13" customFormat="1" ht="11.25">
      <c r="B133" s="164"/>
      <c r="D133" s="165" t="s">
        <v>174</v>
      </c>
      <c r="E133" s="166" t="s">
        <v>1</v>
      </c>
      <c r="F133" s="167" t="s">
        <v>840</v>
      </c>
      <c r="H133" s="166" t="s">
        <v>1</v>
      </c>
      <c r="I133" s="168"/>
      <c r="L133" s="164"/>
      <c r="M133" s="169"/>
      <c r="N133" s="170"/>
      <c r="O133" s="170"/>
      <c r="P133" s="170"/>
      <c r="Q133" s="170"/>
      <c r="R133" s="170"/>
      <c r="S133" s="170"/>
      <c r="T133" s="171"/>
      <c r="AT133" s="166" t="s">
        <v>174</v>
      </c>
      <c r="AU133" s="166" t="s">
        <v>84</v>
      </c>
      <c r="AV133" s="13" t="s">
        <v>82</v>
      </c>
      <c r="AW133" s="13" t="s">
        <v>30</v>
      </c>
      <c r="AX133" s="13" t="s">
        <v>74</v>
      </c>
      <c r="AY133" s="166" t="s">
        <v>166</v>
      </c>
    </row>
    <row r="134" spans="1:65" s="14" customFormat="1" ht="11.25">
      <c r="B134" s="172"/>
      <c r="D134" s="165" t="s">
        <v>174</v>
      </c>
      <c r="E134" s="173" t="s">
        <v>1</v>
      </c>
      <c r="F134" s="174" t="s">
        <v>846</v>
      </c>
      <c r="H134" s="175">
        <v>17.344000000000001</v>
      </c>
      <c r="I134" s="176"/>
      <c r="L134" s="172"/>
      <c r="M134" s="177"/>
      <c r="N134" s="178"/>
      <c r="O134" s="178"/>
      <c r="P134" s="178"/>
      <c r="Q134" s="178"/>
      <c r="R134" s="178"/>
      <c r="S134" s="178"/>
      <c r="T134" s="179"/>
      <c r="AT134" s="173" t="s">
        <v>174</v>
      </c>
      <c r="AU134" s="173" t="s">
        <v>84</v>
      </c>
      <c r="AV134" s="14" t="s">
        <v>84</v>
      </c>
      <c r="AW134" s="14" t="s">
        <v>30</v>
      </c>
      <c r="AX134" s="14" t="s">
        <v>74</v>
      </c>
      <c r="AY134" s="173" t="s">
        <v>166</v>
      </c>
    </row>
    <row r="135" spans="1:65" s="13" customFormat="1" ht="11.25">
      <c r="B135" s="164"/>
      <c r="D135" s="165" t="s">
        <v>174</v>
      </c>
      <c r="E135" s="166" t="s">
        <v>1</v>
      </c>
      <c r="F135" s="167" t="s">
        <v>847</v>
      </c>
      <c r="H135" s="166" t="s">
        <v>1</v>
      </c>
      <c r="I135" s="168"/>
      <c r="L135" s="164"/>
      <c r="M135" s="169"/>
      <c r="N135" s="170"/>
      <c r="O135" s="170"/>
      <c r="P135" s="170"/>
      <c r="Q135" s="170"/>
      <c r="R135" s="170"/>
      <c r="S135" s="170"/>
      <c r="T135" s="171"/>
      <c r="AT135" s="166" t="s">
        <v>174</v>
      </c>
      <c r="AU135" s="166" t="s">
        <v>84</v>
      </c>
      <c r="AV135" s="13" t="s">
        <v>82</v>
      </c>
      <c r="AW135" s="13" t="s">
        <v>30</v>
      </c>
      <c r="AX135" s="13" t="s">
        <v>74</v>
      </c>
      <c r="AY135" s="166" t="s">
        <v>166</v>
      </c>
    </row>
    <row r="136" spans="1:65" s="14" customFormat="1" ht="11.25">
      <c r="B136" s="172"/>
      <c r="D136" s="165" t="s">
        <v>174</v>
      </c>
      <c r="E136" s="173" t="s">
        <v>1</v>
      </c>
      <c r="F136" s="174" t="s">
        <v>848</v>
      </c>
      <c r="H136" s="175">
        <v>68</v>
      </c>
      <c r="I136" s="176"/>
      <c r="L136" s="172"/>
      <c r="M136" s="177"/>
      <c r="N136" s="178"/>
      <c r="O136" s="178"/>
      <c r="P136" s="178"/>
      <c r="Q136" s="178"/>
      <c r="R136" s="178"/>
      <c r="S136" s="178"/>
      <c r="T136" s="179"/>
      <c r="AT136" s="173" t="s">
        <v>174</v>
      </c>
      <c r="AU136" s="173" t="s">
        <v>84</v>
      </c>
      <c r="AV136" s="14" t="s">
        <v>84</v>
      </c>
      <c r="AW136" s="14" t="s">
        <v>30</v>
      </c>
      <c r="AX136" s="14" t="s">
        <v>74</v>
      </c>
      <c r="AY136" s="173" t="s">
        <v>166</v>
      </c>
    </row>
    <row r="137" spans="1:65" s="13" customFormat="1" ht="11.25">
      <c r="B137" s="164"/>
      <c r="D137" s="165" t="s">
        <v>174</v>
      </c>
      <c r="E137" s="166" t="s">
        <v>1</v>
      </c>
      <c r="F137" s="167" t="s">
        <v>849</v>
      </c>
      <c r="H137" s="166" t="s">
        <v>1</v>
      </c>
      <c r="I137" s="168"/>
      <c r="L137" s="164"/>
      <c r="M137" s="169"/>
      <c r="N137" s="170"/>
      <c r="O137" s="170"/>
      <c r="P137" s="170"/>
      <c r="Q137" s="170"/>
      <c r="R137" s="170"/>
      <c r="S137" s="170"/>
      <c r="T137" s="171"/>
      <c r="AT137" s="166" t="s">
        <v>174</v>
      </c>
      <c r="AU137" s="166" t="s">
        <v>84</v>
      </c>
      <c r="AV137" s="13" t="s">
        <v>82</v>
      </c>
      <c r="AW137" s="13" t="s">
        <v>30</v>
      </c>
      <c r="AX137" s="13" t="s">
        <v>74</v>
      </c>
      <c r="AY137" s="166" t="s">
        <v>166</v>
      </c>
    </row>
    <row r="138" spans="1:65" s="14" customFormat="1" ht="11.25">
      <c r="B138" s="172"/>
      <c r="D138" s="165" t="s">
        <v>174</v>
      </c>
      <c r="E138" s="173" t="s">
        <v>1</v>
      </c>
      <c r="F138" s="174" t="s">
        <v>850</v>
      </c>
      <c r="H138" s="175">
        <v>1.6</v>
      </c>
      <c r="I138" s="176"/>
      <c r="L138" s="172"/>
      <c r="M138" s="177"/>
      <c r="N138" s="178"/>
      <c r="O138" s="178"/>
      <c r="P138" s="178"/>
      <c r="Q138" s="178"/>
      <c r="R138" s="178"/>
      <c r="S138" s="178"/>
      <c r="T138" s="179"/>
      <c r="AT138" s="173" t="s">
        <v>174</v>
      </c>
      <c r="AU138" s="173" t="s">
        <v>84</v>
      </c>
      <c r="AV138" s="14" t="s">
        <v>84</v>
      </c>
      <c r="AW138" s="14" t="s">
        <v>30</v>
      </c>
      <c r="AX138" s="14" t="s">
        <v>74</v>
      </c>
      <c r="AY138" s="173" t="s">
        <v>166</v>
      </c>
    </row>
    <row r="139" spans="1:65" s="14" customFormat="1" ht="22.5">
      <c r="B139" s="172"/>
      <c r="D139" s="165" t="s">
        <v>174</v>
      </c>
      <c r="E139" s="173" t="s">
        <v>1</v>
      </c>
      <c r="F139" s="174" t="s">
        <v>851</v>
      </c>
      <c r="H139" s="175">
        <v>6</v>
      </c>
      <c r="I139" s="176"/>
      <c r="L139" s="172"/>
      <c r="M139" s="177"/>
      <c r="N139" s="178"/>
      <c r="O139" s="178"/>
      <c r="P139" s="178"/>
      <c r="Q139" s="178"/>
      <c r="R139" s="178"/>
      <c r="S139" s="178"/>
      <c r="T139" s="179"/>
      <c r="AT139" s="173" t="s">
        <v>174</v>
      </c>
      <c r="AU139" s="173" t="s">
        <v>84</v>
      </c>
      <c r="AV139" s="14" t="s">
        <v>84</v>
      </c>
      <c r="AW139" s="14" t="s">
        <v>30</v>
      </c>
      <c r="AX139" s="14" t="s">
        <v>74</v>
      </c>
      <c r="AY139" s="173" t="s">
        <v>166</v>
      </c>
    </row>
    <row r="140" spans="1:65" s="13" customFormat="1" ht="11.25">
      <c r="B140" s="164"/>
      <c r="D140" s="165" t="s">
        <v>174</v>
      </c>
      <c r="E140" s="166" t="s">
        <v>1</v>
      </c>
      <c r="F140" s="167" t="s">
        <v>852</v>
      </c>
      <c r="H140" s="166" t="s">
        <v>1</v>
      </c>
      <c r="I140" s="168"/>
      <c r="L140" s="164"/>
      <c r="M140" s="169"/>
      <c r="N140" s="170"/>
      <c r="O140" s="170"/>
      <c r="P140" s="170"/>
      <c r="Q140" s="170"/>
      <c r="R140" s="170"/>
      <c r="S140" s="170"/>
      <c r="T140" s="171"/>
      <c r="AT140" s="166" t="s">
        <v>174</v>
      </c>
      <c r="AU140" s="166" t="s">
        <v>84</v>
      </c>
      <c r="AV140" s="13" t="s">
        <v>82</v>
      </c>
      <c r="AW140" s="13" t="s">
        <v>30</v>
      </c>
      <c r="AX140" s="13" t="s">
        <v>74</v>
      </c>
      <c r="AY140" s="166" t="s">
        <v>166</v>
      </c>
    </row>
    <row r="141" spans="1:65" s="13" customFormat="1" ht="11.25">
      <c r="B141" s="164"/>
      <c r="D141" s="165" t="s">
        <v>174</v>
      </c>
      <c r="E141" s="166" t="s">
        <v>1</v>
      </c>
      <c r="F141" s="167" t="s">
        <v>853</v>
      </c>
      <c r="H141" s="166" t="s">
        <v>1</v>
      </c>
      <c r="I141" s="168"/>
      <c r="L141" s="164"/>
      <c r="M141" s="169"/>
      <c r="N141" s="170"/>
      <c r="O141" s="170"/>
      <c r="P141" s="170"/>
      <c r="Q141" s="170"/>
      <c r="R141" s="170"/>
      <c r="S141" s="170"/>
      <c r="T141" s="171"/>
      <c r="AT141" s="166" t="s">
        <v>174</v>
      </c>
      <c r="AU141" s="166" t="s">
        <v>84</v>
      </c>
      <c r="AV141" s="13" t="s">
        <v>82</v>
      </c>
      <c r="AW141" s="13" t="s">
        <v>30</v>
      </c>
      <c r="AX141" s="13" t="s">
        <v>74</v>
      </c>
      <c r="AY141" s="166" t="s">
        <v>166</v>
      </c>
    </row>
    <row r="142" spans="1:65" s="14" customFormat="1" ht="11.25">
      <c r="B142" s="172"/>
      <c r="D142" s="165" t="s">
        <v>174</v>
      </c>
      <c r="E142" s="173" t="s">
        <v>1</v>
      </c>
      <c r="F142" s="174" t="s">
        <v>854</v>
      </c>
      <c r="H142" s="175">
        <v>31.2</v>
      </c>
      <c r="I142" s="176"/>
      <c r="L142" s="172"/>
      <c r="M142" s="177"/>
      <c r="N142" s="178"/>
      <c r="O142" s="178"/>
      <c r="P142" s="178"/>
      <c r="Q142" s="178"/>
      <c r="R142" s="178"/>
      <c r="S142" s="178"/>
      <c r="T142" s="179"/>
      <c r="AT142" s="173" t="s">
        <v>174</v>
      </c>
      <c r="AU142" s="173" t="s">
        <v>84</v>
      </c>
      <c r="AV142" s="14" t="s">
        <v>84</v>
      </c>
      <c r="AW142" s="14" t="s">
        <v>30</v>
      </c>
      <c r="AX142" s="14" t="s">
        <v>74</v>
      </c>
      <c r="AY142" s="173" t="s">
        <v>166</v>
      </c>
    </row>
    <row r="143" spans="1:65" s="13" customFormat="1" ht="11.25">
      <c r="B143" s="164"/>
      <c r="D143" s="165" t="s">
        <v>174</v>
      </c>
      <c r="E143" s="166" t="s">
        <v>1</v>
      </c>
      <c r="F143" s="167" t="s">
        <v>855</v>
      </c>
      <c r="H143" s="166" t="s">
        <v>1</v>
      </c>
      <c r="I143" s="168"/>
      <c r="L143" s="164"/>
      <c r="M143" s="169"/>
      <c r="N143" s="170"/>
      <c r="O143" s="170"/>
      <c r="P143" s="170"/>
      <c r="Q143" s="170"/>
      <c r="R143" s="170"/>
      <c r="S143" s="170"/>
      <c r="T143" s="171"/>
      <c r="AT143" s="166" t="s">
        <v>174</v>
      </c>
      <c r="AU143" s="166" t="s">
        <v>84</v>
      </c>
      <c r="AV143" s="13" t="s">
        <v>82</v>
      </c>
      <c r="AW143" s="13" t="s">
        <v>30</v>
      </c>
      <c r="AX143" s="13" t="s">
        <v>74</v>
      </c>
      <c r="AY143" s="166" t="s">
        <v>166</v>
      </c>
    </row>
    <row r="144" spans="1:65" s="13" customFormat="1" ht="11.25">
      <c r="B144" s="164"/>
      <c r="D144" s="165" t="s">
        <v>174</v>
      </c>
      <c r="E144" s="166" t="s">
        <v>1</v>
      </c>
      <c r="F144" s="167" t="s">
        <v>856</v>
      </c>
      <c r="H144" s="166" t="s">
        <v>1</v>
      </c>
      <c r="I144" s="168"/>
      <c r="L144" s="164"/>
      <c r="M144" s="169"/>
      <c r="N144" s="170"/>
      <c r="O144" s="170"/>
      <c r="P144" s="170"/>
      <c r="Q144" s="170"/>
      <c r="R144" s="170"/>
      <c r="S144" s="170"/>
      <c r="T144" s="171"/>
      <c r="AT144" s="166" t="s">
        <v>174</v>
      </c>
      <c r="AU144" s="166" t="s">
        <v>84</v>
      </c>
      <c r="AV144" s="13" t="s">
        <v>82</v>
      </c>
      <c r="AW144" s="13" t="s">
        <v>30</v>
      </c>
      <c r="AX144" s="13" t="s">
        <v>74</v>
      </c>
      <c r="AY144" s="166" t="s">
        <v>166</v>
      </c>
    </row>
    <row r="145" spans="1:65" s="14" customFormat="1" ht="11.25">
      <c r="B145" s="172"/>
      <c r="D145" s="165" t="s">
        <v>174</v>
      </c>
      <c r="E145" s="173" t="s">
        <v>1</v>
      </c>
      <c r="F145" s="174" t="s">
        <v>857</v>
      </c>
      <c r="H145" s="175">
        <v>3.165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84</v>
      </c>
      <c r="AV145" s="14" t="s">
        <v>84</v>
      </c>
      <c r="AW145" s="14" t="s">
        <v>30</v>
      </c>
      <c r="AX145" s="14" t="s">
        <v>74</v>
      </c>
      <c r="AY145" s="173" t="s">
        <v>166</v>
      </c>
    </row>
    <row r="146" spans="1:65" s="15" customFormat="1" ht="11.25">
      <c r="B146" s="180"/>
      <c r="D146" s="165" t="s">
        <v>174</v>
      </c>
      <c r="E146" s="181" t="s">
        <v>1</v>
      </c>
      <c r="F146" s="182" t="s">
        <v>177</v>
      </c>
      <c r="H146" s="183">
        <v>127.309</v>
      </c>
      <c r="I146" s="184"/>
      <c r="L146" s="180"/>
      <c r="M146" s="185"/>
      <c r="N146" s="186"/>
      <c r="O146" s="186"/>
      <c r="P146" s="186"/>
      <c r="Q146" s="186"/>
      <c r="R146" s="186"/>
      <c r="S146" s="186"/>
      <c r="T146" s="187"/>
      <c r="AT146" s="181" t="s">
        <v>174</v>
      </c>
      <c r="AU146" s="181" t="s">
        <v>84</v>
      </c>
      <c r="AV146" s="15" t="s">
        <v>172</v>
      </c>
      <c r="AW146" s="15" t="s">
        <v>30</v>
      </c>
      <c r="AX146" s="15" t="s">
        <v>82</v>
      </c>
      <c r="AY146" s="181" t="s">
        <v>166</v>
      </c>
    </row>
    <row r="147" spans="1:65" s="2" customFormat="1" ht="37.9" customHeight="1">
      <c r="A147" s="32"/>
      <c r="B147" s="149"/>
      <c r="C147" s="150" t="s">
        <v>190</v>
      </c>
      <c r="D147" s="150" t="s">
        <v>168</v>
      </c>
      <c r="E147" s="151" t="s">
        <v>858</v>
      </c>
      <c r="F147" s="152" t="s">
        <v>859</v>
      </c>
      <c r="G147" s="153" t="s">
        <v>247</v>
      </c>
      <c r="H147" s="154">
        <v>128.52500000000001</v>
      </c>
      <c r="I147" s="155"/>
      <c r="J147" s="156">
        <f>ROUND(I147*H147,2)</f>
        <v>0</v>
      </c>
      <c r="K147" s="157"/>
      <c r="L147" s="33"/>
      <c r="M147" s="158" t="s">
        <v>1</v>
      </c>
      <c r="N147" s="159" t="s">
        <v>39</v>
      </c>
      <c r="O147" s="58"/>
      <c r="P147" s="160">
        <f>O147*H147</f>
        <v>0</v>
      </c>
      <c r="Q147" s="160">
        <v>0</v>
      </c>
      <c r="R147" s="160">
        <f>Q147*H147</f>
        <v>0</v>
      </c>
      <c r="S147" s="160">
        <v>0</v>
      </c>
      <c r="T147" s="161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172</v>
      </c>
      <c r="AT147" s="162" t="s">
        <v>168</v>
      </c>
      <c r="AU147" s="162" t="s">
        <v>84</v>
      </c>
      <c r="AY147" s="17" t="s">
        <v>166</v>
      </c>
      <c r="BE147" s="163">
        <f>IF(N147="základní",J147,0)</f>
        <v>0</v>
      </c>
      <c r="BF147" s="163">
        <f>IF(N147="snížená",J147,0)</f>
        <v>0</v>
      </c>
      <c r="BG147" s="163">
        <f>IF(N147="zákl. přenesená",J147,0)</f>
        <v>0</v>
      </c>
      <c r="BH147" s="163">
        <f>IF(N147="sníž. přenesená",J147,0)</f>
        <v>0</v>
      </c>
      <c r="BI147" s="163">
        <f>IF(N147="nulová",J147,0)</f>
        <v>0</v>
      </c>
      <c r="BJ147" s="17" t="s">
        <v>82</v>
      </c>
      <c r="BK147" s="163">
        <f>ROUND(I147*H147,2)</f>
        <v>0</v>
      </c>
      <c r="BL147" s="17" t="s">
        <v>172</v>
      </c>
      <c r="BM147" s="162" t="s">
        <v>860</v>
      </c>
    </row>
    <row r="148" spans="1:65" s="13" customFormat="1" ht="11.25">
      <c r="B148" s="164"/>
      <c r="D148" s="165" t="s">
        <v>174</v>
      </c>
      <c r="E148" s="166" t="s">
        <v>1</v>
      </c>
      <c r="F148" s="167" t="s">
        <v>839</v>
      </c>
      <c r="H148" s="166" t="s">
        <v>1</v>
      </c>
      <c r="I148" s="168"/>
      <c r="L148" s="164"/>
      <c r="M148" s="169"/>
      <c r="N148" s="170"/>
      <c r="O148" s="170"/>
      <c r="P148" s="170"/>
      <c r="Q148" s="170"/>
      <c r="R148" s="170"/>
      <c r="S148" s="170"/>
      <c r="T148" s="171"/>
      <c r="AT148" s="166" t="s">
        <v>174</v>
      </c>
      <c r="AU148" s="166" t="s">
        <v>84</v>
      </c>
      <c r="AV148" s="13" t="s">
        <v>82</v>
      </c>
      <c r="AW148" s="13" t="s">
        <v>30</v>
      </c>
      <c r="AX148" s="13" t="s">
        <v>74</v>
      </c>
      <c r="AY148" s="166" t="s">
        <v>166</v>
      </c>
    </row>
    <row r="149" spans="1:65" s="13" customFormat="1" ht="11.25">
      <c r="B149" s="164"/>
      <c r="D149" s="165" t="s">
        <v>174</v>
      </c>
      <c r="E149" s="166" t="s">
        <v>1</v>
      </c>
      <c r="F149" s="167" t="s">
        <v>840</v>
      </c>
      <c r="H149" s="166" t="s">
        <v>1</v>
      </c>
      <c r="I149" s="168"/>
      <c r="L149" s="164"/>
      <c r="M149" s="169"/>
      <c r="N149" s="170"/>
      <c r="O149" s="170"/>
      <c r="P149" s="170"/>
      <c r="Q149" s="170"/>
      <c r="R149" s="170"/>
      <c r="S149" s="170"/>
      <c r="T149" s="171"/>
      <c r="AT149" s="166" t="s">
        <v>174</v>
      </c>
      <c r="AU149" s="166" t="s">
        <v>84</v>
      </c>
      <c r="AV149" s="13" t="s">
        <v>82</v>
      </c>
      <c r="AW149" s="13" t="s">
        <v>30</v>
      </c>
      <c r="AX149" s="13" t="s">
        <v>74</v>
      </c>
      <c r="AY149" s="166" t="s">
        <v>166</v>
      </c>
    </row>
    <row r="150" spans="1:65" s="14" customFormat="1" ht="11.25">
      <c r="B150" s="172"/>
      <c r="D150" s="165" t="s">
        <v>174</v>
      </c>
      <c r="E150" s="173" t="s">
        <v>1</v>
      </c>
      <c r="F150" s="174" t="s">
        <v>841</v>
      </c>
      <c r="H150" s="175">
        <v>1.216</v>
      </c>
      <c r="I150" s="176"/>
      <c r="L150" s="172"/>
      <c r="M150" s="177"/>
      <c r="N150" s="178"/>
      <c r="O150" s="178"/>
      <c r="P150" s="178"/>
      <c r="Q150" s="178"/>
      <c r="R150" s="178"/>
      <c r="S150" s="178"/>
      <c r="T150" s="179"/>
      <c r="AT150" s="173" t="s">
        <v>174</v>
      </c>
      <c r="AU150" s="173" t="s">
        <v>84</v>
      </c>
      <c r="AV150" s="14" t="s">
        <v>84</v>
      </c>
      <c r="AW150" s="14" t="s">
        <v>30</v>
      </c>
      <c r="AX150" s="14" t="s">
        <v>74</v>
      </c>
      <c r="AY150" s="173" t="s">
        <v>166</v>
      </c>
    </row>
    <row r="151" spans="1:65" s="13" customFormat="1" ht="11.25">
      <c r="B151" s="164"/>
      <c r="D151" s="165" t="s">
        <v>174</v>
      </c>
      <c r="E151" s="166" t="s">
        <v>1</v>
      </c>
      <c r="F151" s="167" t="s">
        <v>845</v>
      </c>
      <c r="H151" s="166" t="s">
        <v>1</v>
      </c>
      <c r="I151" s="168"/>
      <c r="L151" s="164"/>
      <c r="M151" s="169"/>
      <c r="N151" s="170"/>
      <c r="O151" s="170"/>
      <c r="P151" s="170"/>
      <c r="Q151" s="170"/>
      <c r="R151" s="170"/>
      <c r="S151" s="170"/>
      <c r="T151" s="171"/>
      <c r="AT151" s="166" t="s">
        <v>174</v>
      </c>
      <c r="AU151" s="166" t="s">
        <v>84</v>
      </c>
      <c r="AV151" s="13" t="s">
        <v>82</v>
      </c>
      <c r="AW151" s="13" t="s">
        <v>30</v>
      </c>
      <c r="AX151" s="13" t="s">
        <v>74</v>
      </c>
      <c r="AY151" s="166" t="s">
        <v>166</v>
      </c>
    </row>
    <row r="152" spans="1:65" s="13" customFormat="1" ht="11.25">
      <c r="B152" s="164"/>
      <c r="D152" s="165" t="s">
        <v>174</v>
      </c>
      <c r="E152" s="166" t="s">
        <v>1</v>
      </c>
      <c r="F152" s="167" t="s">
        <v>840</v>
      </c>
      <c r="H152" s="166" t="s">
        <v>1</v>
      </c>
      <c r="I152" s="168"/>
      <c r="L152" s="164"/>
      <c r="M152" s="169"/>
      <c r="N152" s="170"/>
      <c r="O152" s="170"/>
      <c r="P152" s="170"/>
      <c r="Q152" s="170"/>
      <c r="R152" s="170"/>
      <c r="S152" s="170"/>
      <c r="T152" s="171"/>
      <c r="AT152" s="166" t="s">
        <v>174</v>
      </c>
      <c r="AU152" s="166" t="s">
        <v>84</v>
      </c>
      <c r="AV152" s="13" t="s">
        <v>82</v>
      </c>
      <c r="AW152" s="13" t="s">
        <v>30</v>
      </c>
      <c r="AX152" s="13" t="s">
        <v>74</v>
      </c>
      <c r="AY152" s="166" t="s">
        <v>166</v>
      </c>
    </row>
    <row r="153" spans="1:65" s="14" customFormat="1" ht="11.25">
      <c r="B153" s="172"/>
      <c r="D153" s="165" t="s">
        <v>174</v>
      </c>
      <c r="E153" s="173" t="s">
        <v>1</v>
      </c>
      <c r="F153" s="174" t="s">
        <v>846</v>
      </c>
      <c r="H153" s="175">
        <v>17.344000000000001</v>
      </c>
      <c r="I153" s="176"/>
      <c r="L153" s="172"/>
      <c r="M153" s="177"/>
      <c r="N153" s="178"/>
      <c r="O153" s="178"/>
      <c r="P153" s="178"/>
      <c r="Q153" s="178"/>
      <c r="R153" s="178"/>
      <c r="S153" s="178"/>
      <c r="T153" s="179"/>
      <c r="AT153" s="173" t="s">
        <v>174</v>
      </c>
      <c r="AU153" s="173" t="s">
        <v>84</v>
      </c>
      <c r="AV153" s="14" t="s">
        <v>84</v>
      </c>
      <c r="AW153" s="14" t="s">
        <v>30</v>
      </c>
      <c r="AX153" s="14" t="s">
        <v>74</v>
      </c>
      <c r="AY153" s="173" t="s">
        <v>166</v>
      </c>
    </row>
    <row r="154" spans="1:65" s="13" customFormat="1" ht="11.25">
      <c r="B154" s="164"/>
      <c r="D154" s="165" t="s">
        <v>174</v>
      </c>
      <c r="E154" s="166" t="s">
        <v>1</v>
      </c>
      <c r="F154" s="167" t="s">
        <v>847</v>
      </c>
      <c r="H154" s="166" t="s">
        <v>1</v>
      </c>
      <c r="I154" s="168"/>
      <c r="L154" s="164"/>
      <c r="M154" s="169"/>
      <c r="N154" s="170"/>
      <c r="O154" s="170"/>
      <c r="P154" s="170"/>
      <c r="Q154" s="170"/>
      <c r="R154" s="170"/>
      <c r="S154" s="170"/>
      <c r="T154" s="171"/>
      <c r="AT154" s="166" t="s">
        <v>174</v>
      </c>
      <c r="AU154" s="166" t="s">
        <v>84</v>
      </c>
      <c r="AV154" s="13" t="s">
        <v>82</v>
      </c>
      <c r="AW154" s="13" t="s">
        <v>30</v>
      </c>
      <c r="AX154" s="13" t="s">
        <v>74</v>
      </c>
      <c r="AY154" s="166" t="s">
        <v>166</v>
      </c>
    </row>
    <row r="155" spans="1:65" s="14" customFormat="1" ht="11.25">
      <c r="B155" s="172"/>
      <c r="D155" s="165" t="s">
        <v>174</v>
      </c>
      <c r="E155" s="173" t="s">
        <v>1</v>
      </c>
      <c r="F155" s="174" t="s">
        <v>848</v>
      </c>
      <c r="H155" s="175">
        <v>68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174</v>
      </c>
      <c r="AU155" s="173" t="s">
        <v>84</v>
      </c>
      <c r="AV155" s="14" t="s">
        <v>84</v>
      </c>
      <c r="AW155" s="14" t="s">
        <v>30</v>
      </c>
      <c r="AX155" s="14" t="s">
        <v>74</v>
      </c>
      <c r="AY155" s="173" t="s">
        <v>166</v>
      </c>
    </row>
    <row r="156" spans="1:65" s="13" customFormat="1" ht="11.25">
      <c r="B156" s="164"/>
      <c r="D156" s="165" t="s">
        <v>174</v>
      </c>
      <c r="E156" s="166" t="s">
        <v>1</v>
      </c>
      <c r="F156" s="167" t="s">
        <v>849</v>
      </c>
      <c r="H156" s="166" t="s">
        <v>1</v>
      </c>
      <c r="I156" s="168"/>
      <c r="L156" s="164"/>
      <c r="M156" s="169"/>
      <c r="N156" s="170"/>
      <c r="O156" s="170"/>
      <c r="P156" s="170"/>
      <c r="Q156" s="170"/>
      <c r="R156" s="170"/>
      <c r="S156" s="170"/>
      <c r="T156" s="171"/>
      <c r="AT156" s="166" t="s">
        <v>174</v>
      </c>
      <c r="AU156" s="166" t="s">
        <v>84</v>
      </c>
      <c r="AV156" s="13" t="s">
        <v>82</v>
      </c>
      <c r="AW156" s="13" t="s">
        <v>30</v>
      </c>
      <c r="AX156" s="13" t="s">
        <v>74</v>
      </c>
      <c r="AY156" s="166" t="s">
        <v>166</v>
      </c>
    </row>
    <row r="157" spans="1:65" s="14" customFormat="1" ht="11.25">
      <c r="B157" s="172"/>
      <c r="D157" s="165" t="s">
        <v>174</v>
      </c>
      <c r="E157" s="173" t="s">
        <v>1</v>
      </c>
      <c r="F157" s="174" t="s">
        <v>850</v>
      </c>
      <c r="H157" s="175">
        <v>1.6</v>
      </c>
      <c r="I157" s="176"/>
      <c r="L157" s="172"/>
      <c r="M157" s="177"/>
      <c r="N157" s="178"/>
      <c r="O157" s="178"/>
      <c r="P157" s="178"/>
      <c r="Q157" s="178"/>
      <c r="R157" s="178"/>
      <c r="S157" s="178"/>
      <c r="T157" s="179"/>
      <c r="AT157" s="173" t="s">
        <v>174</v>
      </c>
      <c r="AU157" s="173" t="s">
        <v>84</v>
      </c>
      <c r="AV157" s="14" t="s">
        <v>84</v>
      </c>
      <c r="AW157" s="14" t="s">
        <v>30</v>
      </c>
      <c r="AX157" s="14" t="s">
        <v>74</v>
      </c>
      <c r="AY157" s="173" t="s">
        <v>166</v>
      </c>
    </row>
    <row r="158" spans="1:65" s="14" customFormat="1" ht="22.5">
      <c r="B158" s="172"/>
      <c r="D158" s="165" t="s">
        <v>174</v>
      </c>
      <c r="E158" s="173" t="s">
        <v>1</v>
      </c>
      <c r="F158" s="174" t="s">
        <v>851</v>
      </c>
      <c r="H158" s="175">
        <v>6</v>
      </c>
      <c r="I158" s="176"/>
      <c r="L158" s="172"/>
      <c r="M158" s="177"/>
      <c r="N158" s="178"/>
      <c r="O158" s="178"/>
      <c r="P158" s="178"/>
      <c r="Q158" s="178"/>
      <c r="R158" s="178"/>
      <c r="S158" s="178"/>
      <c r="T158" s="179"/>
      <c r="AT158" s="173" t="s">
        <v>174</v>
      </c>
      <c r="AU158" s="173" t="s">
        <v>84</v>
      </c>
      <c r="AV158" s="14" t="s">
        <v>84</v>
      </c>
      <c r="AW158" s="14" t="s">
        <v>30</v>
      </c>
      <c r="AX158" s="14" t="s">
        <v>74</v>
      </c>
      <c r="AY158" s="173" t="s">
        <v>166</v>
      </c>
    </row>
    <row r="159" spans="1:65" s="13" customFormat="1" ht="11.25">
      <c r="B159" s="164"/>
      <c r="D159" s="165" t="s">
        <v>174</v>
      </c>
      <c r="E159" s="166" t="s">
        <v>1</v>
      </c>
      <c r="F159" s="167" t="s">
        <v>852</v>
      </c>
      <c r="H159" s="166" t="s">
        <v>1</v>
      </c>
      <c r="I159" s="168"/>
      <c r="L159" s="164"/>
      <c r="M159" s="169"/>
      <c r="N159" s="170"/>
      <c r="O159" s="170"/>
      <c r="P159" s="170"/>
      <c r="Q159" s="170"/>
      <c r="R159" s="170"/>
      <c r="S159" s="170"/>
      <c r="T159" s="171"/>
      <c r="AT159" s="166" t="s">
        <v>174</v>
      </c>
      <c r="AU159" s="166" t="s">
        <v>84</v>
      </c>
      <c r="AV159" s="13" t="s">
        <v>82</v>
      </c>
      <c r="AW159" s="13" t="s">
        <v>30</v>
      </c>
      <c r="AX159" s="13" t="s">
        <v>74</v>
      </c>
      <c r="AY159" s="166" t="s">
        <v>166</v>
      </c>
    </row>
    <row r="160" spans="1:65" s="13" customFormat="1" ht="11.25">
      <c r="B160" s="164"/>
      <c r="D160" s="165" t="s">
        <v>174</v>
      </c>
      <c r="E160" s="166" t="s">
        <v>1</v>
      </c>
      <c r="F160" s="167" t="s">
        <v>853</v>
      </c>
      <c r="H160" s="166" t="s">
        <v>1</v>
      </c>
      <c r="I160" s="168"/>
      <c r="L160" s="164"/>
      <c r="M160" s="169"/>
      <c r="N160" s="170"/>
      <c r="O160" s="170"/>
      <c r="P160" s="170"/>
      <c r="Q160" s="170"/>
      <c r="R160" s="170"/>
      <c r="S160" s="170"/>
      <c r="T160" s="171"/>
      <c r="AT160" s="166" t="s">
        <v>174</v>
      </c>
      <c r="AU160" s="166" t="s">
        <v>84</v>
      </c>
      <c r="AV160" s="13" t="s">
        <v>82</v>
      </c>
      <c r="AW160" s="13" t="s">
        <v>30</v>
      </c>
      <c r="AX160" s="13" t="s">
        <v>74</v>
      </c>
      <c r="AY160" s="166" t="s">
        <v>166</v>
      </c>
    </row>
    <row r="161" spans="1:65" s="14" customFormat="1" ht="11.25">
      <c r="B161" s="172"/>
      <c r="D161" s="165" t="s">
        <v>174</v>
      </c>
      <c r="E161" s="173" t="s">
        <v>1</v>
      </c>
      <c r="F161" s="174" t="s">
        <v>854</v>
      </c>
      <c r="H161" s="175">
        <v>31.2</v>
      </c>
      <c r="I161" s="176"/>
      <c r="L161" s="172"/>
      <c r="M161" s="177"/>
      <c r="N161" s="178"/>
      <c r="O161" s="178"/>
      <c r="P161" s="178"/>
      <c r="Q161" s="178"/>
      <c r="R161" s="178"/>
      <c r="S161" s="178"/>
      <c r="T161" s="179"/>
      <c r="AT161" s="173" t="s">
        <v>174</v>
      </c>
      <c r="AU161" s="173" t="s">
        <v>84</v>
      </c>
      <c r="AV161" s="14" t="s">
        <v>84</v>
      </c>
      <c r="AW161" s="14" t="s">
        <v>30</v>
      </c>
      <c r="AX161" s="14" t="s">
        <v>74</v>
      </c>
      <c r="AY161" s="173" t="s">
        <v>166</v>
      </c>
    </row>
    <row r="162" spans="1:65" s="13" customFormat="1" ht="11.25">
      <c r="B162" s="164"/>
      <c r="D162" s="165" t="s">
        <v>174</v>
      </c>
      <c r="E162" s="166" t="s">
        <v>1</v>
      </c>
      <c r="F162" s="167" t="s">
        <v>855</v>
      </c>
      <c r="H162" s="166" t="s">
        <v>1</v>
      </c>
      <c r="I162" s="168"/>
      <c r="L162" s="164"/>
      <c r="M162" s="169"/>
      <c r="N162" s="170"/>
      <c r="O162" s="170"/>
      <c r="P162" s="170"/>
      <c r="Q162" s="170"/>
      <c r="R162" s="170"/>
      <c r="S162" s="170"/>
      <c r="T162" s="171"/>
      <c r="AT162" s="166" t="s">
        <v>174</v>
      </c>
      <c r="AU162" s="166" t="s">
        <v>84</v>
      </c>
      <c r="AV162" s="13" t="s">
        <v>82</v>
      </c>
      <c r="AW162" s="13" t="s">
        <v>30</v>
      </c>
      <c r="AX162" s="13" t="s">
        <v>74</v>
      </c>
      <c r="AY162" s="166" t="s">
        <v>166</v>
      </c>
    </row>
    <row r="163" spans="1:65" s="13" customFormat="1" ht="11.25">
      <c r="B163" s="164"/>
      <c r="D163" s="165" t="s">
        <v>174</v>
      </c>
      <c r="E163" s="166" t="s">
        <v>1</v>
      </c>
      <c r="F163" s="167" t="s">
        <v>856</v>
      </c>
      <c r="H163" s="166" t="s">
        <v>1</v>
      </c>
      <c r="I163" s="168"/>
      <c r="L163" s="164"/>
      <c r="M163" s="169"/>
      <c r="N163" s="170"/>
      <c r="O163" s="170"/>
      <c r="P163" s="170"/>
      <c r="Q163" s="170"/>
      <c r="R163" s="170"/>
      <c r="S163" s="170"/>
      <c r="T163" s="171"/>
      <c r="AT163" s="166" t="s">
        <v>174</v>
      </c>
      <c r="AU163" s="166" t="s">
        <v>84</v>
      </c>
      <c r="AV163" s="13" t="s">
        <v>82</v>
      </c>
      <c r="AW163" s="13" t="s">
        <v>30</v>
      </c>
      <c r="AX163" s="13" t="s">
        <v>74</v>
      </c>
      <c r="AY163" s="166" t="s">
        <v>166</v>
      </c>
    </row>
    <row r="164" spans="1:65" s="14" customFormat="1" ht="11.25">
      <c r="B164" s="172"/>
      <c r="D164" s="165" t="s">
        <v>174</v>
      </c>
      <c r="E164" s="173" t="s">
        <v>1</v>
      </c>
      <c r="F164" s="174" t="s">
        <v>857</v>
      </c>
      <c r="H164" s="175">
        <v>3.165</v>
      </c>
      <c r="I164" s="176"/>
      <c r="L164" s="172"/>
      <c r="M164" s="177"/>
      <c r="N164" s="178"/>
      <c r="O164" s="178"/>
      <c r="P164" s="178"/>
      <c r="Q164" s="178"/>
      <c r="R164" s="178"/>
      <c r="S164" s="178"/>
      <c r="T164" s="179"/>
      <c r="AT164" s="173" t="s">
        <v>174</v>
      </c>
      <c r="AU164" s="173" t="s">
        <v>84</v>
      </c>
      <c r="AV164" s="14" t="s">
        <v>84</v>
      </c>
      <c r="AW164" s="14" t="s">
        <v>30</v>
      </c>
      <c r="AX164" s="14" t="s">
        <v>74</v>
      </c>
      <c r="AY164" s="173" t="s">
        <v>166</v>
      </c>
    </row>
    <row r="165" spans="1:65" s="15" customFormat="1" ht="11.25">
      <c r="B165" s="180"/>
      <c r="D165" s="165" t="s">
        <v>174</v>
      </c>
      <c r="E165" s="181" t="s">
        <v>1</v>
      </c>
      <c r="F165" s="182" t="s">
        <v>177</v>
      </c>
      <c r="H165" s="183">
        <v>128.52500000000001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174</v>
      </c>
      <c r="AU165" s="181" t="s">
        <v>84</v>
      </c>
      <c r="AV165" s="15" t="s">
        <v>172</v>
      </c>
      <c r="AW165" s="15" t="s">
        <v>30</v>
      </c>
      <c r="AX165" s="15" t="s">
        <v>82</v>
      </c>
      <c r="AY165" s="181" t="s">
        <v>166</v>
      </c>
    </row>
    <row r="166" spans="1:65" s="2" customFormat="1" ht="37.9" customHeight="1">
      <c r="A166" s="32"/>
      <c r="B166" s="149"/>
      <c r="C166" s="150" t="s">
        <v>172</v>
      </c>
      <c r="D166" s="150" t="s">
        <v>168</v>
      </c>
      <c r="E166" s="151" t="s">
        <v>861</v>
      </c>
      <c r="F166" s="152" t="s">
        <v>862</v>
      </c>
      <c r="G166" s="153" t="s">
        <v>247</v>
      </c>
      <c r="H166" s="154">
        <v>1285.25</v>
      </c>
      <c r="I166" s="155"/>
      <c r="J166" s="156">
        <f>ROUND(I166*H166,2)</f>
        <v>0</v>
      </c>
      <c r="K166" s="157"/>
      <c r="L166" s="33"/>
      <c r="M166" s="158" t="s">
        <v>1</v>
      </c>
      <c r="N166" s="159" t="s">
        <v>39</v>
      </c>
      <c r="O166" s="58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172</v>
      </c>
      <c r="AT166" s="162" t="s">
        <v>168</v>
      </c>
      <c r="AU166" s="162" t="s">
        <v>84</v>
      </c>
      <c r="AY166" s="17" t="s">
        <v>166</v>
      </c>
      <c r="BE166" s="163">
        <f>IF(N166="základní",J166,0)</f>
        <v>0</v>
      </c>
      <c r="BF166" s="163">
        <f>IF(N166="snížená",J166,0)</f>
        <v>0</v>
      </c>
      <c r="BG166" s="163">
        <f>IF(N166="zákl. přenesená",J166,0)</f>
        <v>0</v>
      </c>
      <c r="BH166" s="163">
        <f>IF(N166="sníž. přenesená",J166,0)</f>
        <v>0</v>
      </c>
      <c r="BI166" s="163">
        <f>IF(N166="nulová",J166,0)</f>
        <v>0</v>
      </c>
      <c r="BJ166" s="17" t="s">
        <v>82</v>
      </c>
      <c r="BK166" s="163">
        <f>ROUND(I166*H166,2)</f>
        <v>0</v>
      </c>
      <c r="BL166" s="17" t="s">
        <v>172</v>
      </c>
      <c r="BM166" s="162" t="s">
        <v>863</v>
      </c>
    </row>
    <row r="167" spans="1:65" s="13" customFormat="1" ht="11.25">
      <c r="B167" s="164"/>
      <c r="D167" s="165" t="s">
        <v>174</v>
      </c>
      <c r="E167" s="166" t="s">
        <v>1</v>
      </c>
      <c r="F167" s="167" t="s">
        <v>839</v>
      </c>
      <c r="H167" s="166" t="s">
        <v>1</v>
      </c>
      <c r="I167" s="168"/>
      <c r="L167" s="164"/>
      <c r="M167" s="169"/>
      <c r="N167" s="170"/>
      <c r="O167" s="170"/>
      <c r="P167" s="170"/>
      <c r="Q167" s="170"/>
      <c r="R167" s="170"/>
      <c r="S167" s="170"/>
      <c r="T167" s="171"/>
      <c r="AT167" s="166" t="s">
        <v>174</v>
      </c>
      <c r="AU167" s="166" t="s">
        <v>84</v>
      </c>
      <c r="AV167" s="13" t="s">
        <v>82</v>
      </c>
      <c r="AW167" s="13" t="s">
        <v>30</v>
      </c>
      <c r="AX167" s="13" t="s">
        <v>74</v>
      </c>
      <c r="AY167" s="166" t="s">
        <v>166</v>
      </c>
    </row>
    <row r="168" spans="1:65" s="13" customFormat="1" ht="11.25">
      <c r="B168" s="164"/>
      <c r="D168" s="165" t="s">
        <v>174</v>
      </c>
      <c r="E168" s="166" t="s">
        <v>1</v>
      </c>
      <c r="F168" s="167" t="s">
        <v>840</v>
      </c>
      <c r="H168" s="166" t="s">
        <v>1</v>
      </c>
      <c r="I168" s="168"/>
      <c r="L168" s="164"/>
      <c r="M168" s="169"/>
      <c r="N168" s="170"/>
      <c r="O168" s="170"/>
      <c r="P168" s="170"/>
      <c r="Q168" s="170"/>
      <c r="R168" s="170"/>
      <c r="S168" s="170"/>
      <c r="T168" s="171"/>
      <c r="AT168" s="166" t="s">
        <v>174</v>
      </c>
      <c r="AU168" s="166" t="s">
        <v>84</v>
      </c>
      <c r="AV168" s="13" t="s">
        <v>82</v>
      </c>
      <c r="AW168" s="13" t="s">
        <v>30</v>
      </c>
      <c r="AX168" s="13" t="s">
        <v>74</v>
      </c>
      <c r="AY168" s="166" t="s">
        <v>166</v>
      </c>
    </row>
    <row r="169" spans="1:65" s="14" customFormat="1" ht="11.25">
      <c r="B169" s="172"/>
      <c r="D169" s="165" t="s">
        <v>174</v>
      </c>
      <c r="E169" s="173" t="s">
        <v>1</v>
      </c>
      <c r="F169" s="174" t="s">
        <v>841</v>
      </c>
      <c r="H169" s="175">
        <v>1.216</v>
      </c>
      <c r="I169" s="176"/>
      <c r="L169" s="172"/>
      <c r="M169" s="177"/>
      <c r="N169" s="178"/>
      <c r="O169" s="178"/>
      <c r="P169" s="178"/>
      <c r="Q169" s="178"/>
      <c r="R169" s="178"/>
      <c r="S169" s="178"/>
      <c r="T169" s="179"/>
      <c r="AT169" s="173" t="s">
        <v>174</v>
      </c>
      <c r="AU169" s="173" t="s">
        <v>84</v>
      </c>
      <c r="AV169" s="14" t="s">
        <v>84</v>
      </c>
      <c r="AW169" s="14" t="s">
        <v>30</v>
      </c>
      <c r="AX169" s="14" t="s">
        <v>74</v>
      </c>
      <c r="AY169" s="173" t="s">
        <v>166</v>
      </c>
    </row>
    <row r="170" spans="1:65" s="13" customFormat="1" ht="11.25">
      <c r="B170" s="164"/>
      <c r="D170" s="165" t="s">
        <v>174</v>
      </c>
      <c r="E170" s="166" t="s">
        <v>1</v>
      </c>
      <c r="F170" s="167" t="s">
        <v>845</v>
      </c>
      <c r="H170" s="166" t="s">
        <v>1</v>
      </c>
      <c r="I170" s="168"/>
      <c r="L170" s="164"/>
      <c r="M170" s="169"/>
      <c r="N170" s="170"/>
      <c r="O170" s="170"/>
      <c r="P170" s="170"/>
      <c r="Q170" s="170"/>
      <c r="R170" s="170"/>
      <c r="S170" s="170"/>
      <c r="T170" s="171"/>
      <c r="AT170" s="166" t="s">
        <v>174</v>
      </c>
      <c r="AU170" s="166" t="s">
        <v>84</v>
      </c>
      <c r="AV170" s="13" t="s">
        <v>82</v>
      </c>
      <c r="AW170" s="13" t="s">
        <v>30</v>
      </c>
      <c r="AX170" s="13" t="s">
        <v>74</v>
      </c>
      <c r="AY170" s="166" t="s">
        <v>166</v>
      </c>
    </row>
    <row r="171" spans="1:65" s="13" customFormat="1" ht="11.25">
      <c r="B171" s="164"/>
      <c r="D171" s="165" t="s">
        <v>174</v>
      </c>
      <c r="E171" s="166" t="s">
        <v>1</v>
      </c>
      <c r="F171" s="167" t="s">
        <v>840</v>
      </c>
      <c r="H171" s="166" t="s">
        <v>1</v>
      </c>
      <c r="I171" s="168"/>
      <c r="L171" s="164"/>
      <c r="M171" s="169"/>
      <c r="N171" s="170"/>
      <c r="O171" s="170"/>
      <c r="P171" s="170"/>
      <c r="Q171" s="170"/>
      <c r="R171" s="170"/>
      <c r="S171" s="170"/>
      <c r="T171" s="171"/>
      <c r="AT171" s="166" t="s">
        <v>174</v>
      </c>
      <c r="AU171" s="166" t="s">
        <v>84</v>
      </c>
      <c r="AV171" s="13" t="s">
        <v>82</v>
      </c>
      <c r="AW171" s="13" t="s">
        <v>30</v>
      </c>
      <c r="AX171" s="13" t="s">
        <v>74</v>
      </c>
      <c r="AY171" s="166" t="s">
        <v>166</v>
      </c>
    </row>
    <row r="172" spans="1:65" s="14" customFormat="1" ht="11.25">
      <c r="B172" s="172"/>
      <c r="D172" s="165" t="s">
        <v>174</v>
      </c>
      <c r="E172" s="173" t="s">
        <v>1</v>
      </c>
      <c r="F172" s="174" t="s">
        <v>846</v>
      </c>
      <c r="H172" s="175">
        <v>17.344000000000001</v>
      </c>
      <c r="I172" s="176"/>
      <c r="L172" s="172"/>
      <c r="M172" s="177"/>
      <c r="N172" s="178"/>
      <c r="O172" s="178"/>
      <c r="P172" s="178"/>
      <c r="Q172" s="178"/>
      <c r="R172" s="178"/>
      <c r="S172" s="178"/>
      <c r="T172" s="179"/>
      <c r="AT172" s="173" t="s">
        <v>174</v>
      </c>
      <c r="AU172" s="173" t="s">
        <v>84</v>
      </c>
      <c r="AV172" s="14" t="s">
        <v>84</v>
      </c>
      <c r="AW172" s="14" t="s">
        <v>30</v>
      </c>
      <c r="AX172" s="14" t="s">
        <v>74</v>
      </c>
      <c r="AY172" s="173" t="s">
        <v>166</v>
      </c>
    </row>
    <row r="173" spans="1:65" s="13" customFormat="1" ht="11.25">
      <c r="B173" s="164"/>
      <c r="D173" s="165" t="s">
        <v>174</v>
      </c>
      <c r="E173" s="166" t="s">
        <v>1</v>
      </c>
      <c r="F173" s="167" t="s">
        <v>847</v>
      </c>
      <c r="H173" s="166" t="s">
        <v>1</v>
      </c>
      <c r="I173" s="168"/>
      <c r="L173" s="164"/>
      <c r="M173" s="169"/>
      <c r="N173" s="170"/>
      <c r="O173" s="170"/>
      <c r="P173" s="170"/>
      <c r="Q173" s="170"/>
      <c r="R173" s="170"/>
      <c r="S173" s="170"/>
      <c r="T173" s="171"/>
      <c r="AT173" s="166" t="s">
        <v>174</v>
      </c>
      <c r="AU173" s="166" t="s">
        <v>84</v>
      </c>
      <c r="AV173" s="13" t="s">
        <v>82</v>
      </c>
      <c r="AW173" s="13" t="s">
        <v>30</v>
      </c>
      <c r="AX173" s="13" t="s">
        <v>74</v>
      </c>
      <c r="AY173" s="166" t="s">
        <v>166</v>
      </c>
    </row>
    <row r="174" spans="1:65" s="14" customFormat="1" ht="11.25">
      <c r="B174" s="172"/>
      <c r="D174" s="165" t="s">
        <v>174</v>
      </c>
      <c r="E174" s="173" t="s">
        <v>1</v>
      </c>
      <c r="F174" s="174" t="s">
        <v>848</v>
      </c>
      <c r="H174" s="175">
        <v>68</v>
      </c>
      <c r="I174" s="176"/>
      <c r="L174" s="172"/>
      <c r="M174" s="177"/>
      <c r="N174" s="178"/>
      <c r="O174" s="178"/>
      <c r="P174" s="178"/>
      <c r="Q174" s="178"/>
      <c r="R174" s="178"/>
      <c r="S174" s="178"/>
      <c r="T174" s="179"/>
      <c r="AT174" s="173" t="s">
        <v>174</v>
      </c>
      <c r="AU174" s="173" t="s">
        <v>84</v>
      </c>
      <c r="AV174" s="14" t="s">
        <v>84</v>
      </c>
      <c r="AW174" s="14" t="s">
        <v>30</v>
      </c>
      <c r="AX174" s="14" t="s">
        <v>74</v>
      </c>
      <c r="AY174" s="173" t="s">
        <v>166</v>
      </c>
    </row>
    <row r="175" spans="1:65" s="13" customFormat="1" ht="11.25">
      <c r="B175" s="164"/>
      <c r="D175" s="165" t="s">
        <v>174</v>
      </c>
      <c r="E175" s="166" t="s">
        <v>1</v>
      </c>
      <c r="F175" s="167" t="s">
        <v>849</v>
      </c>
      <c r="H175" s="166" t="s">
        <v>1</v>
      </c>
      <c r="I175" s="168"/>
      <c r="L175" s="164"/>
      <c r="M175" s="169"/>
      <c r="N175" s="170"/>
      <c r="O175" s="170"/>
      <c r="P175" s="170"/>
      <c r="Q175" s="170"/>
      <c r="R175" s="170"/>
      <c r="S175" s="170"/>
      <c r="T175" s="171"/>
      <c r="AT175" s="166" t="s">
        <v>174</v>
      </c>
      <c r="AU175" s="166" t="s">
        <v>84</v>
      </c>
      <c r="AV175" s="13" t="s">
        <v>82</v>
      </c>
      <c r="AW175" s="13" t="s">
        <v>30</v>
      </c>
      <c r="AX175" s="13" t="s">
        <v>74</v>
      </c>
      <c r="AY175" s="166" t="s">
        <v>166</v>
      </c>
    </row>
    <row r="176" spans="1:65" s="14" customFormat="1" ht="11.25">
      <c r="B176" s="172"/>
      <c r="D176" s="165" t="s">
        <v>174</v>
      </c>
      <c r="E176" s="173" t="s">
        <v>1</v>
      </c>
      <c r="F176" s="174" t="s">
        <v>850</v>
      </c>
      <c r="H176" s="175">
        <v>1.6</v>
      </c>
      <c r="I176" s="176"/>
      <c r="L176" s="172"/>
      <c r="M176" s="177"/>
      <c r="N176" s="178"/>
      <c r="O176" s="178"/>
      <c r="P176" s="178"/>
      <c r="Q176" s="178"/>
      <c r="R176" s="178"/>
      <c r="S176" s="178"/>
      <c r="T176" s="179"/>
      <c r="AT176" s="173" t="s">
        <v>174</v>
      </c>
      <c r="AU176" s="173" t="s">
        <v>84</v>
      </c>
      <c r="AV176" s="14" t="s">
        <v>84</v>
      </c>
      <c r="AW176" s="14" t="s">
        <v>30</v>
      </c>
      <c r="AX176" s="14" t="s">
        <v>74</v>
      </c>
      <c r="AY176" s="173" t="s">
        <v>166</v>
      </c>
    </row>
    <row r="177" spans="1:65" s="14" customFormat="1" ht="22.5">
      <c r="B177" s="172"/>
      <c r="D177" s="165" t="s">
        <v>174</v>
      </c>
      <c r="E177" s="173" t="s">
        <v>1</v>
      </c>
      <c r="F177" s="174" t="s">
        <v>851</v>
      </c>
      <c r="H177" s="175">
        <v>6</v>
      </c>
      <c r="I177" s="176"/>
      <c r="L177" s="172"/>
      <c r="M177" s="177"/>
      <c r="N177" s="178"/>
      <c r="O177" s="178"/>
      <c r="P177" s="178"/>
      <c r="Q177" s="178"/>
      <c r="R177" s="178"/>
      <c r="S177" s="178"/>
      <c r="T177" s="179"/>
      <c r="AT177" s="173" t="s">
        <v>174</v>
      </c>
      <c r="AU177" s="173" t="s">
        <v>84</v>
      </c>
      <c r="AV177" s="14" t="s">
        <v>84</v>
      </c>
      <c r="AW177" s="14" t="s">
        <v>30</v>
      </c>
      <c r="AX177" s="14" t="s">
        <v>74</v>
      </c>
      <c r="AY177" s="173" t="s">
        <v>166</v>
      </c>
    </row>
    <row r="178" spans="1:65" s="13" customFormat="1" ht="11.25">
      <c r="B178" s="164"/>
      <c r="D178" s="165" t="s">
        <v>174</v>
      </c>
      <c r="E178" s="166" t="s">
        <v>1</v>
      </c>
      <c r="F178" s="167" t="s">
        <v>852</v>
      </c>
      <c r="H178" s="166" t="s">
        <v>1</v>
      </c>
      <c r="I178" s="168"/>
      <c r="L178" s="164"/>
      <c r="M178" s="169"/>
      <c r="N178" s="170"/>
      <c r="O178" s="170"/>
      <c r="P178" s="170"/>
      <c r="Q178" s="170"/>
      <c r="R178" s="170"/>
      <c r="S178" s="170"/>
      <c r="T178" s="171"/>
      <c r="AT178" s="166" t="s">
        <v>174</v>
      </c>
      <c r="AU178" s="166" t="s">
        <v>84</v>
      </c>
      <c r="AV178" s="13" t="s">
        <v>82</v>
      </c>
      <c r="AW178" s="13" t="s">
        <v>30</v>
      </c>
      <c r="AX178" s="13" t="s">
        <v>74</v>
      </c>
      <c r="AY178" s="166" t="s">
        <v>166</v>
      </c>
    </row>
    <row r="179" spans="1:65" s="13" customFormat="1" ht="11.25">
      <c r="B179" s="164"/>
      <c r="D179" s="165" t="s">
        <v>174</v>
      </c>
      <c r="E179" s="166" t="s">
        <v>1</v>
      </c>
      <c r="F179" s="167" t="s">
        <v>853</v>
      </c>
      <c r="H179" s="166" t="s">
        <v>1</v>
      </c>
      <c r="I179" s="168"/>
      <c r="L179" s="164"/>
      <c r="M179" s="169"/>
      <c r="N179" s="170"/>
      <c r="O179" s="170"/>
      <c r="P179" s="170"/>
      <c r="Q179" s="170"/>
      <c r="R179" s="170"/>
      <c r="S179" s="170"/>
      <c r="T179" s="171"/>
      <c r="AT179" s="166" t="s">
        <v>174</v>
      </c>
      <c r="AU179" s="166" t="s">
        <v>84</v>
      </c>
      <c r="AV179" s="13" t="s">
        <v>82</v>
      </c>
      <c r="AW179" s="13" t="s">
        <v>30</v>
      </c>
      <c r="AX179" s="13" t="s">
        <v>74</v>
      </c>
      <c r="AY179" s="166" t="s">
        <v>166</v>
      </c>
    </row>
    <row r="180" spans="1:65" s="14" customFormat="1" ht="11.25">
      <c r="B180" s="172"/>
      <c r="D180" s="165" t="s">
        <v>174</v>
      </c>
      <c r="E180" s="173" t="s">
        <v>1</v>
      </c>
      <c r="F180" s="174" t="s">
        <v>854</v>
      </c>
      <c r="H180" s="175">
        <v>31.2</v>
      </c>
      <c r="I180" s="176"/>
      <c r="L180" s="172"/>
      <c r="M180" s="177"/>
      <c r="N180" s="178"/>
      <c r="O180" s="178"/>
      <c r="P180" s="178"/>
      <c r="Q180" s="178"/>
      <c r="R180" s="178"/>
      <c r="S180" s="178"/>
      <c r="T180" s="179"/>
      <c r="AT180" s="173" t="s">
        <v>174</v>
      </c>
      <c r="AU180" s="173" t="s">
        <v>84</v>
      </c>
      <c r="AV180" s="14" t="s">
        <v>84</v>
      </c>
      <c r="AW180" s="14" t="s">
        <v>30</v>
      </c>
      <c r="AX180" s="14" t="s">
        <v>74</v>
      </c>
      <c r="AY180" s="173" t="s">
        <v>166</v>
      </c>
    </row>
    <row r="181" spans="1:65" s="13" customFormat="1" ht="11.25">
      <c r="B181" s="164"/>
      <c r="D181" s="165" t="s">
        <v>174</v>
      </c>
      <c r="E181" s="166" t="s">
        <v>1</v>
      </c>
      <c r="F181" s="167" t="s">
        <v>855</v>
      </c>
      <c r="H181" s="166" t="s">
        <v>1</v>
      </c>
      <c r="I181" s="168"/>
      <c r="L181" s="164"/>
      <c r="M181" s="169"/>
      <c r="N181" s="170"/>
      <c r="O181" s="170"/>
      <c r="P181" s="170"/>
      <c r="Q181" s="170"/>
      <c r="R181" s="170"/>
      <c r="S181" s="170"/>
      <c r="T181" s="171"/>
      <c r="AT181" s="166" t="s">
        <v>174</v>
      </c>
      <c r="AU181" s="166" t="s">
        <v>84</v>
      </c>
      <c r="AV181" s="13" t="s">
        <v>82</v>
      </c>
      <c r="AW181" s="13" t="s">
        <v>30</v>
      </c>
      <c r="AX181" s="13" t="s">
        <v>74</v>
      </c>
      <c r="AY181" s="166" t="s">
        <v>166</v>
      </c>
    </row>
    <row r="182" spans="1:65" s="13" customFormat="1" ht="11.25">
      <c r="B182" s="164"/>
      <c r="D182" s="165" t="s">
        <v>174</v>
      </c>
      <c r="E182" s="166" t="s">
        <v>1</v>
      </c>
      <c r="F182" s="167" t="s">
        <v>856</v>
      </c>
      <c r="H182" s="166" t="s">
        <v>1</v>
      </c>
      <c r="I182" s="168"/>
      <c r="L182" s="164"/>
      <c r="M182" s="169"/>
      <c r="N182" s="170"/>
      <c r="O182" s="170"/>
      <c r="P182" s="170"/>
      <c r="Q182" s="170"/>
      <c r="R182" s="170"/>
      <c r="S182" s="170"/>
      <c r="T182" s="171"/>
      <c r="AT182" s="166" t="s">
        <v>174</v>
      </c>
      <c r="AU182" s="166" t="s">
        <v>84</v>
      </c>
      <c r="AV182" s="13" t="s">
        <v>82</v>
      </c>
      <c r="AW182" s="13" t="s">
        <v>30</v>
      </c>
      <c r="AX182" s="13" t="s">
        <v>74</v>
      </c>
      <c r="AY182" s="166" t="s">
        <v>166</v>
      </c>
    </row>
    <row r="183" spans="1:65" s="14" customFormat="1" ht="11.25">
      <c r="B183" s="172"/>
      <c r="D183" s="165" t="s">
        <v>174</v>
      </c>
      <c r="E183" s="173" t="s">
        <v>1</v>
      </c>
      <c r="F183" s="174" t="s">
        <v>857</v>
      </c>
      <c r="H183" s="175">
        <v>3.165</v>
      </c>
      <c r="I183" s="176"/>
      <c r="L183" s="172"/>
      <c r="M183" s="177"/>
      <c r="N183" s="178"/>
      <c r="O183" s="178"/>
      <c r="P183" s="178"/>
      <c r="Q183" s="178"/>
      <c r="R183" s="178"/>
      <c r="S183" s="178"/>
      <c r="T183" s="179"/>
      <c r="AT183" s="173" t="s">
        <v>174</v>
      </c>
      <c r="AU183" s="173" t="s">
        <v>84</v>
      </c>
      <c r="AV183" s="14" t="s">
        <v>84</v>
      </c>
      <c r="AW183" s="14" t="s">
        <v>30</v>
      </c>
      <c r="AX183" s="14" t="s">
        <v>74</v>
      </c>
      <c r="AY183" s="173" t="s">
        <v>166</v>
      </c>
    </row>
    <row r="184" spans="1:65" s="15" customFormat="1" ht="11.25">
      <c r="B184" s="180"/>
      <c r="D184" s="165" t="s">
        <v>174</v>
      </c>
      <c r="E184" s="181" t="s">
        <v>1</v>
      </c>
      <c r="F184" s="182" t="s">
        <v>177</v>
      </c>
      <c r="H184" s="183">
        <v>128.52500000000001</v>
      </c>
      <c r="I184" s="184"/>
      <c r="L184" s="180"/>
      <c r="M184" s="185"/>
      <c r="N184" s="186"/>
      <c r="O184" s="186"/>
      <c r="P184" s="186"/>
      <c r="Q184" s="186"/>
      <c r="R184" s="186"/>
      <c r="S184" s="186"/>
      <c r="T184" s="187"/>
      <c r="AT184" s="181" t="s">
        <v>174</v>
      </c>
      <c r="AU184" s="181" t="s">
        <v>84</v>
      </c>
      <c r="AV184" s="15" t="s">
        <v>172</v>
      </c>
      <c r="AW184" s="15" t="s">
        <v>30</v>
      </c>
      <c r="AX184" s="15" t="s">
        <v>82</v>
      </c>
      <c r="AY184" s="181" t="s">
        <v>166</v>
      </c>
    </row>
    <row r="185" spans="1:65" s="14" customFormat="1" ht="11.25">
      <c r="B185" s="172"/>
      <c r="D185" s="165" t="s">
        <v>174</v>
      </c>
      <c r="F185" s="174" t="s">
        <v>864</v>
      </c>
      <c r="H185" s="175">
        <v>1285.25</v>
      </c>
      <c r="I185" s="176"/>
      <c r="L185" s="172"/>
      <c r="M185" s="177"/>
      <c r="N185" s="178"/>
      <c r="O185" s="178"/>
      <c r="P185" s="178"/>
      <c r="Q185" s="178"/>
      <c r="R185" s="178"/>
      <c r="S185" s="178"/>
      <c r="T185" s="179"/>
      <c r="AT185" s="173" t="s">
        <v>174</v>
      </c>
      <c r="AU185" s="173" t="s">
        <v>84</v>
      </c>
      <c r="AV185" s="14" t="s">
        <v>84</v>
      </c>
      <c r="AW185" s="14" t="s">
        <v>3</v>
      </c>
      <c r="AX185" s="14" t="s">
        <v>82</v>
      </c>
      <c r="AY185" s="173" t="s">
        <v>166</v>
      </c>
    </row>
    <row r="186" spans="1:65" s="2" customFormat="1" ht="24.2" customHeight="1">
      <c r="A186" s="32"/>
      <c r="B186" s="149"/>
      <c r="C186" s="150" t="s">
        <v>197</v>
      </c>
      <c r="D186" s="150" t="s">
        <v>168</v>
      </c>
      <c r="E186" s="151" t="s">
        <v>865</v>
      </c>
      <c r="F186" s="152" t="s">
        <v>866</v>
      </c>
      <c r="G186" s="153" t="s">
        <v>247</v>
      </c>
      <c r="H186" s="154">
        <v>128.52500000000001</v>
      </c>
      <c r="I186" s="155"/>
      <c r="J186" s="156">
        <f>ROUND(I186*H186,2)</f>
        <v>0</v>
      </c>
      <c r="K186" s="157"/>
      <c r="L186" s="33"/>
      <c r="M186" s="158" t="s">
        <v>1</v>
      </c>
      <c r="N186" s="159" t="s">
        <v>39</v>
      </c>
      <c r="O186" s="58"/>
      <c r="P186" s="160">
        <f>O186*H186</f>
        <v>0</v>
      </c>
      <c r="Q186" s="160">
        <v>0</v>
      </c>
      <c r="R186" s="160">
        <f>Q186*H186</f>
        <v>0</v>
      </c>
      <c r="S186" s="160">
        <v>0</v>
      </c>
      <c r="T186" s="16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172</v>
      </c>
      <c r="AT186" s="162" t="s">
        <v>168</v>
      </c>
      <c r="AU186" s="162" t="s">
        <v>84</v>
      </c>
      <c r="AY186" s="17" t="s">
        <v>166</v>
      </c>
      <c r="BE186" s="163">
        <f>IF(N186="základní",J186,0)</f>
        <v>0</v>
      </c>
      <c r="BF186" s="163">
        <f>IF(N186="snížená",J186,0)</f>
        <v>0</v>
      </c>
      <c r="BG186" s="163">
        <f>IF(N186="zákl. přenesená",J186,0)</f>
        <v>0</v>
      </c>
      <c r="BH186" s="163">
        <f>IF(N186="sníž. přenesená",J186,0)</f>
        <v>0</v>
      </c>
      <c r="BI186" s="163">
        <f>IF(N186="nulová",J186,0)</f>
        <v>0</v>
      </c>
      <c r="BJ186" s="17" t="s">
        <v>82</v>
      </c>
      <c r="BK186" s="163">
        <f>ROUND(I186*H186,2)</f>
        <v>0</v>
      </c>
      <c r="BL186" s="17" t="s">
        <v>172</v>
      </c>
      <c r="BM186" s="162" t="s">
        <v>867</v>
      </c>
    </row>
    <row r="187" spans="1:65" s="13" customFormat="1" ht="11.25">
      <c r="B187" s="164"/>
      <c r="D187" s="165" t="s">
        <v>174</v>
      </c>
      <c r="E187" s="166" t="s">
        <v>1</v>
      </c>
      <c r="F187" s="167" t="s">
        <v>839</v>
      </c>
      <c r="H187" s="166" t="s">
        <v>1</v>
      </c>
      <c r="I187" s="168"/>
      <c r="L187" s="164"/>
      <c r="M187" s="169"/>
      <c r="N187" s="170"/>
      <c r="O187" s="170"/>
      <c r="P187" s="170"/>
      <c r="Q187" s="170"/>
      <c r="R187" s="170"/>
      <c r="S187" s="170"/>
      <c r="T187" s="171"/>
      <c r="AT187" s="166" t="s">
        <v>174</v>
      </c>
      <c r="AU187" s="166" t="s">
        <v>84</v>
      </c>
      <c r="AV187" s="13" t="s">
        <v>82</v>
      </c>
      <c r="AW187" s="13" t="s">
        <v>30</v>
      </c>
      <c r="AX187" s="13" t="s">
        <v>74</v>
      </c>
      <c r="AY187" s="166" t="s">
        <v>166</v>
      </c>
    </row>
    <row r="188" spans="1:65" s="13" customFormat="1" ht="11.25">
      <c r="B188" s="164"/>
      <c r="D188" s="165" t="s">
        <v>174</v>
      </c>
      <c r="E188" s="166" t="s">
        <v>1</v>
      </c>
      <c r="F188" s="167" t="s">
        <v>840</v>
      </c>
      <c r="H188" s="166" t="s">
        <v>1</v>
      </c>
      <c r="I188" s="168"/>
      <c r="L188" s="164"/>
      <c r="M188" s="169"/>
      <c r="N188" s="170"/>
      <c r="O188" s="170"/>
      <c r="P188" s="170"/>
      <c r="Q188" s="170"/>
      <c r="R188" s="170"/>
      <c r="S188" s="170"/>
      <c r="T188" s="171"/>
      <c r="AT188" s="166" t="s">
        <v>174</v>
      </c>
      <c r="AU188" s="166" t="s">
        <v>84</v>
      </c>
      <c r="AV188" s="13" t="s">
        <v>82</v>
      </c>
      <c r="AW188" s="13" t="s">
        <v>30</v>
      </c>
      <c r="AX188" s="13" t="s">
        <v>74</v>
      </c>
      <c r="AY188" s="166" t="s">
        <v>166</v>
      </c>
    </row>
    <row r="189" spans="1:65" s="14" customFormat="1" ht="11.25">
      <c r="B189" s="172"/>
      <c r="D189" s="165" t="s">
        <v>174</v>
      </c>
      <c r="E189" s="173" t="s">
        <v>1</v>
      </c>
      <c r="F189" s="174" t="s">
        <v>841</v>
      </c>
      <c r="H189" s="175">
        <v>1.216</v>
      </c>
      <c r="I189" s="176"/>
      <c r="L189" s="172"/>
      <c r="M189" s="177"/>
      <c r="N189" s="178"/>
      <c r="O189" s="178"/>
      <c r="P189" s="178"/>
      <c r="Q189" s="178"/>
      <c r="R189" s="178"/>
      <c r="S189" s="178"/>
      <c r="T189" s="179"/>
      <c r="AT189" s="173" t="s">
        <v>174</v>
      </c>
      <c r="AU189" s="173" t="s">
        <v>84</v>
      </c>
      <c r="AV189" s="14" t="s">
        <v>84</v>
      </c>
      <c r="AW189" s="14" t="s">
        <v>30</v>
      </c>
      <c r="AX189" s="14" t="s">
        <v>74</v>
      </c>
      <c r="AY189" s="173" t="s">
        <v>166</v>
      </c>
    </row>
    <row r="190" spans="1:65" s="13" customFormat="1" ht="11.25">
      <c r="B190" s="164"/>
      <c r="D190" s="165" t="s">
        <v>174</v>
      </c>
      <c r="E190" s="166" t="s">
        <v>1</v>
      </c>
      <c r="F190" s="167" t="s">
        <v>845</v>
      </c>
      <c r="H190" s="166" t="s">
        <v>1</v>
      </c>
      <c r="I190" s="168"/>
      <c r="L190" s="164"/>
      <c r="M190" s="169"/>
      <c r="N190" s="170"/>
      <c r="O190" s="170"/>
      <c r="P190" s="170"/>
      <c r="Q190" s="170"/>
      <c r="R190" s="170"/>
      <c r="S190" s="170"/>
      <c r="T190" s="171"/>
      <c r="AT190" s="166" t="s">
        <v>174</v>
      </c>
      <c r="AU190" s="166" t="s">
        <v>84</v>
      </c>
      <c r="AV190" s="13" t="s">
        <v>82</v>
      </c>
      <c r="AW190" s="13" t="s">
        <v>30</v>
      </c>
      <c r="AX190" s="13" t="s">
        <v>74</v>
      </c>
      <c r="AY190" s="166" t="s">
        <v>166</v>
      </c>
    </row>
    <row r="191" spans="1:65" s="13" customFormat="1" ht="11.25">
      <c r="B191" s="164"/>
      <c r="D191" s="165" t="s">
        <v>174</v>
      </c>
      <c r="E191" s="166" t="s">
        <v>1</v>
      </c>
      <c r="F191" s="167" t="s">
        <v>840</v>
      </c>
      <c r="H191" s="166" t="s">
        <v>1</v>
      </c>
      <c r="I191" s="168"/>
      <c r="L191" s="164"/>
      <c r="M191" s="169"/>
      <c r="N191" s="170"/>
      <c r="O191" s="170"/>
      <c r="P191" s="170"/>
      <c r="Q191" s="170"/>
      <c r="R191" s="170"/>
      <c r="S191" s="170"/>
      <c r="T191" s="171"/>
      <c r="AT191" s="166" t="s">
        <v>174</v>
      </c>
      <c r="AU191" s="166" t="s">
        <v>84</v>
      </c>
      <c r="AV191" s="13" t="s">
        <v>82</v>
      </c>
      <c r="AW191" s="13" t="s">
        <v>30</v>
      </c>
      <c r="AX191" s="13" t="s">
        <v>74</v>
      </c>
      <c r="AY191" s="166" t="s">
        <v>166</v>
      </c>
    </row>
    <row r="192" spans="1:65" s="14" customFormat="1" ht="11.25">
      <c r="B192" s="172"/>
      <c r="D192" s="165" t="s">
        <v>174</v>
      </c>
      <c r="E192" s="173" t="s">
        <v>1</v>
      </c>
      <c r="F192" s="174" t="s">
        <v>846</v>
      </c>
      <c r="H192" s="175">
        <v>17.344000000000001</v>
      </c>
      <c r="I192" s="176"/>
      <c r="L192" s="172"/>
      <c r="M192" s="177"/>
      <c r="N192" s="178"/>
      <c r="O192" s="178"/>
      <c r="P192" s="178"/>
      <c r="Q192" s="178"/>
      <c r="R192" s="178"/>
      <c r="S192" s="178"/>
      <c r="T192" s="179"/>
      <c r="AT192" s="173" t="s">
        <v>174</v>
      </c>
      <c r="AU192" s="173" t="s">
        <v>84</v>
      </c>
      <c r="AV192" s="14" t="s">
        <v>84</v>
      </c>
      <c r="AW192" s="14" t="s">
        <v>30</v>
      </c>
      <c r="AX192" s="14" t="s">
        <v>74</v>
      </c>
      <c r="AY192" s="173" t="s">
        <v>166</v>
      </c>
    </row>
    <row r="193" spans="1:65" s="13" customFormat="1" ht="11.25">
      <c r="B193" s="164"/>
      <c r="D193" s="165" t="s">
        <v>174</v>
      </c>
      <c r="E193" s="166" t="s">
        <v>1</v>
      </c>
      <c r="F193" s="167" t="s">
        <v>847</v>
      </c>
      <c r="H193" s="166" t="s">
        <v>1</v>
      </c>
      <c r="I193" s="168"/>
      <c r="L193" s="164"/>
      <c r="M193" s="169"/>
      <c r="N193" s="170"/>
      <c r="O193" s="170"/>
      <c r="P193" s="170"/>
      <c r="Q193" s="170"/>
      <c r="R193" s="170"/>
      <c r="S193" s="170"/>
      <c r="T193" s="171"/>
      <c r="AT193" s="166" t="s">
        <v>174</v>
      </c>
      <c r="AU193" s="166" t="s">
        <v>84</v>
      </c>
      <c r="AV193" s="13" t="s">
        <v>82</v>
      </c>
      <c r="AW193" s="13" t="s">
        <v>30</v>
      </c>
      <c r="AX193" s="13" t="s">
        <v>74</v>
      </c>
      <c r="AY193" s="166" t="s">
        <v>166</v>
      </c>
    </row>
    <row r="194" spans="1:65" s="14" customFormat="1" ht="11.25">
      <c r="B194" s="172"/>
      <c r="D194" s="165" t="s">
        <v>174</v>
      </c>
      <c r="E194" s="173" t="s">
        <v>1</v>
      </c>
      <c r="F194" s="174" t="s">
        <v>848</v>
      </c>
      <c r="H194" s="175">
        <v>68</v>
      </c>
      <c r="I194" s="176"/>
      <c r="L194" s="172"/>
      <c r="M194" s="177"/>
      <c r="N194" s="178"/>
      <c r="O194" s="178"/>
      <c r="P194" s="178"/>
      <c r="Q194" s="178"/>
      <c r="R194" s="178"/>
      <c r="S194" s="178"/>
      <c r="T194" s="179"/>
      <c r="AT194" s="173" t="s">
        <v>174</v>
      </c>
      <c r="AU194" s="173" t="s">
        <v>84</v>
      </c>
      <c r="AV194" s="14" t="s">
        <v>84</v>
      </c>
      <c r="AW194" s="14" t="s">
        <v>30</v>
      </c>
      <c r="AX194" s="14" t="s">
        <v>74</v>
      </c>
      <c r="AY194" s="173" t="s">
        <v>166</v>
      </c>
    </row>
    <row r="195" spans="1:65" s="13" customFormat="1" ht="11.25">
      <c r="B195" s="164"/>
      <c r="D195" s="165" t="s">
        <v>174</v>
      </c>
      <c r="E195" s="166" t="s">
        <v>1</v>
      </c>
      <c r="F195" s="167" t="s">
        <v>849</v>
      </c>
      <c r="H195" s="166" t="s">
        <v>1</v>
      </c>
      <c r="I195" s="168"/>
      <c r="L195" s="164"/>
      <c r="M195" s="169"/>
      <c r="N195" s="170"/>
      <c r="O195" s="170"/>
      <c r="P195" s="170"/>
      <c r="Q195" s="170"/>
      <c r="R195" s="170"/>
      <c r="S195" s="170"/>
      <c r="T195" s="171"/>
      <c r="AT195" s="166" t="s">
        <v>174</v>
      </c>
      <c r="AU195" s="166" t="s">
        <v>84</v>
      </c>
      <c r="AV195" s="13" t="s">
        <v>82</v>
      </c>
      <c r="AW195" s="13" t="s">
        <v>30</v>
      </c>
      <c r="AX195" s="13" t="s">
        <v>74</v>
      </c>
      <c r="AY195" s="166" t="s">
        <v>166</v>
      </c>
    </row>
    <row r="196" spans="1:65" s="14" customFormat="1" ht="11.25">
      <c r="B196" s="172"/>
      <c r="D196" s="165" t="s">
        <v>174</v>
      </c>
      <c r="E196" s="173" t="s">
        <v>1</v>
      </c>
      <c r="F196" s="174" t="s">
        <v>850</v>
      </c>
      <c r="H196" s="175">
        <v>1.6</v>
      </c>
      <c r="I196" s="176"/>
      <c r="L196" s="172"/>
      <c r="M196" s="177"/>
      <c r="N196" s="178"/>
      <c r="O196" s="178"/>
      <c r="P196" s="178"/>
      <c r="Q196" s="178"/>
      <c r="R196" s="178"/>
      <c r="S196" s="178"/>
      <c r="T196" s="179"/>
      <c r="AT196" s="173" t="s">
        <v>174</v>
      </c>
      <c r="AU196" s="173" t="s">
        <v>84</v>
      </c>
      <c r="AV196" s="14" t="s">
        <v>84</v>
      </c>
      <c r="AW196" s="14" t="s">
        <v>30</v>
      </c>
      <c r="AX196" s="14" t="s">
        <v>74</v>
      </c>
      <c r="AY196" s="173" t="s">
        <v>166</v>
      </c>
    </row>
    <row r="197" spans="1:65" s="14" customFormat="1" ht="22.5">
      <c r="B197" s="172"/>
      <c r="D197" s="165" t="s">
        <v>174</v>
      </c>
      <c r="E197" s="173" t="s">
        <v>1</v>
      </c>
      <c r="F197" s="174" t="s">
        <v>851</v>
      </c>
      <c r="H197" s="175">
        <v>6</v>
      </c>
      <c r="I197" s="176"/>
      <c r="L197" s="172"/>
      <c r="M197" s="177"/>
      <c r="N197" s="178"/>
      <c r="O197" s="178"/>
      <c r="P197" s="178"/>
      <c r="Q197" s="178"/>
      <c r="R197" s="178"/>
      <c r="S197" s="178"/>
      <c r="T197" s="179"/>
      <c r="AT197" s="173" t="s">
        <v>174</v>
      </c>
      <c r="AU197" s="173" t="s">
        <v>84</v>
      </c>
      <c r="AV197" s="14" t="s">
        <v>84</v>
      </c>
      <c r="AW197" s="14" t="s">
        <v>30</v>
      </c>
      <c r="AX197" s="14" t="s">
        <v>74</v>
      </c>
      <c r="AY197" s="173" t="s">
        <v>166</v>
      </c>
    </row>
    <row r="198" spans="1:65" s="13" customFormat="1" ht="11.25">
      <c r="B198" s="164"/>
      <c r="D198" s="165" t="s">
        <v>174</v>
      </c>
      <c r="E198" s="166" t="s">
        <v>1</v>
      </c>
      <c r="F198" s="167" t="s">
        <v>852</v>
      </c>
      <c r="H198" s="166" t="s">
        <v>1</v>
      </c>
      <c r="I198" s="168"/>
      <c r="L198" s="164"/>
      <c r="M198" s="169"/>
      <c r="N198" s="170"/>
      <c r="O198" s="170"/>
      <c r="P198" s="170"/>
      <c r="Q198" s="170"/>
      <c r="R198" s="170"/>
      <c r="S198" s="170"/>
      <c r="T198" s="171"/>
      <c r="AT198" s="166" t="s">
        <v>174</v>
      </c>
      <c r="AU198" s="166" t="s">
        <v>84</v>
      </c>
      <c r="AV198" s="13" t="s">
        <v>82</v>
      </c>
      <c r="AW198" s="13" t="s">
        <v>30</v>
      </c>
      <c r="AX198" s="13" t="s">
        <v>74</v>
      </c>
      <c r="AY198" s="166" t="s">
        <v>166</v>
      </c>
    </row>
    <row r="199" spans="1:65" s="13" customFormat="1" ht="11.25">
      <c r="B199" s="164"/>
      <c r="D199" s="165" t="s">
        <v>174</v>
      </c>
      <c r="E199" s="166" t="s">
        <v>1</v>
      </c>
      <c r="F199" s="167" t="s">
        <v>853</v>
      </c>
      <c r="H199" s="166" t="s">
        <v>1</v>
      </c>
      <c r="I199" s="168"/>
      <c r="L199" s="164"/>
      <c r="M199" s="169"/>
      <c r="N199" s="170"/>
      <c r="O199" s="170"/>
      <c r="P199" s="170"/>
      <c r="Q199" s="170"/>
      <c r="R199" s="170"/>
      <c r="S199" s="170"/>
      <c r="T199" s="171"/>
      <c r="AT199" s="166" t="s">
        <v>174</v>
      </c>
      <c r="AU199" s="166" t="s">
        <v>84</v>
      </c>
      <c r="AV199" s="13" t="s">
        <v>82</v>
      </c>
      <c r="AW199" s="13" t="s">
        <v>30</v>
      </c>
      <c r="AX199" s="13" t="s">
        <v>74</v>
      </c>
      <c r="AY199" s="166" t="s">
        <v>166</v>
      </c>
    </row>
    <row r="200" spans="1:65" s="14" customFormat="1" ht="11.25">
      <c r="B200" s="172"/>
      <c r="D200" s="165" t="s">
        <v>174</v>
      </c>
      <c r="E200" s="173" t="s">
        <v>1</v>
      </c>
      <c r="F200" s="174" t="s">
        <v>854</v>
      </c>
      <c r="H200" s="175">
        <v>31.2</v>
      </c>
      <c r="I200" s="176"/>
      <c r="L200" s="172"/>
      <c r="M200" s="177"/>
      <c r="N200" s="178"/>
      <c r="O200" s="178"/>
      <c r="P200" s="178"/>
      <c r="Q200" s="178"/>
      <c r="R200" s="178"/>
      <c r="S200" s="178"/>
      <c r="T200" s="179"/>
      <c r="AT200" s="173" t="s">
        <v>174</v>
      </c>
      <c r="AU200" s="173" t="s">
        <v>84</v>
      </c>
      <c r="AV200" s="14" t="s">
        <v>84</v>
      </c>
      <c r="AW200" s="14" t="s">
        <v>30</v>
      </c>
      <c r="AX200" s="14" t="s">
        <v>74</v>
      </c>
      <c r="AY200" s="173" t="s">
        <v>166</v>
      </c>
    </row>
    <row r="201" spans="1:65" s="13" customFormat="1" ht="11.25">
      <c r="B201" s="164"/>
      <c r="D201" s="165" t="s">
        <v>174</v>
      </c>
      <c r="E201" s="166" t="s">
        <v>1</v>
      </c>
      <c r="F201" s="167" t="s">
        <v>855</v>
      </c>
      <c r="H201" s="166" t="s">
        <v>1</v>
      </c>
      <c r="I201" s="168"/>
      <c r="L201" s="164"/>
      <c r="M201" s="169"/>
      <c r="N201" s="170"/>
      <c r="O201" s="170"/>
      <c r="P201" s="170"/>
      <c r="Q201" s="170"/>
      <c r="R201" s="170"/>
      <c r="S201" s="170"/>
      <c r="T201" s="171"/>
      <c r="AT201" s="166" t="s">
        <v>174</v>
      </c>
      <c r="AU201" s="166" t="s">
        <v>84</v>
      </c>
      <c r="AV201" s="13" t="s">
        <v>82</v>
      </c>
      <c r="AW201" s="13" t="s">
        <v>30</v>
      </c>
      <c r="AX201" s="13" t="s">
        <v>74</v>
      </c>
      <c r="AY201" s="166" t="s">
        <v>166</v>
      </c>
    </row>
    <row r="202" spans="1:65" s="13" customFormat="1" ht="11.25">
      <c r="B202" s="164"/>
      <c r="D202" s="165" t="s">
        <v>174</v>
      </c>
      <c r="E202" s="166" t="s">
        <v>1</v>
      </c>
      <c r="F202" s="167" t="s">
        <v>856</v>
      </c>
      <c r="H202" s="166" t="s">
        <v>1</v>
      </c>
      <c r="I202" s="168"/>
      <c r="L202" s="164"/>
      <c r="M202" s="169"/>
      <c r="N202" s="170"/>
      <c r="O202" s="170"/>
      <c r="P202" s="170"/>
      <c r="Q202" s="170"/>
      <c r="R202" s="170"/>
      <c r="S202" s="170"/>
      <c r="T202" s="171"/>
      <c r="AT202" s="166" t="s">
        <v>174</v>
      </c>
      <c r="AU202" s="166" t="s">
        <v>84</v>
      </c>
      <c r="AV202" s="13" t="s">
        <v>82</v>
      </c>
      <c r="AW202" s="13" t="s">
        <v>30</v>
      </c>
      <c r="AX202" s="13" t="s">
        <v>74</v>
      </c>
      <c r="AY202" s="166" t="s">
        <v>166</v>
      </c>
    </row>
    <row r="203" spans="1:65" s="14" customFormat="1" ht="11.25">
      <c r="B203" s="172"/>
      <c r="D203" s="165" t="s">
        <v>174</v>
      </c>
      <c r="E203" s="173" t="s">
        <v>1</v>
      </c>
      <c r="F203" s="174" t="s">
        <v>857</v>
      </c>
      <c r="H203" s="175">
        <v>3.165</v>
      </c>
      <c r="I203" s="176"/>
      <c r="L203" s="172"/>
      <c r="M203" s="177"/>
      <c r="N203" s="178"/>
      <c r="O203" s="178"/>
      <c r="P203" s="178"/>
      <c r="Q203" s="178"/>
      <c r="R203" s="178"/>
      <c r="S203" s="178"/>
      <c r="T203" s="179"/>
      <c r="AT203" s="173" t="s">
        <v>174</v>
      </c>
      <c r="AU203" s="173" t="s">
        <v>84</v>
      </c>
      <c r="AV203" s="14" t="s">
        <v>84</v>
      </c>
      <c r="AW203" s="14" t="s">
        <v>30</v>
      </c>
      <c r="AX203" s="14" t="s">
        <v>74</v>
      </c>
      <c r="AY203" s="173" t="s">
        <v>166</v>
      </c>
    </row>
    <row r="204" spans="1:65" s="15" customFormat="1" ht="11.25">
      <c r="B204" s="180"/>
      <c r="D204" s="165" t="s">
        <v>174</v>
      </c>
      <c r="E204" s="181" t="s">
        <v>1</v>
      </c>
      <c r="F204" s="182" t="s">
        <v>177</v>
      </c>
      <c r="H204" s="183">
        <v>128.52500000000001</v>
      </c>
      <c r="I204" s="184"/>
      <c r="L204" s="180"/>
      <c r="M204" s="185"/>
      <c r="N204" s="186"/>
      <c r="O204" s="186"/>
      <c r="P204" s="186"/>
      <c r="Q204" s="186"/>
      <c r="R204" s="186"/>
      <c r="S204" s="186"/>
      <c r="T204" s="187"/>
      <c r="AT204" s="181" t="s">
        <v>174</v>
      </c>
      <c r="AU204" s="181" t="s">
        <v>84</v>
      </c>
      <c r="AV204" s="15" t="s">
        <v>172</v>
      </c>
      <c r="AW204" s="15" t="s">
        <v>30</v>
      </c>
      <c r="AX204" s="15" t="s">
        <v>82</v>
      </c>
      <c r="AY204" s="181" t="s">
        <v>166</v>
      </c>
    </row>
    <row r="205" spans="1:65" s="2" customFormat="1" ht="33" customHeight="1">
      <c r="A205" s="32"/>
      <c r="B205" s="149"/>
      <c r="C205" s="150" t="s">
        <v>201</v>
      </c>
      <c r="D205" s="150" t="s">
        <v>168</v>
      </c>
      <c r="E205" s="151" t="s">
        <v>868</v>
      </c>
      <c r="F205" s="152" t="s">
        <v>869</v>
      </c>
      <c r="G205" s="153" t="s">
        <v>379</v>
      </c>
      <c r="H205" s="154">
        <v>128.52500000000001</v>
      </c>
      <c r="I205" s="155"/>
      <c r="J205" s="156">
        <f>ROUND(I205*H205,2)</f>
        <v>0</v>
      </c>
      <c r="K205" s="157"/>
      <c r="L205" s="33"/>
      <c r="M205" s="158" t="s">
        <v>1</v>
      </c>
      <c r="N205" s="159" t="s">
        <v>39</v>
      </c>
      <c r="O205" s="58"/>
      <c r="P205" s="160">
        <f>O205*H205</f>
        <v>0</v>
      </c>
      <c r="Q205" s="160">
        <v>0</v>
      </c>
      <c r="R205" s="160">
        <f>Q205*H205</f>
        <v>0</v>
      </c>
      <c r="S205" s="160">
        <v>0</v>
      </c>
      <c r="T205" s="161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172</v>
      </c>
      <c r="AT205" s="162" t="s">
        <v>168</v>
      </c>
      <c r="AU205" s="162" t="s">
        <v>84</v>
      </c>
      <c r="AY205" s="17" t="s">
        <v>166</v>
      </c>
      <c r="BE205" s="163">
        <f>IF(N205="základní",J205,0)</f>
        <v>0</v>
      </c>
      <c r="BF205" s="163">
        <f>IF(N205="snížená",J205,0)</f>
        <v>0</v>
      </c>
      <c r="BG205" s="163">
        <f>IF(N205="zákl. přenesená",J205,0)</f>
        <v>0</v>
      </c>
      <c r="BH205" s="163">
        <f>IF(N205="sníž. přenesená",J205,0)</f>
        <v>0</v>
      </c>
      <c r="BI205" s="163">
        <f>IF(N205="nulová",J205,0)</f>
        <v>0</v>
      </c>
      <c r="BJ205" s="17" t="s">
        <v>82</v>
      </c>
      <c r="BK205" s="163">
        <f>ROUND(I205*H205,2)</f>
        <v>0</v>
      </c>
      <c r="BL205" s="17" t="s">
        <v>172</v>
      </c>
      <c r="BM205" s="162" t="s">
        <v>870</v>
      </c>
    </row>
    <row r="206" spans="1:65" s="13" customFormat="1" ht="11.25">
      <c r="B206" s="164"/>
      <c r="D206" s="165" t="s">
        <v>174</v>
      </c>
      <c r="E206" s="166" t="s">
        <v>1</v>
      </c>
      <c r="F206" s="167" t="s">
        <v>839</v>
      </c>
      <c r="H206" s="166" t="s">
        <v>1</v>
      </c>
      <c r="I206" s="168"/>
      <c r="L206" s="164"/>
      <c r="M206" s="169"/>
      <c r="N206" s="170"/>
      <c r="O206" s="170"/>
      <c r="P206" s="170"/>
      <c r="Q206" s="170"/>
      <c r="R206" s="170"/>
      <c r="S206" s="170"/>
      <c r="T206" s="171"/>
      <c r="AT206" s="166" t="s">
        <v>174</v>
      </c>
      <c r="AU206" s="166" t="s">
        <v>84</v>
      </c>
      <c r="AV206" s="13" t="s">
        <v>82</v>
      </c>
      <c r="AW206" s="13" t="s">
        <v>30</v>
      </c>
      <c r="AX206" s="13" t="s">
        <v>74</v>
      </c>
      <c r="AY206" s="166" t="s">
        <v>166</v>
      </c>
    </row>
    <row r="207" spans="1:65" s="13" customFormat="1" ht="11.25">
      <c r="B207" s="164"/>
      <c r="D207" s="165" t="s">
        <v>174</v>
      </c>
      <c r="E207" s="166" t="s">
        <v>1</v>
      </c>
      <c r="F207" s="167" t="s">
        <v>840</v>
      </c>
      <c r="H207" s="166" t="s">
        <v>1</v>
      </c>
      <c r="I207" s="168"/>
      <c r="L207" s="164"/>
      <c r="M207" s="169"/>
      <c r="N207" s="170"/>
      <c r="O207" s="170"/>
      <c r="P207" s="170"/>
      <c r="Q207" s="170"/>
      <c r="R207" s="170"/>
      <c r="S207" s="170"/>
      <c r="T207" s="171"/>
      <c r="AT207" s="166" t="s">
        <v>174</v>
      </c>
      <c r="AU207" s="166" t="s">
        <v>84</v>
      </c>
      <c r="AV207" s="13" t="s">
        <v>82</v>
      </c>
      <c r="AW207" s="13" t="s">
        <v>30</v>
      </c>
      <c r="AX207" s="13" t="s">
        <v>74</v>
      </c>
      <c r="AY207" s="166" t="s">
        <v>166</v>
      </c>
    </row>
    <row r="208" spans="1:65" s="14" customFormat="1" ht="11.25">
      <c r="B208" s="172"/>
      <c r="D208" s="165" t="s">
        <v>174</v>
      </c>
      <c r="E208" s="173" t="s">
        <v>1</v>
      </c>
      <c r="F208" s="174" t="s">
        <v>841</v>
      </c>
      <c r="H208" s="175">
        <v>1.216</v>
      </c>
      <c r="I208" s="176"/>
      <c r="L208" s="172"/>
      <c r="M208" s="177"/>
      <c r="N208" s="178"/>
      <c r="O208" s="178"/>
      <c r="P208" s="178"/>
      <c r="Q208" s="178"/>
      <c r="R208" s="178"/>
      <c r="S208" s="178"/>
      <c r="T208" s="179"/>
      <c r="AT208" s="173" t="s">
        <v>174</v>
      </c>
      <c r="AU208" s="173" t="s">
        <v>84</v>
      </c>
      <c r="AV208" s="14" t="s">
        <v>84</v>
      </c>
      <c r="AW208" s="14" t="s">
        <v>30</v>
      </c>
      <c r="AX208" s="14" t="s">
        <v>74</v>
      </c>
      <c r="AY208" s="173" t="s">
        <v>166</v>
      </c>
    </row>
    <row r="209" spans="1:65" s="13" customFormat="1" ht="11.25">
      <c r="B209" s="164"/>
      <c r="D209" s="165" t="s">
        <v>174</v>
      </c>
      <c r="E209" s="166" t="s">
        <v>1</v>
      </c>
      <c r="F209" s="167" t="s">
        <v>845</v>
      </c>
      <c r="H209" s="166" t="s">
        <v>1</v>
      </c>
      <c r="I209" s="168"/>
      <c r="L209" s="164"/>
      <c r="M209" s="169"/>
      <c r="N209" s="170"/>
      <c r="O209" s="170"/>
      <c r="P209" s="170"/>
      <c r="Q209" s="170"/>
      <c r="R209" s="170"/>
      <c r="S209" s="170"/>
      <c r="T209" s="171"/>
      <c r="AT209" s="166" t="s">
        <v>174</v>
      </c>
      <c r="AU209" s="166" t="s">
        <v>84</v>
      </c>
      <c r="AV209" s="13" t="s">
        <v>82</v>
      </c>
      <c r="AW209" s="13" t="s">
        <v>30</v>
      </c>
      <c r="AX209" s="13" t="s">
        <v>74</v>
      </c>
      <c r="AY209" s="166" t="s">
        <v>166</v>
      </c>
    </row>
    <row r="210" spans="1:65" s="13" customFormat="1" ht="11.25">
      <c r="B210" s="164"/>
      <c r="D210" s="165" t="s">
        <v>174</v>
      </c>
      <c r="E210" s="166" t="s">
        <v>1</v>
      </c>
      <c r="F210" s="167" t="s">
        <v>840</v>
      </c>
      <c r="H210" s="166" t="s">
        <v>1</v>
      </c>
      <c r="I210" s="168"/>
      <c r="L210" s="164"/>
      <c r="M210" s="169"/>
      <c r="N210" s="170"/>
      <c r="O210" s="170"/>
      <c r="P210" s="170"/>
      <c r="Q210" s="170"/>
      <c r="R210" s="170"/>
      <c r="S210" s="170"/>
      <c r="T210" s="171"/>
      <c r="AT210" s="166" t="s">
        <v>174</v>
      </c>
      <c r="AU210" s="166" t="s">
        <v>84</v>
      </c>
      <c r="AV210" s="13" t="s">
        <v>82</v>
      </c>
      <c r="AW210" s="13" t="s">
        <v>30</v>
      </c>
      <c r="AX210" s="13" t="s">
        <v>74</v>
      </c>
      <c r="AY210" s="166" t="s">
        <v>166</v>
      </c>
    </row>
    <row r="211" spans="1:65" s="14" customFormat="1" ht="11.25">
      <c r="B211" s="172"/>
      <c r="D211" s="165" t="s">
        <v>174</v>
      </c>
      <c r="E211" s="173" t="s">
        <v>1</v>
      </c>
      <c r="F211" s="174" t="s">
        <v>846</v>
      </c>
      <c r="H211" s="175">
        <v>17.344000000000001</v>
      </c>
      <c r="I211" s="176"/>
      <c r="L211" s="172"/>
      <c r="M211" s="177"/>
      <c r="N211" s="178"/>
      <c r="O211" s="178"/>
      <c r="P211" s="178"/>
      <c r="Q211" s="178"/>
      <c r="R211" s="178"/>
      <c r="S211" s="178"/>
      <c r="T211" s="179"/>
      <c r="AT211" s="173" t="s">
        <v>174</v>
      </c>
      <c r="AU211" s="173" t="s">
        <v>84</v>
      </c>
      <c r="AV211" s="14" t="s">
        <v>84</v>
      </c>
      <c r="AW211" s="14" t="s">
        <v>30</v>
      </c>
      <c r="AX211" s="14" t="s">
        <v>74</v>
      </c>
      <c r="AY211" s="173" t="s">
        <v>166</v>
      </c>
    </row>
    <row r="212" spans="1:65" s="13" customFormat="1" ht="11.25">
      <c r="B212" s="164"/>
      <c r="D212" s="165" t="s">
        <v>174</v>
      </c>
      <c r="E212" s="166" t="s">
        <v>1</v>
      </c>
      <c r="F212" s="167" t="s">
        <v>847</v>
      </c>
      <c r="H212" s="166" t="s">
        <v>1</v>
      </c>
      <c r="I212" s="168"/>
      <c r="L212" s="164"/>
      <c r="M212" s="169"/>
      <c r="N212" s="170"/>
      <c r="O212" s="170"/>
      <c r="P212" s="170"/>
      <c r="Q212" s="170"/>
      <c r="R212" s="170"/>
      <c r="S212" s="170"/>
      <c r="T212" s="171"/>
      <c r="AT212" s="166" t="s">
        <v>174</v>
      </c>
      <c r="AU212" s="166" t="s">
        <v>84</v>
      </c>
      <c r="AV212" s="13" t="s">
        <v>82</v>
      </c>
      <c r="AW212" s="13" t="s">
        <v>30</v>
      </c>
      <c r="AX212" s="13" t="s">
        <v>74</v>
      </c>
      <c r="AY212" s="166" t="s">
        <v>166</v>
      </c>
    </row>
    <row r="213" spans="1:65" s="14" customFormat="1" ht="11.25">
      <c r="B213" s="172"/>
      <c r="D213" s="165" t="s">
        <v>174</v>
      </c>
      <c r="E213" s="173" t="s">
        <v>1</v>
      </c>
      <c r="F213" s="174" t="s">
        <v>848</v>
      </c>
      <c r="H213" s="175">
        <v>68</v>
      </c>
      <c r="I213" s="176"/>
      <c r="L213" s="172"/>
      <c r="M213" s="177"/>
      <c r="N213" s="178"/>
      <c r="O213" s="178"/>
      <c r="P213" s="178"/>
      <c r="Q213" s="178"/>
      <c r="R213" s="178"/>
      <c r="S213" s="178"/>
      <c r="T213" s="179"/>
      <c r="AT213" s="173" t="s">
        <v>174</v>
      </c>
      <c r="AU213" s="173" t="s">
        <v>84</v>
      </c>
      <c r="AV213" s="14" t="s">
        <v>84</v>
      </c>
      <c r="AW213" s="14" t="s">
        <v>30</v>
      </c>
      <c r="AX213" s="14" t="s">
        <v>74</v>
      </c>
      <c r="AY213" s="173" t="s">
        <v>166</v>
      </c>
    </row>
    <row r="214" spans="1:65" s="13" customFormat="1" ht="11.25">
      <c r="B214" s="164"/>
      <c r="D214" s="165" t="s">
        <v>174</v>
      </c>
      <c r="E214" s="166" t="s">
        <v>1</v>
      </c>
      <c r="F214" s="167" t="s">
        <v>849</v>
      </c>
      <c r="H214" s="166" t="s">
        <v>1</v>
      </c>
      <c r="I214" s="168"/>
      <c r="L214" s="164"/>
      <c r="M214" s="169"/>
      <c r="N214" s="170"/>
      <c r="O214" s="170"/>
      <c r="P214" s="170"/>
      <c r="Q214" s="170"/>
      <c r="R214" s="170"/>
      <c r="S214" s="170"/>
      <c r="T214" s="171"/>
      <c r="AT214" s="166" t="s">
        <v>174</v>
      </c>
      <c r="AU214" s="166" t="s">
        <v>84</v>
      </c>
      <c r="AV214" s="13" t="s">
        <v>82</v>
      </c>
      <c r="AW214" s="13" t="s">
        <v>30</v>
      </c>
      <c r="AX214" s="13" t="s">
        <v>74</v>
      </c>
      <c r="AY214" s="166" t="s">
        <v>166</v>
      </c>
    </row>
    <row r="215" spans="1:65" s="14" customFormat="1" ht="11.25">
      <c r="B215" s="172"/>
      <c r="D215" s="165" t="s">
        <v>174</v>
      </c>
      <c r="E215" s="173" t="s">
        <v>1</v>
      </c>
      <c r="F215" s="174" t="s">
        <v>850</v>
      </c>
      <c r="H215" s="175">
        <v>1.6</v>
      </c>
      <c r="I215" s="176"/>
      <c r="L215" s="172"/>
      <c r="M215" s="177"/>
      <c r="N215" s="178"/>
      <c r="O215" s="178"/>
      <c r="P215" s="178"/>
      <c r="Q215" s="178"/>
      <c r="R215" s="178"/>
      <c r="S215" s="178"/>
      <c r="T215" s="179"/>
      <c r="AT215" s="173" t="s">
        <v>174</v>
      </c>
      <c r="AU215" s="173" t="s">
        <v>84</v>
      </c>
      <c r="AV215" s="14" t="s">
        <v>84</v>
      </c>
      <c r="AW215" s="14" t="s">
        <v>30</v>
      </c>
      <c r="AX215" s="14" t="s">
        <v>74</v>
      </c>
      <c r="AY215" s="173" t="s">
        <v>166</v>
      </c>
    </row>
    <row r="216" spans="1:65" s="14" customFormat="1" ht="22.5">
      <c r="B216" s="172"/>
      <c r="D216" s="165" t="s">
        <v>174</v>
      </c>
      <c r="E216" s="173" t="s">
        <v>1</v>
      </c>
      <c r="F216" s="174" t="s">
        <v>851</v>
      </c>
      <c r="H216" s="175">
        <v>6</v>
      </c>
      <c r="I216" s="176"/>
      <c r="L216" s="172"/>
      <c r="M216" s="177"/>
      <c r="N216" s="178"/>
      <c r="O216" s="178"/>
      <c r="P216" s="178"/>
      <c r="Q216" s="178"/>
      <c r="R216" s="178"/>
      <c r="S216" s="178"/>
      <c r="T216" s="179"/>
      <c r="AT216" s="173" t="s">
        <v>174</v>
      </c>
      <c r="AU216" s="173" t="s">
        <v>84</v>
      </c>
      <c r="AV216" s="14" t="s">
        <v>84</v>
      </c>
      <c r="AW216" s="14" t="s">
        <v>30</v>
      </c>
      <c r="AX216" s="14" t="s">
        <v>74</v>
      </c>
      <c r="AY216" s="173" t="s">
        <v>166</v>
      </c>
    </row>
    <row r="217" spans="1:65" s="13" customFormat="1" ht="11.25">
      <c r="B217" s="164"/>
      <c r="D217" s="165" t="s">
        <v>174</v>
      </c>
      <c r="E217" s="166" t="s">
        <v>1</v>
      </c>
      <c r="F217" s="167" t="s">
        <v>852</v>
      </c>
      <c r="H217" s="166" t="s">
        <v>1</v>
      </c>
      <c r="I217" s="168"/>
      <c r="L217" s="164"/>
      <c r="M217" s="169"/>
      <c r="N217" s="170"/>
      <c r="O217" s="170"/>
      <c r="P217" s="170"/>
      <c r="Q217" s="170"/>
      <c r="R217" s="170"/>
      <c r="S217" s="170"/>
      <c r="T217" s="171"/>
      <c r="AT217" s="166" t="s">
        <v>174</v>
      </c>
      <c r="AU217" s="166" t="s">
        <v>84</v>
      </c>
      <c r="AV217" s="13" t="s">
        <v>82</v>
      </c>
      <c r="AW217" s="13" t="s">
        <v>30</v>
      </c>
      <c r="AX217" s="13" t="s">
        <v>74</v>
      </c>
      <c r="AY217" s="166" t="s">
        <v>166</v>
      </c>
    </row>
    <row r="218" spans="1:65" s="13" customFormat="1" ht="11.25">
      <c r="B218" s="164"/>
      <c r="D218" s="165" t="s">
        <v>174</v>
      </c>
      <c r="E218" s="166" t="s">
        <v>1</v>
      </c>
      <c r="F218" s="167" t="s">
        <v>853</v>
      </c>
      <c r="H218" s="166" t="s">
        <v>1</v>
      </c>
      <c r="I218" s="168"/>
      <c r="L218" s="164"/>
      <c r="M218" s="169"/>
      <c r="N218" s="170"/>
      <c r="O218" s="170"/>
      <c r="P218" s="170"/>
      <c r="Q218" s="170"/>
      <c r="R218" s="170"/>
      <c r="S218" s="170"/>
      <c r="T218" s="171"/>
      <c r="AT218" s="166" t="s">
        <v>174</v>
      </c>
      <c r="AU218" s="166" t="s">
        <v>84</v>
      </c>
      <c r="AV218" s="13" t="s">
        <v>82</v>
      </c>
      <c r="AW218" s="13" t="s">
        <v>30</v>
      </c>
      <c r="AX218" s="13" t="s">
        <v>74</v>
      </c>
      <c r="AY218" s="166" t="s">
        <v>166</v>
      </c>
    </row>
    <row r="219" spans="1:65" s="14" customFormat="1" ht="11.25">
      <c r="B219" s="172"/>
      <c r="D219" s="165" t="s">
        <v>174</v>
      </c>
      <c r="E219" s="173" t="s">
        <v>1</v>
      </c>
      <c r="F219" s="174" t="s">
        <v>854</v>
      </c>
      <c r="H219" s="175">
        <v>31.2</v>
      </c>
      <c r="I219" s="176"/>
      <c r="L219" s="172"/>
      <c r="M219" s="177"/>
      <c r="N219" s="178"/>
      <c r="O219" s="178"/>
      <c r="P219" s="178"/>
      <c r="Q219" s="178"/>
      <c r="R219" s="178"/>
      <c r="S219" s="178"/>
      <c r="T219" s="179"/>
      <c r="AT219" s="173" t="s">
        <v>174</v>
      </c>
      <c r="AU219" s="173" t="s">
        <v>84</v>
      </c>
      <c r="AV219" s="14" t="s">
        <v>84</v>
      </c>
      <c r="AW219" s="14" t="s">
        <v>30</v>
      </c>
      <c r="AX219" s="14" t="s">
        <v>74</v>
      </c>
      <c r="AY219" s="173" t="s">
        <v>166</v>
      </c>
    </row>
    <row r="220" spans="1:65" s="13" customFormat="1" ht="11.25">
      <c r="B220" s="164"/>
      <c r="D220" s="165" t="s">
        <v>174</v>
      </c>
      <c r="E220" s="166" t="s">
        <v>1</v>
      </c>
      <c r="F220" s="167" t="s">
        <v>855</v>
      </c>
      <c r="H220" s="166" t="s">
        <v>1</v>
      </c>
      <c r="I220" s="168"/>
      <c r="L220" s="164"/>
      <c r="M220" s="169"/>
      <c r="N220" s="170"/>
      <c r="O220" s="170"/>
      <c r="P220" s="170"/>
      <c r="Q220" s="170"/>
      <c r="R220" s="170"/>
      <c r="S220" s="170"/>
      <c r="T220" s="171"/>
      <c r="AT220" s="166" t="s">
        <v>174</v>
      </c>
      <c r="AU220" s="166" t="s">
        <v>84</v>
      </c>
      <c r="AV220" s="13" t="s">
        <v>82</v>
      </c>
      <c r="AW220" s="13" t="s">
        <v>30</v>
      </c>
      <c r="AX220" s="13" t="s">
        <v>74</v>
      </c>
      <c r="AY220" s="166" t="s">
        <v>166</v>
      </c>
    </row>
    <row r="221" spans="1:65" s="13" customFormat="1" ht="11.25">
      <c r="B221" s="164"/>
      <c r="D221" s="165" t="s">
        <v>174</v>
      </c>
      <c r="E221" s="166" t="s">
        <v>1</v>
      </c>
      <c r="F221" s="167" t="s">
        <v>856</v>
      </c>
      <c r="H221" s="166" t="s">
        <v>1</v>
      </c>
      <c r="I221" s="168"/>
      <c r="L221" s="164"/>
      <c r="M221" s="169"/>
      <c r="N221" s="170"/>
      <c r="O221" s="170"/>
      <c r="P221" s="170"/>
      <c r="Q221" s="170"/>
      <c r="R221" s="170"/>
      <c r="S221" s="170"/>
      <c r="T221" s="171"/>
      <c r="AT221" s="166" t="s">
        <v>174</v>
      </c>
      <c r="AU221" s="166" t="s">
        <v>84</v>
      </c>
      <c r="AV221" s="13" t="s">
        <v>82</v>
      </c>
      <c r="AW221" s="13" t="s">
        <v>30</v>
      </c>
      <c r="AX221" s="13" t="s">
        <v>74</v>
      </c>
      <c r="AY221" s="166" t="s">
        <v>166</v>
      </c>
    </row>
    <row r="222" spans="1:65" s="14" customFormat="1" ht="11.25">
      <c r="B222" s="172"/>
      <c r="D222" s="165" t="s">
        <v>174</v>
      </c>
      <c r="E222" s="173" t="s">
        <v>1</v>
      </c>
      <c r="F222" s="174" t="s">
        <v>857</v>
      </c>
      <c r="H222" s="175">
        <v>3.165</v>
      </c>
      <c r="I222" s="176"/>
      <c r="L222" s="172"/>
      <c r="M222" s="177"/>
      <c r="N222" s="178"/>
      <c r="O222" s="178"/>
      <c r="P222" s="178"/>
      <c r="Q222" s="178"/>
      <c r="R222" s="178"/>
      <c r="S222" s="178"/>
      <c r="T222" s="179"/>
      <c r="AT222" s="173" t="s">
        <v>174</v>
      </c>
      <c r="AU222" s="173" t="s">
        <v>84</v>
      </c>
      <c r="AV222" s="14" t="s">
        <v>84</v>
      </c>
      <c r="AW222" s="14" t="s">
        <v>30</v>
      </c>
      <c r="AX222" s="14" t="s">
        <v>74</v>
      </c>
      <c r="AY222" s="173" t="s">
        <v>166</v>
      </c>
    </row>
    <row r="223" spans="1:65" s="15" customFormat="1" ht="11.25">
      <c r="B223" s="180"/>
      <c r="D223" s="165" t="s">
        <v>174</v>
      </c>
      <c r="E223" s="181" t="s">
        <v>1</v>
      </c>
      <c r="F223" s="182" t="s">
        <v>177</v>
      </c>
      <c r="H223" s="183">
        <v>128.52500000000001</v>
      </c>
      <c r="I223" s="184"/>
      <c r="L223" s="180"/>
      <c r="M223" s="185"/>
      <c r="N223" s="186"/>
      <c r="O223" s="186"/>
      <c r="P223" s="186"/>
      <c r="Q223" s="186"/>
      <c r="R223" s="186"/>
      <c r="S223" s="186"/>
      <c r="T223" s="187"/>
      <c r="AT223" s="181" t="s">
        <v>174</v>
      </c>
      <c r="AU223" s="181" t="s">
        <v>84</v>
      </c>
      <c r="AV223" s="15" t="s">
        <v>172</v>
      </c>
      <c r="AW223" s="15" t="s">
        <v>30</v>
      </c>
      <c r="AX223" s="15" t="s">
        <v>82</v>
      </c>
      <c r="AY223" s="181" t="s">
        <v>166</v>
      </c>
    </row>
    <row r="224" spans="1:65" s="2" customFormat="1" ht="16.5" customHeight="1">
      <c r="A224" s="32"/>
      <c r="B224" s="149"/>
      <c r="C224" s="150" t="s">
        <v>205</v>
      </c>
      <c r="D224" s="150" t="s">
        <v>168</v>
      </c>
      <c r="E224" s="151" t="s">
        <v>871</v>
      </c>
      <c r="F224" s="152" t="s">
        <v>872</v>
      </c>
      <c r="G224" s="153" t="s">
        <v>247</v>
      </c>
      <c r="H224" s="154">
        <v>128.52500000000001</v>
      </c>
      <c r="I224" s="155"/>
      <c r="J224" s="156">
        <f>ROUND(I224*H224,2)</f>
        <v>0</v>
      </c>
      <c r="K224" s="157"/>
      <c r="L224" s="33"/>
      <c r="M224" s="158" t="s">
        <v>1</v>
      </c>
      <c r="N224" s="159" t="s">
        <v>39</v>
      </c>
      <c r="O224" s="58"/>
      <c r="P224" s="160">
        <f>O224*H224</f>
        <v>0</v>
      </c>
      <c r="Q224" s="160">
        <v>0</v>
      </c>
      <c r="R224" s="160">
        <f>Q224*H224</f>
        <v>0</v>
      </c>
      <c r="S224" s="160">
        <v>0</v>
      </c>
      <c r="T224" s="161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2" t="s">
        <v>172</v>
      </c>
      <c r="AT224" s="162" t="s">
        <v>168</v>
      </c>
      <c r="AU224" s="162" t="s">
        <v>84</v>
      </c>
      <c r="AY224" s="17" t="s">
        <v>166</v>
      </c>
      <c r="BE224" s="163">
        <f>IF(N224="základní",J224,0)</f>
        <v>0</v>
      </c>
      <c r="BF224" s="163">
        <f>IF(N224="snížená",J224,0)</f>
        <v>0</v>
      </c>
      <c r="BG224" s="163">
        <f>IF(N224="zákl. přenesená",J224,0)</f>
        <v>0</v>
      </c>
      <c r="BH224" s="163">
        <f>IF(N224="sníž. přenesená",J224,0)</f>
        <v>0</v>
      </c>
      <c r="BI224" s="163">
        <f>IF(N224="nulová",J224,0)</f>
        <v>0</v>
      </c>
      <c r="BJ224" s="17" t="s">
        <v>82</v>
      </c>
      <c r="BK224" s="163">
        <f>ROUND(I224*H224,2)</f>
        <v>0</v>
      </c>
      <c r="BL224" s="17" t="s">
        <v>172</v>
      </c>
      <c r="BM224" s="162" t="s">
        <v>873</v>
      </c>
    </row>
    <row r="225" spans="2:51" s="13" customFormat="1" ht="11.25">
      <c r="B225" s="164"/>
      <c r="D225" s="165" t="s">
        <v>174</v>
      </c>
      <c r="E225" s="166" t="s">
        <v>1</v>
      </c>
      <c r="F225" s="167" t="s">
        <v>839</v>
      </c>
      <c r="H225" s="166" t="s">
        <v>1</v>
      </c>
      <c r="I225" s="168"/>
      <c r="L225" s="164"/>
      <c r="M225" s="169"/>
      <c r="N225" s="170"/>
      <c r="O225" s="170"/>
      <c r="P225" s="170"/>
      <c r="Q225" s="170"/>
      <c r="R225" s="170"/>
      <c r="S225" s="170"/>
      <c r="T225" s="171"/>
      <c r="AT225" s="166" t="s">
        <v>174</v>
      </c>
      <c r="AU225" s="166" t="s">
        <v>84</v>
      </c>
      <c r="AV225" s="13" t="s">
        <v>82</v>
      </c>
      <c r="AW225" s="13" t="s">
        <v>30</v>
      </c>
      <c r="AX225" s="13" t="s">
        <v>74</v>
      </c>
      <c r="AY225" s="166" t="s">
        <v>166</v>
      </c>
    </row>
    <row r="226" spans="2:51" s="13" customFormat="1" ht="11.25">
      <c r="B226" s="164"/>
      <c r="D226" s="165" t="s">
        <v>174</v>
      </c>
      <c r="E226" s="166" t="s">
        <v>1</v>
      </c>
      <c r="F226" s="167" t="s">
        <v>840</v>
      </c>
      <c r="H226" s="166" t="s">
        <v>1</v>
      </c>
      <c r="I226" s="168"/>
      <c r="L226" s="164"/>
      <c r="M226" s="169"/>
      <c r="N226" s="170"/>
      <c r="O226" s="170"/>
      <c r="P226" s="170"/>
      <c r="Q226" s="170"/>
      <c r="R226" s="170"/>
      <c r="S226" s="170"/>
      <c r="T226" s="171"/>
      <c r="AT226" s="166" t="s">
        <v>174</v>
      </c>
      <c r="AU226" s="166" t="s">
        <v>84</v>
      </c>
      <c r="AV226" s="13" t="s">
        <v>82</v>
      </c>
      <c r="AW226" s="13" t="s">
        <v>30</v>
      </c>
      <c r="AX226" s="13" t="s">
        <v>74</v>
      </c>
      <c r="AY226" s="166" t="s">
        <v>166</v>
      </c>
    </row>
    <row r="227" spans="2:51" s="14" customFormat="1" ht="11.25">
      <c r="B227" s="172"/>
      <c r="D227" s="165" t="s">
        <v>174</v>
      </c>
      <c r="E227" s="173" t="s">
        <v>1</v>
      </c>
      <c r="F227" s="174" t="s">
        <v>841</v>
      </c>
      <c r="H227" s="175">
        <v>1.216</v>
      </c>
      <c r="I227" s="176"/>
      <c r="L227" s="172"/>
      <c r="M227" s="177"/>
      <c r="N227" s="178"/>
      <c r="O227" s="178"/>
      <c r="P227" s="178"/>
      <c r="Q227" s="178"/>
      <c r="R227" s="178"/>
      <c r="S227" s="178"/>
      <c r="T227" s="179"/>
      <c r="AT227" s="173" t="s">
        <v>174</v>
      </c>
      <c r="AU227" s="173" t="s">
        <v>84</v>
      </c>
      <c r="AV227" s="14" t="s">
        <v>84</v>
      </c>
      <c r="AW227" s="14" t="s">
        <v>30</v>
      </c>
      <c r="AX227" s="14" t="s">
        <v>74</v>
      </c>
      <c r="AY227" s="173" t="s">
        <v>166</v>
      </c>
    </row>
    <row r="228" spans="2:51" s="13" customFormat="1" ht="11.25">
      <c r="B228" s="164"/>
      <c r="D228" s="165" t="s">
        <v>174</v>
      </c>
      <c r="E228" s="166" t="s">
        <v>1</v>
      </c>
      <c r="F228" s="167" t="s">
        <v>845</v>
      </c>
      <c r="H228" s="166" t="s">
        <v>1</v>
      </c>
      <c r="I228" s="168"/>
      <c r="L228" s="164"/>
      <c r="M228" s="169"/>
      <c r="N228" s="170"/>
      <c r="O228" s="170"/>
      <c r="P228" s="170"/>
      <c r="Q228" s="170"/>
      <c r="R228" s="170"/>
      <c r="S228" s="170"/>
      <c r="T228" s="171"/>
      <c r="AT228" s="166" t="s">
        <v>174</v>
      </c>
      <c r="AU228" s="166" t="s">
        <v>84</v>
      </c>
      <c r="AV228" s="13" t="s">
        <v>82</v>
      </c>
      <c r="AW228" s="13" t="s">
        <v>30</v>
      </c>
      <c r="AX228" s="13" t="s">
        <v>74</v>
      </c>
      <c r="AY228" s="166" t="s">
        <v>166</v>
      </c>
    </row>
    <row r="229" spans="2:51" s="13" customFormat="1" ht="11.25">
      <c r="B229" s="164"/>
      <c r="D229" s="165" t="s">
        <v>174</v>
      </c>
      <c r="E229" s="166" t="s">
        <v>1</v>
      </c>
      <c r="F229" s="167" t="s">
        <v>840</v>
      </c>
      <c r="H229" s="166" t="s">
        <v>1</v>
      </c>
      <c r="I229" s="168"/>
      <c r="L229" s="164"/>
      <c r="M229" s="169"/>
      <c r="N229" s="170"/>
      <c r="O229" s="170"/>
      <c r="P229" s="170"/>
      <c r="Q229" s="170"/>
      <c r="R229" s="170"/>
      <c r="S229" s="170"/>
      <c r="T229" s="171"/>
      <c r="AT229" s="166" t="s">
        <v>174</v>
      </c>
      <c r="AU229" s="166" t="s">
        <v>84</v>
      </c>
      <c r="AV229" s="13" t="s">
        <v>82</v>
      </c>
      <c r="AW229" s="13" t="s">
        <v>30</v>
      </c>
      <c r="AX229" s="13" t="s">
        <v>74</v>
      </c>
      <c r="AY229" s="166" t="s">
        <v>166</v>
      </c>
    </row>
    <row r="230" spans="2:51" s="14" customFormat="1" ht="11.25">
      <c r="B230" s="172"/>
      <c r="D230" s="165" t="s">
        <v>174</v>
      </c>
      <c r="E230" s="173" t="s">
        <v>1</v>
      </c>
      <c r="F230" s="174" t="s">
        <v>846</v>
      </c>
      <c r="H230" s="175">
        <v>17.344000000000001</v>
      </c>
      <c r="I230" s="176"/>
      <c r="L230" s="172"/>
      <c r="M230" s="177"/>
      <c r="N230" s="178"/>
      <c r="O230" s="178"/>
      <c r="P230" s="178"/>
      <c r="Q230" s="178"/>
      <c r="R230" s="178"/>
      <c r="S230" s="178"/>
      <c r="T230" s="179"/>
      <c r="AT230" s="173" t="s">
        <v>174</v>
      </c>
      <c r="AU230" s="173" t="s">
        <v>84</v>
      </c>
      <c r="AV230" s="14" t="s">
        <v>84</v>
      </c>
      <c r="AW230" s="14" t="s">
        <v>30</v>
      </c>
      <c r="AX230" s="14" t="s">
        <v>74</v>
      </c>
      <c r="AY230" s="173" t="s">
        <v>166</v>
      </c>
    </row>
    <row r="231" spans="2:51" s="13" customFormat="1" ht="11.25">
      <c r="B231" s="164"/>
      <c r="D231" s="165" t="s">
        <v>174</v>
      </c>
      <c r="E231" s="166" t="s">
        <v>1</v>
      </c>
      <c r="F231" s="167" t="s">
        <v>847</v>
      </c>
      <c r="H231" s="166" t="s">
        <v>1</v>
      </c>
      <c r="I231" s="168"/>
      <c r="L231" s="164"/>
      <c r="M231" s="169"/>
      <c r="N231" s="170"/>
      <c r="O231" s="170"/>
      <c r="P231" s="170"/>
      <c r="Q231" s="170"/>
      <c r="R231" s="170"/>
      <c r="S231" s="170"/>
      <c r="T231" s="171"/>
      <c r="AT231" s="166" t="s">
        <v>174</v>
      </c>
      <c r="AU231" s="166" t="s">
        <v>84</v>
      </c>
      <c r="AV231" s="13" t="s">
        <v>82</v>
      </c>
      <c r="AW231" s="13" t="s">
        <v>30</v>
      </c>
      <c r="AX231" s="13" t="s">
        <v>74</v>
      </c>
      <c r="AY231" s="166" t="s">
        <v>166</v>
      </c>
    </row>
    <row r="232" spans="2:51" s="14" customFormat="1" ht="11.25">
      <c r="B232" s="172"/>
      <c r="D232" s="165" t="s">
        <v>174</v>
      </c>
      <c r="E232" s="173" t="s">
        <v>1</v>
      </c>
      <c r="F232" s="174" t="s">
        <v>848</v>
      </c>
      <c r="H232" s="175">
        <v>68</v>
      </c>
      <c r="I232" s="176"/>
      <c r="L232" s="172"/>
      <c r="M232" s="177"/>
      <c r="N232" s="178"/>
      <c r="O232" s="178"/>
      <c r="P232" s="178"/>
      <c r="Q232" s="178"/>
      <c r="R232" s="178"/>
      <c r="S232" s="178"/>
      <c r="T232" s="179"/>
      <c r="AT232" s="173" t="s">
        <v>174</v>
      </c>
      <c r="AU232" s="173" t="s">
        <v>84</v>
      </c>
      <c r="AV232" s="14" t="s">
        <v>84</v>
      </c>
      <c r="AW232" s="14" t="s">
        <v>30</v>
      </c>
      <c r="AX232" s="14" t="s">
        <v>74</v>
      </c>
      <c r="AY232" s="173" t="s">
        <v>166</v>
      </c>
    </row>
    <row r="233" spans="2:51" s="13" customFormat="1" ht="11.25">
      <c r="B233" s="164"/>
      <c r="D233" s="165" t="s">
        <v>174</v>
      </c>
      <c r="E233" s="166" t="s">
        <v>1</v>
      </c>
      <c r="F233" s="167" t="s">
        <v>849</v>
      </c>
      <c r="H233" s="166" t="s">
        <v>1</v>
      </c>
      <c r="I233" s="168"/>
      <c r="L233" s="164"/>
      <c r="M233" s="169"/>
      <c r="N233" s="170"/>
      <c r="O233" s="170"/>
      <c r="P233" s="170"/>
      <c r="Q233" s="170"/>
      <c r="R233" s="170"/>
      <c r="S233" s="170"/>
      <c r="T233" s="171"/>
      <c r="AT233" s="166" t="s">
        <v>174</v>
      </c>
      <c r="AU233" s="166" t="s">
        <v>84</v>
      </c>
      <c r="AV233" s="13" t="s">
        <v>82</v>
      </c>
      <c r="AW233" s="13" t="s">
        <v>30</v>
      </c>
      <c r="AX233" s="13" t="s">
        <v>74</v>
      </c>
      <c r="AY233" s="166" t="s">
        <v>166</v>
      </c>
    </row>
    <row r="234" spans="2:51" s="14" customFormat="1" ht="11.25">
      <c r="B234" s="172"/>
      <c r="D234" s="165" t="s">
        <v>174</v>
      </c>
      <c r="E234" s="173" t="s">
        <v>1</v>
      </c>
      <c r="F234" s="174" t="s">
        <v>850</v>
      </c>
      <c r="H234" s="175">
        <v>1.6</v>
      </c>
      <c r="I234" s="176"/>
      <c r="L234" s="172"/>
      <c r="M234" s="177"/>
      <c r="N234" s="178"/>
      <c r="O234" s="178"/>
      <c r="P234" s="178"/>
      <c r="Q234" s="178"/>
      <c r="R234" s="178"/>
      <c r="S234" s="178"/>
      <c r="T234" s="179"/>
      <c r="AT234" s="173" t="s">
        <v>174</v>
      </c>
      <c r="AU234" s="173" t="s">
        <v>84</v>
      </c>
      <c r="AV234" s="14" t="s">
        <v>84</v>
      </c>
      <c r="AW234" s="14" t="s">
        <v>30</v>
      </c>
      <c r="AX234" s="14" t="s">
        <v>74</v>
      </c>
      <c r="AY234" s="173" t="s">
        <v>166</v>
      </c>
    </row>
    <row r="235" spans="2:51" s="14" customFormat="1" ht="22.5">
      <c r="B235" s="172"/>
      <c r="D235" s="165" t="s">
        <v>174</v>
      </c>
      <c r="E235" s="173" t="s">
        <v>1</v>
      </c>
      <c r="F235" s="174" t="s">
        <v>851</v>
      </c>
      <c r="H235" s="175">
        <v>6</v>
      </c>
      <c r="I235" s="176"/>
      <c r="L235" s="172"/>
      <c r="M235" s="177"/>
      <c r="N235" s="178"/>
      <c r="O235" s="178"/>
      <c r="P235" s="178"/>
      <c r="Q235" s="178"/>
      <c r="R235" s="178"/>
      <c r="S235" s="178"/>
      <c r="T235" s="179"/>
      <c r="AT235" s="173" t="s">
        <v>174</v>
      </c>
      <c r="AU235" s="173" t="s">
        <v>84</v>
      </c>
      <c r="AV235" s="14" t="s">
        <v>84</v>
      </c>
      <c r="AW235" s="14" t="s">
        <v>30</v>
      </c>
      <c r="AX235" s="14" t="s">
        <v>74</v>
      </c>
      <c r="AY235" s="173" t="s">
        <v>166</v>
      </c>
    </row>
    <row r="236" spans="2:51" s="13" customFormat="1" ht="11.25">
      <c r="B236" s="164"/>
      <c r="D236" s="165" t="s">
        <v>174</v>
      </c>
      <c r="E236" s="166" t="s">
        <v>1</v>
      </c>
      <c r="F236" s="167" t="s">
        <v>852</v>
      </c>
      <c r="H236" s="166" t="s">
        <v>1</v>
      </c>
      <c r="I236" s="168"/>
      <c r="L236" s="164"/>
      <c r="M236" s="169"/>
      <c r="N236" s="170"/>
      <c r="O236" s="170"/>
      <c r="P236" s="170"/>
      <c r="Q236" s="170"/>
      <c r="R236" s="170"/>
      <c r="S236" s="170"/>
      <c r="T236" s="171"/>
      <c r="AT236" s="166" t="s">
        <v>174</v>
      </c>
      <c r="AU236" s="166" t="s">
        <v>84</v>
      </c>
      <c r="AV236" s="13" t="s">
        <v>82</v>
      </c>
      <c r="AW236" s="13" t="s">
        <v>30</v>
      </c>
      <c r="AX236" s="13" t="s">
        <v>74</v>
      </c>
      <c r="AY236" s="166" t="s">
        <v>166</v>
      </c>
    </row>
    <row r="237" spans="2:51" s="13" customFormat="1" ht="11.25">
      <c r="B237" s="164"/>
      <c r="D237" s="165" t="s">
        <v>174</v>
      </c>
      <c r="E237" s="166" t="s">
        <v>1</v>
      </c>
      <c r="F237" s="167" t="s">
        <v>853</v>
      </c>
      <c r="H237" s="166" t="s">
        <v>1</v>
      </c>
      <c r="I237" s="168"/>
      <c r="L237" s="164"/>
      <c r="M237" s="169"/>
      <c r="N237" s="170"/>
      <c r="O237" s="170"/>
      <c r="P237" s="170"/>
      <c r="Q237" s="170"/>
      <c r="R237" s="170"/>
      <c r="S237" s="170"/>
      <c r="T237" s="171"/>
      <c r="AT237" s="166" t="s">
        <v>174</v>
      </c>
      <c r="AU237" s="166" t="s">
        <v>84</v>
      </c>
      <c r="AV237" s="13" t="s">
        <v>82</v>
      </c>
      <c r="AW237" s="13" t="s">
        <v>30</v>
      </c>
      <c r="AX237" s="13" t="s">
        <v>74</v>
      </c>
      <c r="AY237" s="166" t="s">
        <v>166</v>
      </c>
    </row>
    <row r="238" spans="2:51" s="14" customFormat="1" ht="11.25">
      <c r="B238" s="172"/>
      <c r="D238" s="165" t="s">
        <v>174</v>
      </c>
      <c r="E238" s="173" t="s">
        <v>1</v>
      </c>
      <c r="F238" s="174" t="s">
        <v>854</v>
      </c>
      <c r="H238" s="175">
        <v>31.2</v>
      </c>
      <c r="I238" s="176"/>
      <c r="L238" s="172"/>
      <c r="M238" s="177"/>
      <c r="N238" s="178"/>
      <c r="O238" s="178"/>
      <c r="P238" s="178"/>
      <c r="Q238" s="178"/>
      <c r="R238" s="178"/>
      <c r="S238" s="178"/>
      <c r="T238" s="179"/>
      <c r="AT238" s="173" t="s">
        <v>174</v>
      </c>
      <c r="AU238" s="173" t="s">
        <v>84</v>
      </c>
      <c r="AV238" s="14" t="s">
        <v>84</v>
      </c>
      <c r="AW238" s="14" t="s">
        <v>30</v>
      </c>
      <c r="AX238" s="14" t="s">
        <v>74</v>
      </c>
      <c r="AY238" s="173" t="s">
        <v>166</v>
      </c>
    </row>
    <row r="239" spans="2:51" s="13" customFormat="1" ht="11.25">
      <c r="B239" s="164"/>
      <c r="D239" s="165" t="s">
        <v>174</v>
      </c>
      <c r="E239" s="166" t="s">
        <v>1</v>
      </c>
      <c r="F239" s="167" t="s">
        <v>855</v>
      </c>
      <c r="H239" s="166" t="s">
        <v>1</v>
      </c>
      <c r="I239" s="168"/>
      <c r="L239" s="164"/>
      <c r="M239" s="169"/>
      <c r="N239" s="170"/>
      <c r="O239" s="170"/>
      <c r="P239" s="170"/>
      <c r="Q239" s="170"/>
      <c r="R239" s="170"/>
      <c r="S239" s="170"/>
      <c r="T239" s="171"/>
      <c r="AT239" s="166" t="s">
        <v>174</v>
      </c>
      <c r="AU239" s="166" t="s">
        <v>84</v>
      </c>
      <c r="AV239" s="13" t="s">
        <v>82</v>
      </c>
      <c r="AW239" s="13" t="s">
        <v>30</v>
      </c>
      <c r="AX239" s="13" t="s">
        <v>74</v>
      </c>
      <c r="AY239" s="166" t="s">
        <v>166</v>
      </c>
    </row>
    <row r="240" spans="2:51" s="13" customFormat="1" ht="11.25">
      <c r="B240" s="164"/>
      <c r="D240" s="165" t="s">
        <v>174</v>
      </c>
      <c r="E240" s="166" t="s">
        <v>1</v>
      </c>
      <c r="F240" s="167" t="s">
        <v>856</v>
      </c>
      <c r="H240" s="166" t="s">
        <v>1</v>
      </c>
      <c r="I240" s="168"/>
      <c r="L240" s="164"/>
      <c r="M240" s="169"/>
      <c r="N240" s="170"/>
      <c r="O240" s="170"/>
      <c r="P240" s="170"/>
      <c r="Q240" s="170"/>
      <c r="R240" s="170"/>
      <c r="S240" s="170"/>
      <c r="T240" s="171"/>
      <c r="AT240" s="166" t="s">
        <v>174</v>
      </c>
      <c r="AU240" s="166" t="s">
        <v>84</v>
      </c>
      <c r="AV240" s="13" t="s">
        <v>82</v>
      </c>
      <c r="AW240" s="13" t="s">
        <v>30</v>
      </c>
      <c r="AX240" s="13" t="s">
        <v>74</v>
      </c>
      <c r="AY240" s="166" t="s">
        <v>166</v>
      </c>
    </row>
    <row r="241" spans="1:65" s="14" customFormat="1" ht="11.25">
      <c r="B241" s="172"/>
      <c r="D241" s="165" t="s">
        <v>174</v>
      </c>
      <c r="E241" s="173" t="s">
        <v>1</v>
      </c>
      <c r="F241" s="174" t="s">
        <v>857</v>
      </c>
      <c r="H241" s="175">
        <v>3.165</v>
      </c>
      <c r="I241" s="176"/>
      <c r="L241" s="172"/>
      <c r="M241" s="177"/>
      <c r="N241" s="178"/>
      <c r="O241" s="178"/>
      <c r="P241" s="178"/>
      <c r="Q241" s="178"/>
      <c r="R241" s="178"/>
      <c r="S241" s="178"/>
      <c r="T241" s="179"/>
      <c r="AT241" s="173" t="s">
        <v>174</v>
      </c>
      <c r="AU241" s="173" t="s">
        <v>84</v>
      </c>
      <c r="AV241" s="14" t="s">
        <v>84</v>
      </c>
      <c r="AW241" s="14" t="s">
        <v>30</v>
      </c>
      <c r="AX241" s="14" t="s">
        <v>74</v>
      </c>
      <c r="AY241" s="173" t="s">
        <v>166</v>
      </c>
    </row>
    <row r="242" spans="1:65" s="15" customFormat="1" ht="11.25">
      <c r="B242" s="180"/>
      <c r="D242" s="165" t="s">
        <v>174</v>
      </c>
      <c r="E242" s="181" t="s">
        <v>1</v>
      </c>
      <c r="F242" s="182" t="s">
        <v>177</v>
      </c>
      <c r="H242" s="183">
        <v>128.52500000000001</v>
      </c>
      <c r="I242" s="184"/>
      <c r="L242" s="180"/>
      <c r="M242" s="185"/>
      <c r="N242" s="186"/>
      <c r="O242" s="186"/>
      <c r="P242" s="186"/>
      <c r="Q242" s="186"/>
      <c r="R242" s="186"/>
      <c r="S242" s="186"/>
      <c r="T242" s="187"/>
      <c r="AT242" s="181" t="s">
        <v>174</v>
      </c>
      <c r="AU242" s="181" t="s">
        <v>84</v>
      </c>
      <c r="AV242" s="15" t="s">
        <v>172</v>
      </c>
      <c r="AW242" s="15" t="s">
        <v>30</v>
      </c>
      <c r="AX242" s="15" t="s">
        <v>82</v>
      </c>
      <c r="AY242" s="181" t="s">
        <v>166</v>
      </c>
    </row>
    <row r="243" spans="1:65" s="2" customFormat="1" ht="21.75" customHeight="1">
      <c r="A243" s="32"/>
      <c r="B243" s="149"/>
      <c r="C243" s="150" t="s">
        <v>209</v>
      </c>
      <c r="D243" s="150" t="s">
        <v>168</v>
      </c>
      <c r="E243" s="151" t="s">
        <v>874</v>
      </c>
      <c r="F243" s="152" t="s">
        <v>875</v>
      </c>
      <c r="G243" s="153" t="s">
        <v>705</v>
      </c>
      <c r="H243" s="154">
        <v>75</v>
      </c>
      <c r="I243" s="155"/>
      <c r="J243" s="156">
        <f>ROUND(I243*H243,2)</f>
        <v>0</v>
      </c>
      <c r="K243" s="157"/>
      <c r="L243" s="33"/>
      <c r="M243" s="158" t="s">
        <v>1</v>
      </c>
      <c r="N243" s="159" t="s">
        <v>39</v>
      </c>
      <c r="O243" s="58"/>
      <c r="P243" s="160">
        <f>O243*H243</f>
        <v>0</v>
      </c>
      <c r="Q243" s="160">
        <v>0</v>
      </c>
      <c r="R243" s="160">
        <f>Q243*H243</f>
        <v>0</v>
      </c>
      <c r="S243" s="160">
        <v>0</v>
      </c>
      <c r="T243" s="161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2" t="s">
        <v>172</v>
      </c>
      <c r="AT243" s="162" t="s">
        <v>168</v>
      </c>
      <c r="AU243" s="162" t="s">
        <v>84</v>
      </c>
      <c r="AY243" s="17" t="s">
        <v>166</v>
      </c>
      <c r="BE243" s="163">
        <f>IF(N243="základní",J243,0)</f>
        <v>0</v>
      </c>
      <c r="BF243" s="163">
        <f>IF(N243="snížená",J243,0)</f>
        <v>0</v>
      </c>
      <c r="BG243" s="163">
        <f>IF(N243="zákl. přenesená",J243,0)</f>
        <v>0</v>
      </c>
      <c r="BH243" s="163">
        <f>IF(N243="sníž. přenesená",J243,0)</f>
        <v>0</v>
      </c>
      <c r="BI243" s="163">
        <f>IF(N243="nulová",J243,0)</f>
        <v>0</v>
      </c>
      <c r="BJ243" s="17" t="s">
        <v>82</v>
      </c>
      <c r="BK243" s="163">
        <f>ROUND(I243*H243,2)</f>
        <v>0</v>
      </c>
      <c r="BL243" s="17" t="s">
        <v>172</v>
      </c>
      <c r="BM243" s="162" t="s">
        <v>876</v>
      </c>
    </row>
    <row r="244" spans="1:65" s="14" customFormat="1" ht="11.25">
      <c r="B244" s="172"/>
      <c r="D244" s="165" t="s">
        <v>174</v>
      </c>
      <c r="E244" s="173" t="s">
        <v>1</v>
      </c>
      <c r="F244" s="174" t="s">
        <v>877</v>
      </c>
      <c r="H244" s="175">
        <v>75</v>
      </c>
      <c r="I244" s="176"/>
      <c r="L244" s="172"/>
      <c r="M244" s="177"/>
      <c r="N244" s="178"/>
      <c r="O244" s="178"/>
      <c r="P244" s="178"/>
      <c r="Q244" s="178"/>
      <c r="R244" s="178"/>
      <c r="S244" s="178"/>
      <c r="T244" s="179"/>
      <c r="AT244" s="173" t="s">
        <v>174</v>
      </c>
      <c r="AU244" s="173" t="s">
        <v>84</v>
      </c>
      <c r="AV244" s="14" t="s">
        <v>84</v>
      </c>
      <c r="AW244" s="14" t="s">
        <v>30</v>
      </c>
      <c r="AX244" s="14" t="s">
        <v>74</v>
      </c>
      <c r="AY244" s="173" t="s">
        <v>166</v>
      </c>
    </row>
    <row r="245" spans="1:65" s="15" customFormat="1" ht="11.25">
      <c r="B245" s="180"/>
      <c r="D245" s="165" t="s">
        <v>174</v>
      </c>
      <c r="E245" s="181" t="s">
        <v>1</v>
      </c>
      <c r="F245" s="182" t="s">
        <v>177</v>
      </c>
      <c r="H245" s="183">
        <v>75</v>
      </c>
      <c r="I245" s="184"/>
      <c r="L245" s="180"/>
      <c r="M245" s="185"/>
      <c r="N245" s="186"/>
      <c r="O245" s="186"/>
      <c r="P245" s="186"/>
      <c r="Q245" s="186"/>
      <c r="R245" s="186"/>
      <c r="S245" s="186"/>
      <c r="T245" s="187"/>
      <c r="AT245" s="181" t="s">
        <v>174</v>
      </c>
      <c r="AU245" s="181" t="s">
        <v>84</v>
      </c>
      <c r="AV245" s="15" t="s">
        <v>172</v>
      </c>
      <c r="AW245" s="15" t="s">
        <v>30</v>
      </c>
      <c r="AX245" s="15" t="s">
        <v>82</v>
      </c>
      <c r="AY245" s="181" t="s">
        <v>166</v>
      </c>
    </row>
    <row r="246" spans="1:65" s="2" customFormat="1" ht="24.2" customHeight="1">
      <c r="A246" s="32"/>
      <c r="B246" s="149"/>
      <c r="C246" s="150" t="s">
        <v>188</v>
      </c>
      <c r="D246" s="150" t="s">
        <v>168</v>
      </c>
      <c r="E246" s="151" t="s">
        <v>878</v>
      </c>
      <c r="F246" s="152" t="s">
        <v>879</v>
      </c>
      <c r="G246" s="153" t="s">
        <v>171</v>
      </c>
      <c r="H246" s="154">
        <v>326.95999999999998</v>
      </c>
      <c r="I246" s="155"/>
      <c r="J246" s="156">
        <f>ROUND(I246*H246,2)</f>
        <v>0</v>
      </c>
      <c r="K246" s="157"/>
      <c r="L246" s="33"/>
      <c r="M246" s="158" t="s">
        <v>1</v>
      </c>
      <c r="N246" s="159" t="s">
        <v>39</v>
      </c>
      <c r="O246" s="58"/>
      <c r="P246" s="160">
        <f>O246*H246</f>
        <v>0</v>
      </c>
      <c r="Q246" s="160">
        <v>0</v>
      </c>
      <c r="R246" s="160">
        <f>Q246*H246</f>
        <v>0</v>
      </c>
      <c r="S246" s="160">
        <v>0</v>
      </c>
      <c r="T246" s="161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2" t="s">
        <v>172</v>
      </c>
      <c r="AT246" s="162" t="s">
        <v>168</v>
      </c>
      <c r="AU246" s="162" t="s">
        <v>84</v>
      </c>
      <c r="AY246" s="17" t="s">
        <v>166</v>
      </c>
      <c r="BE246" s="163">
        <f>IF(N246="základní",J246,0)</f>
        <v>0</v>
      </c>
      <c r="BF246" s="163">
        <f>IF(N246="snížená",J246,0)</f>
        <v>0</v>
      </c>
      <c r="BG246" s="163">
        <f>IF(N246="zákl. přenesená",J246,0)</f>
        <v>0</v>
      </c>
      <c r="BH246" s="163">
        <f>IF(N246="sníž. přenesená",J246,0)</f>
        <v>0</v>
      </c>
      <c r="BI246" s="163">
        <f>IF(N246="nulová",J246,0)</f>
        <v>0</v>
      </c>
      <c r="BJ246" s="17" t="s">
        <v>82</v>
      </c>
      <c r="BK246" s="163">
        <f>ROUND(I246*H246,2)</f>
        <v>0</v>
      </c>
      <c r="BL246" s="17" t="s">
        <v>172</v>
      </c>
      <c r="BM246" s="162" t="s">
        <v>880</v>
      </c>
    </row>
    <row r="247" spans="1:65" s="13" customFormat="1" ht="11.25">
      <c r="B247" s="164"/>
      <c r="D247" s="165" t="s">
        <v>174</v>
      </c>
      <c r="E247" s="166" t="s">
        <v>1</v>
      </c>
      <c r="F247" s="167" t="s">
        <v>881</v>
      </c>
      <c r="H247" s="166" t="s">
        <v>1</v>
      </c>
      <c r="I247" s="168"/>
      <c r="L247" s="164"/>
      <c r="M247" s="169"/>
      <c r="N247" s="170"/>
      <c r="O247" s="170"/>
      <c r="P247" s="170"/>
      <c r="Q247" s="170"/>
      <c r="R247" s="170"/>
      <c r="S247" s="170"/>
      <c r="T247" s="171"/>
      <c r="AT247" s="166" t="s">
        <v>174</v>
      </c>
      <c r="AU247" s="166" t="s">
        <v>84</v>
      </c>
      <c r="AV247" s="13" t="s">
        <v>82</v>
      </c>
      <c r="AW247" s="13" t="s">
        <v>30</v>
      </c>
      <c r="AX247" s="13" t="s">
        <v>74</v>
      </c>
      <c r="AY247" s="166" t="s">
        <v>166</v>
      </c>
    </row>
    <row r="248" spans="1:65" s="13" customFormat="1" ht="11.25">
      <c r="B248" s="164"/>
      <c r="D248" s="165" t="s">
        <v>174</v>
      </c>
      <c r="E248" s="166" t="s">
        <v>1</v>
      </c>
      <c r="F248" s="167" t="s">
        <v>840</v>
      </c>
      <c r="H248" s="166" t="s">
        <v>1</v>
      </c>
      <c r="I248" s="168"/>
      <c r="L248" s="164"/>
      <c r="M248" s="169"/>
      <c r="N248" s="170"/>
      <c r="O248" s="170"/>
      <c r="P248" s="170"/>
      <c r="Q248" s="170"/>
      <c r="R248" s="170"/>
      <c r="S248" s="170"/>
      <c r="T248" s="171"/>
      <c r="AT248" s="166" t="s">
        <v>174</v>
      </c>
      <c r="AU248" s="166" t="s">
        <v>84</v>
      </c>
      <c r="AV248" s="13" t="s">
        <v>82</v>
      </c>
      <c r="AW248" s="13" t="s">
        <v>30</v>
      </c>
      <c r="AX248" s="13" t="s">
        <v>74</v>
      </c>
      <c r="AY248" s="166" t="s">
        <v>166</v>
      </c>
    </row>
    <row r="249" spans="1:65" s="14" customFormat="1" ht="11.25">
      <c r="B249" s="172"/>
      <c r="D249" s="165" t="s">
        <v>174</v>
      </c>
      <c r="E249" s="173" t="s">
        <v>1</v>
      </c>
      <c r="F249" s="174" t="s">
        <v>882</v>
      </c>
      <c r="H249" s="175">
        <v>58</v>
      </c>
      <c r="I249" s="176"/>
      <c r="L249" s="172"/>
      <c r="M249" s="177"/>
      <c r="N249" s="178"/>
      <c r="O249" s="178"/>
      <c r="P249" s="178"/>
      <c r="Q249" s="178"/>
      <c r="R249" s="178"/>
      <c r="S249" s="178"/>
      <c r="T249" s="179"/>
      <c r="AT249" s="173" t="s">
        <v>174</v>
      </c>
      <c r="AU249" s="173" t="s">
        <v>84</v>
      </c>
      <c r="AV249" s="14" t="s">
        <v>84</v>
      </c>
      <c r="AW249" s="14" t="s">
        <v>30</v>
      </c>
      <c r="AX249" s="14" t="s">
        <v>74</v>
      </c>
      <c r="AY249" s="173" t="s">
        <v>166</v>
      </c>
    </row>
    <row r="250" spans="1:65" s="13" customFormat="1" ht="11.25">
      <c r="B250" s="164"/>
      <c r="D250" s="165" t="s">
        <v>174</v>
      </c>
      <c r="E250" s="166" t="s">
        <v>1</v>
      </c>
      <c r="F250" s="167" t="s">
        <v>883</v>
      </c>
      <c r="H250" s="166" t="s">
        <v>1</v>
      </c>
      <c r="I250" s="168"/>
      <c r="L250" s="164"/>
      <c r="M250" s="169"/>
      <c r="N250" s="170"/>
      <c r="O250" s="170"/>
      <c r="P250" s="170"/>
      <c r="Q250" s="170"/>
      <c r="R250" s="170"/>
      <c r="S250" s="170"/>
      <c r="T250" s="171"/>
      <c r="AT250" s="166" t="s">
        <v>174</v>
      </c>
      <c r="AU250" s="166" t="s">
        <v>84</v>
      </c>
      <c r="AV250" s="13" t="s">
        <v>82</v>
      </c>
      <c r="AW250" s="13" t="s">
        <v>30</v>
      </c>
      <c r="AX250" s="13" t="s">
        <v>74</v>
      </c>
      <c r="AY250" s="166" t="s">
        <v>166</v>
      </c>
    </row>
    <row r="251" spans="1:65" s="14" customFormat="1" ht="11.25">
      <c r="B251" s="172"/>
      <c r="D251" s="165" t="s">
        <v>174</v>
      </c>
      <c r="E251" s="173" t="s">
        <v>1</v>
      </c>
      <c r="F251" s="174" t="s">
        <v>884</v>
      </c>
      <c r="H251" s="175">
        <v>136</v>
      </c>
      <c r="I251" s="176"/>
      <c r="L251" s="172"/>
      <c r="M251" s="177"/>
      <c r="N251" s="178"/>
      <c r="O251" s="178"/>
      <c r="P251" s="178"/>
      <c r="Q251" s="178"/>
      <c r="R251" s="178"/>
      <c r="S251" s="178"/>
      <c r="T251" s="179"/>
      <c r="AT251" s="173" t="s">
        <v>174</v>
      </c>
      <c r="AU251" s="173" t="s">
        <v>84</v>
      </c>
      <c r="AV251" s="14" t="s">
        <v>84</v>
      </c>
      <c r="AW251" s="14" t="s">
        <v>30</v>
      </c>
      <c r="AX251" s="14" t="s">
        <v>74</v>
      </c>
      <c r="AY251" s="173" t="s">
        <v>166</v>
      </c>
    </row>
    <row r="252" spans="1:65" s="13" customFormat="1" ht="11.25">
      <c r="B252" s="164"/>
      <c r="D252" s="165" t="s">
        <v>174</v>
      </c>
      <c r="E252" s="166" t="s">
        <v>1</v>
      </c>
      <c r="F252" s="167" t="s">
        <v>849</v>
      </c>
      <c r="H252" s="166" t="s">
        <v>1</v>
      </c>
      <c r="I252" s="168"/>
      <c r="L252" s="164"/>
      <c r="M252" s="169"/>
      <c r="N252" s="170"/>
      <c r="O252" s="170"/>
      <c r="P252" s="170"/>
      <c r="Q252" s="170"/>
      <c r="R252" s="170"/>
      <c r="S252" s="170"/>
      <c r="T252" s="171"/>
      <c r="AT252" s="166" t="s">
        <v>174</v>
      </c>
      <c r="AU252" s="166" t="s">
        <v>84</v>
      </c>
      <c r="AV252" s="13" t="s">
        <v>82</v>
      </c>
      <c r="AW252" s="13" t="s">
        <v>30</v>
      </c>
      <c r="AX252" s="13" t="s">
        <v>74</v>
      </c>
      <c r="AY252" s="166" t="s">
        <v>166</v>
      </c>
    </row>
    <row r="253" spans="1:65" s="14" customFormat="1" ht="11.25">
      <c r="B253" s="172"/>
      <c r="D253" s="165" t="s">
        <v>174</v>
      </c>
      <c r="E253" s="173" t="s">
        <v>1</v>
      </c>
      <c r="F253" s="174" t="s">
        <v>885</v>
      </c>
      <c r="H253" s="175">
        <v>3.2</v>
      </c>
      <c r="I253" s="176"/>
      <c r="L253" s="172"/>
      <c r="M253" s="177"/>
      <c r="N253" s="178"/>
      <c r="O253" s="178"/>
      <c r="P253" s="178"/>
      <c r="Q253" s="178"/>
      <c r="R253" s="178"/>
      <c r="S253" s="178"/>
      <c r="T253" s="179"/>
      <c r="AT253" s="173" t="s">
        <v>174</v>
      </c>
      <c r="AU253" s="173" t="s">
        <v>84</v>
      </c>
      <c r="AV253" s="14" t="s">
        <v>84</v>
      </c>
      <c r="AW253" s="14" t="s">
        <v>30</v>
      </c>
      <c r="AX253" s="14" t="s">
        <v>74</v>
      </c>
      <c r="AY253" s="173" t="s">
        <v>166</v>
      </c>
    </row>
    <row r="254" spans="1:65" s="14" customFormat="1" ht="11.25">
      <c r="B254" s="172"/>
      <c r="D254" s="165" t="s">
        <v>174</v>
      </c>
      <c r="E254" s="173" t="s">
        <v>1</v>
      </c>
      <c r="F254" s="174" t="s">
        <v>886</v>
      </c>
      <c r="H254" s="175">
        <v>12</v>
      </c>
      <c r="I254" s="176"/>
      <c r="L254" s="172"/>
      <c r="M254" s="177"/>
      <c r="N254" s="178"/>
      <c r="O254" s="178"/>
      <c r="P254" s="178"/>
      <c r="Q254" s="178"/>
      <c r="R254" s="178"/>
      <c r="S254" s="178"/>
      <c r="T254" s="179"/>
      <c r="AT254" s="173" t="s">
        <v>174</v>
      </c>
      <c r="AU254" s="173" t="s">
        <v>84</v>
      </c>
      <c r="AV254" s="14" t="s">
        <v>84</v>
      </c>
      <c r="AW254" s="14" t="s">
        <v>30</v>
      </c>
      <c r="AX254" s="14" t="s">
        <v>74</v>
      </c>
      <c r="AY254" s="173" t="s">
        <v>166</v>
      </c>
    </row>
    <row r="255" spans="1:65" s="13" customFormat="1" ht="11.25">
      <c r="B255" s="164"/>
      <c r="D255" s="165" t="s">
        <v>174</v>
      </c>
      <c r="E255" s="166" t="s">
        <v>1</v>
      </c>
      <c r="F255" s="167" t="s">
        <v>852</v>
      </c>
      <c r="H255" s="166" t="s">
        <v>1</v>
      </c>
      <c r="I255" s="168"/>
      <c r="L255" s="164"/>
      <c r="M255" s="169"/>
      <c r="N255" s="170"/>
      <c r="O255" s="170"/>
      <c r="P255" s="170"/>
      <c r="Q255" s="170"/>
      <c r="R255" s="170"/>
      <c r="S255" s="170"/>
      <c r="T255" s="171"/>
      <c r="AT255" s="166" t="s">
        <v>174</v>
      </c>
      <c r="AU255" s="166" t="s">
        <v>84</v>
      </c>
      <c r="AV255" s="13" t="s">
        <v>82</v>
      </c>
      <c r="AW255" s="13" t="s">
        <v>30</v>
      </c>
      <c r="AX255" s="13" t="s">
        <v>74</v>
      </c>
      <c r="AY255" s="166" t="s">
        <v>166</v>
      </c>
    </row>
    <row r="256" spans="1:65" s="13" customFormat="1" ht="11.25">
      <c r="B256" s="164"/>
      <c r="D256" s="165" t="s">
        <v>174</v>
      </c>
      <c r="E256" s="166" t="s">
        <v>1</v>
      </c>
      <c r="F256" s="167" t="s">
        <v>853</v>
      </c>
      <c r="H256" s="166" t="s">
        <v>1</v>
      </c>
      <c r="I256" s="168"/>
      <c r="L256" s="164"/>
      <c r="M256" s="169"/>
      <c r="N256" s="170"/>
      <c r="O256" s="170"/>
      <c r="P256" s="170"/>
      <c r="Q256" s="170"/>
      <c r="R256" s="170"/>
      <c r="S256" s="170"/>
      <c r="T256" s="171"/>
      <c r="AT256" s="166" t="s">
        <v>174</v>
      </c>
      <c r="AU256" s="166" t="s">
        <v>84</v>
      </c>
      <c r="AV256" s="13" t="s">
        <v>82</v>
      </c>
      <c r="AW256" s="13" t="s">
        <v>30</v>
      </c>
      <c r="AX256" s="13" t="s">
        <v>74</v>
      </c>
      <c r="AY256" s="166" t="s">
        <v>166</v>
      </c>
    </row>
    <row r="257" spans="1:65" s="14" customFormat="1" ht="11.25">
      <c r="B257" s="172"/>
      <c r="D257" s="165" t="s">
        <v>174</v>
      </c>
      <c r="E257" s="173" t="s">
        <v>1</v>
      </c>
      <c r="F257" s="174" t="s">
        <v>887</v>
      </c>
      <c r="H257" s="175">
        <v>104</v>
      </c>
      <c r="I257" s="176"/>
      <c r="L257" s="172"/>
      <c r="M257" s="177"/>
      <c r="N257" s="178"/>
      <c r="O257" s="178"/>
      <c r="P257" s="178"/>
      <c r="Q257" s="178"/>
      <c r="R257" s="178"/>
      <c r="S257" s="178"/>
      <c r="T257" s="179"/>
      <c r="AT257" s="173" t="s">
        <v>174</v>
      </c>
      <c r="AU257" s="173" t="s">
        <v>84</v>
      </c>
      <c r="AV257" s="14" t="s">
        <v>84</v>
      </c>
      <c r="AW257" s="14" t="s">
        <v>30</v>
      </c>
      <c r="AX257" s="14" t="s">
        <v>74</v>
      </c>
      <c r="AY257" s="173" t="s">
        <v>166</v>
      </c>
    </row>
    <row r="258" spans="1:65" s="13" customFormat="1" ht="11.25">
      <c r="B258" s="164"/>
      <c r="D258" s="165" t="s">
        <v>174</v>
      </c>
      <c r="E258" s="166" t="s">
        <v>1</v>
      </c>
      <c r="F258" s="167" t="s">
        <v>855</v>
      </c>
      <c r="H258" s="166" t="s">
        <v>1</v>
      </c>
      <c r="I258" s="168"/>
      <c r="L258" s="164"/>
      <c r="M258" s="169"/>
      <c r="N258" s="170"/>
      <c r="O258" s="170"/>
      <c r="P258" s="170"/>
      <c r="Q258" s="170"/>
      <c r="R258" s="170"/>
      <c r="S258" s="170"/>
      <c r="T258" s="171"/>
      <c r="AT258" s="166" t="s">
        <v>174</v>
      </c>
      <c r="AU258" s="166" t="s">
        <v>84</v>
      </c>
      <c r="AV258" s="13" t="s">
        <v>82</v>
      </c>
      <c r="AW258" s="13" t="s">
        <v>30</v>
      </c>
      <c r="AX258" s="13" t="s">
        <v>74</v>
      </c>
      <c r="AY258" s="166" t="s">
        <v>166</v>
      </c>
    </row>
    <row r="259" spans="1:65" s="13" customFormat="1" ht="11.25">
      <c r="B259" s="164"/>
      <c r="D259" s="165" t="s">
        <v>174</v>
      </c>
      <c r="E259" s="166" t="s">
        <v>1</v>
      </c>
      <c r="F259" s="167" t="s">
        <v>856</v>
      </c>
      <c r="H259" s="166" t="s">
        <v>1</v>
      </c>
      <c r="I259" s="168"/>
      <c r="L259" s="164"/>
      <c r="M259" s="169"/>
      <c r="N259" s="170"/>
      <c r="O259" s="170"/>
      <c r="P259" s="170"/>
      <c r="Q259" s="170"/>
      <c r="R259" s="170"/>
      <c r="S259" s="170"/>
      <c r="T259" s="171"/>
      <c r="AT259" s="166" t="s">
        <v>174</v>
      </c>
      <c r="AU259" s="166" t="s">
        <v>84</v>
      </c>
      <c r="AV259" s="13" t="s">
        <v>82</v>
      </c>
      <c r="AW259" s="13" t="s">
        <v>30</v>
      </c>
      <c r="AX259" s="13" t="s">
        <v>74</v>
      </c>
      <c r="AY259" s="166" t="s">
        <v>166</v>
      </c>
    </row>
    <row r="260" spans="1:65" s="14" customFormat="1" ht="11.25">
      <c r="B260" s="172"/>
      <c r="D260" s="165" t="s">
        <v>174</v>
      </c>
      <c r="E260" s="173" t="s">
        <v>1</v>
      </c>
      <c r="F260" s="174" t="s">
        <v>888</v>
      </c>
      <c r="H260" s="175">
        <v>13.76</v>
      </c>
      <c r="I260" s="176"/>
      <c r="L260" s="172"/>
      <c r="M260" s="177"/>
      <c r="N260" s="178"/>
      <c r="O260" s="178"/>
      <c r="P260" s="178"/>
      <c r="Q260" s="178"/>
      <c r="R260" s="178"/>
      <c r="S260" s="178"/>
      <c r="T260" s="179"/>
      <c r="AT260" s="173" t="s">
        <v>174</v>
      </c>
      <c r="AU260" s="173" t="s">
        <v>84</v>
      </c>
      <c r="AV260" s="14" t="s">
        <v>84</v>
      </c>
      <c r="AW260" s="14" t="s">
        <v>30</v>
      </c>
      <c r="AX260" s="14" t="s">
        <v>74</v>
      </c>
      <c r="AY260" s="173" t="s">
        <v>166</v>
      </c>
    </row>
    <row r="261" spans="1:65" s="15" customFormat="1" ht="11.25">
      <c r="B261" s="180"/>
      <c r="D261" s="165" t="s">
        <v>174</v>
      </c>
      <c r="E261" s="181" t="s">
        <v>1</v>
      </c>
      <c r="F261" s="182" t="s">
        <v>177</v>
      </c>
      <c r="H261" s="183">
        <v>326.95999999999998</v>
      </c>
      <c r="I261" s="184"/>
      <c r="L261" s="180"/>
      <c r="M261" s="185"/>
      <c r="N261" s="186"/>
      <c r="O261" s="186"/>
      <c r="P261" s="186"/>
      <c r="Q261" s="186"/>
      <c r="R261" s="186"/>
      <c r="S261" s="186"/>
      <c r="T261" s="187"/>
      <c r="AT261" s="181" t="s">
        <v>174</v>
      </c>
      <c r="AU261" s="181" t="s">
        <v>84</v>
      </c>
      <c r="AV261" s="15" t="s">
        <v>172</v>
      </c>
      <c r="AW261" s="15" t="s">
        <v>30</v>
      </c>
      <c r="AX261" s="15" t="s">
        <v>82</v>
      </c>
      <c r="AY261" s="181" t="s">
        <v>166</v>
      </c>
    </row>
    <row r="262" spans="1:65" s="2" customFormat="1" ht="24.2" customHeight="1">
      <c r="A262" s="32"/>
      <c r="B262" s="149"/>
      <c r="C262" s="150" t="s">
        <v>216</v>
      </c>
      <c r="D262" s="150" t="s">
        <v>168</v>
      </c>
      <c r="E262" s="151" t="s">
        <v>889</v>
      </c>
      <c r="F262" s="152" t="s">
        <v>890</v>
      </c>
      <c r="G262" s="153" t="s">
        <v>171</v>
      </c>
      <c r="H262" s="154">
        <v>117.76</v>
      </c>
      <c r="I262" s="155"/>
      <c r="J262" s="156">
        <f>ROUND(I262*H262,2)</f>
        <v>0</v>
      </c>
      <c r="K262" s="157"/>
      <c r="L262" s="33"/>
      <c r="M262" s="158" t="s">
        <v>1</v>
      </c>
      <c r="N262" s="159" t="s">
        <v>39</v>
      </c>
      <c r="O262" s="58"/>
      <c r="P262" s="160">
        <f>O262*H262</f>
        <v>0</v>
      </c>
      <c r="Q262" s="160">
        <v>0</v>
      </c>
      <c r="R262" s="160">
        <f>Q262*H262</f>
        <v>0</v>
      </c>
      <c r="S262" s="160">
        <v>0</v>
      </c>
      <c r="T262" s="161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2" t="s">
        <v>172</v>
      </c>
      <c r="AT262" s="162" t="s">
        <v>168</v>
      </c>
      <c r="AU262" s="162" t="s">
        <v>84</v>
      </c>
      <c r="AY262" s="17" t="s">
        <v>166</v>
      </c>
      <c r="BE262" s="163">
        <f>IF(N262="základní",J262,0)</f>
        <v>0</v>
      </c>
      <c r="BF262" s="163">
        <f>IF(N262="snížená",J262,0)</f>
        <v>0</v>
      </c>
      <c r="BG262" s="163">
        <f>IF(N262="zákl. přenesená",J262,0)</f>
        <v>0</v>
      </c>
      <c r="BH262" s="163">
        <f>IF(N262="sníž. přenesená",J262,0)</f>
        <v>0</v>
      </c>
      <c r="BI262" s="163">
        <f>IF(N262="nulová",J262,0)</f>
        <v>0</v>
      </c>
      <c r="BJ262" s="17" t="s">
        <v>82</v>
      </c>
      <c r="BK262" s="163">
        <f>ROUND(I262*H262,2)</f>
        <v>0</v>
      </c>
      <c r="BL262" s="17" t="s">
        <v>172</v>
      </c>
      <c r="BM262" s="162" t="s">
        <v>891</v>
      </c>
    </row>
    <row r="263" spans="1:65" s="13" customFormat="1" ht="22.5">
      <c r="B263" s="164"/>
      <c r="D263" s="165" t="s">
        <v>174</v>
      </c>
      <c r="E263" s="166" t="s">
        <v>1</v>
      </c>
      <c r="F263" s="167" t="s">
        <v>892</v>
      </c>
      <c r="H263" s="166" t="s">
        <v>1</v>
      </c>
      <c r="I263" s="168"/>
      <c r="L263" s="164"/>
      <c r="M263" s="169"/>
      <c r="N263" s="170"/>
      <c r="O263" s="170"/>
      <c r="P263" s="170"/>
      <c r="Q263" s="170"/>
      <c r="R263" s="170"/>
      <c r="S263" s="170"/>
      <c r="T263" s="171"/>
      <c r="AT263" s="166" t="s">
        <v>174</v>
      </c>
      <c r="AU263" s="166" t="s">
        <v>84</v>
      </c>
      <c r="AV263" s="13" t="s">
        <v>82</v>
      </c>
      <c r="AW263" s="13" t="s">
        <v>30</v>
      </c>
      <c r="AX263" s="13" t="s">
        <v>74</v>
      </c>
      <c r="AY263" s="166" t="s">
        <v>166</v>
      </c>
    </row>
    <row r="264" spans="1:65" s="13" customFormat="1" ht="11.25">
      <c r="B264" s="164"/>
      <c r="D264" s="165" t="s">
        <v>174</v>
      </c>
      <c r="E264" s="166" t="s">
        <v>1</v>
      </c>
      <c r="F264" s="167" t="s">
        <v>853</v>
      </c>
      <c r="H264" s="166" t="s">
        <v>1</v>
      </c>
      <c r="I264" s="168"/>
      <c r="L264" s="164"/>
      <c r="M264" s="169"/>
      <c r="N264" s="170"/>
      <c r="O264" s="170"/>
      <c r="P264" s="170"/>
      <c r="Q264" s="170"/>
      <c r="R264" s="170"/>
      <c r="S264" s="170"/>
      <c r="T264" s="171"/>
      <c r="AT264" s="166" t="s">
        <v>174</v>
      </c>
      <c r="AU264" s="166" t="s">
        <v>84</v>
      </c>
      <c r="AV264" s="13" t="s">
        <v>82</v>
      </c>
      <c r="AW264" s="13" t="s">
        <v>30</v>
      </c>
      <c r="AX264" s="13" t="s">
        <v>74</v>
      </c>
      <c r="AY264" s="166" t="s">
        <v>166</v>
      </c>
    </row>
    <row r="265" spans="1:65" s="14" customFormat="1" ht="11.25">
      <c r="B265" s="172"/>
      <c r="D265" s="165" t="s">
        <v>174</v>
      </c>
      <c r="E265" s="173" t="s">
        <v>1</v>
      </c>
      <c r="F265" s="174" t="s">
        <v>887</v>
      </c>
      <c r="H265" s="175">
        <v>104</v>
      </c>
      <c r="I265" s="176"/>
      <c r="L265" s="172"/>
      <c r="M265" s="177"/>
      <c r="N265" s="178"/>
      <c r="O265" s="178"/>
      <c r="P265" s="178"/>
      <c r="Q265" s="178"/>
      <c r="R265" s="178"/>
      <c r="S265" s="178"/>
      <c r="T265" s="179"/>
      <c r="AT265" s="173" t="s">
        <v>174</v>
      </c>
      <c r="AU265" s="173" t="s">
        <v>84</v>
      </c>
      <c r="AV265" s="14" t="s">
        <v>84</v>
      </c>
      <c r="AW265" s="14" t="s">
        <v>30</v>
      </c>
      <c r="AX265" s="14" t="s">
        <v>74</v>
      </c>
      <c r="AY265" s="173" t="s">
        <v>166</v>
      </c>
    </row>
    <row r="266" spans="1:65" s="13" customFormat="1" ht="22.5">
      <c r="B266" s="164"/>
      <c r="D266" s="165" t="s">
        <v>174</v>
      </c>
      <c r="E266" s="166" t="s">
        <v>1</v>
      </c>
      <c r="F266" s="167" t="s">
        <v>893</v>
      </c>
      <c r="H266" s="166" t="s">
        <v>1</v>
      </c>
      <c r="I266" s="168"/>
      <c r="L266" s="164"/>
      <c r="M266" s="169"/>
      <c r="N266" s="170"/>
      <c r="O266" s="170"/>
      <c r="P266" s="170"/>
      <c r="Q266" s="170"/>
      <c r="R266" s="170"/>
      <c r="S266" s="170"/>
      <c r="T266" s="171"/>
      <c r="AT266" s="166" t="s">
        <v>174</v>
      </c>
      <c r="AU266" s="166" t="s">
        <v>84</v>
      </c>
      <c r="AV266" s="13" t="s">
        <v>82</v>
      </c>
      <c r="AW266" s="13" t="s">
        <v>30</v>
      </c>
      <c r="AX266" s="13" t="s">
        <v>74</v>
      </c>
      <c r="AY266" s="166" t="s">
        <v>166</v>
      </c>
    </row>
    <row r="267" spans="1:65" s="13" customFormat="1" ht="11.25">
      <c r="B267" s="164"/>
      <c r="D267" s="165" t="s">
        <v>174</v>
      </c>
      <c r="E267" s="166" t="s">
        <v>1</v>
      </c>
      <c r="F267" s="167" t="s">
        <v>856</v>
      </c>
      <c r="H267" s="166" t="s">
        <v>1</v>
      </c>
      <c r="I267" s="168"/>
      <c r="L267" s="164"/>
      <c r="M267" s="169"/>
      <c r="N267" s="170"/>
      <c r="O267" s="170"/>
      <c r="P267" s="170"/>
      <c r="Q267" s="170"/>
      <c r="R267" s="170"/>
      <c r="S267" s="170"/>
      <c r="T267" s="171"/>
      <c r="AT267" s="166" t="s">
        <v>174</v>
      </c>
      <c r="AU267" s="166" t="s">
        <v>84</v>
      </c>
      <c r="AV267" s="13" t="s">
        <v>82</v>
      </c>
      <c r="AW267" s="13" t="s">
        <v>30</v>
      </c>
      <c r="AX267" s="13" t="s">
        <v>74</v>
      </c>
      <c r="AY267" s="166" t="s">
        <v>166</v>
      </c>
    </row>
    <row r="268" spans="1:65" s="14" customFormat="1" ht="11.25">
      <c r="B268" s="172"/>
      <c r="D268" s="165" t="s">
        <v>174</v>
      </c>
      <c r="E268" s="173" t="s">
        <v>1</v>
      </c>
      <c r="F268" s="174" t="s">
        <v>888</v>
      </c>
      <c r="H268" s="175">
        <v>13.76</v>
      </c>
      <c r="I268" s="176"/>
      <c r="L268" s="172"/>
      <c r="M268" s="177"/>
      <c r="N268" s="178"/>
      <c r="O268" s="178"/>
      <c r="P268" s="178"/>
      <c r="Q268" s="178"/>
      <c r="R268" s="178"/>
      <c r="S268" s="178"/>
      <c r="T268" s="179"/>
      <c r="AT268" s="173" t="s">
        <v>174</v>
      </c>
      <c r="AU268" s="173" t="s">
        <v>84</v>
      </c>
      <c r="AV268" s="14" t="s">
        <v>84</v>
      </c>
      <c r="AW268" s="14" t="s">
        <v>30</v>
      </c>
      <c r="AX268" s="14" t="s">
        <v>74</v>
      </c>
      <c r="AY268" s="173" t="s">
        <v>166</v>
      </c>
    </row>
    <row r="269" spans="1:65" s="15" customFormat="1" ht="11.25">
      <c r="B269" s="180"/>
      <c r="D269" s="165" t="s">
        <v>174</v>
      </c>
      <c r="E269" s="181" t="s">
        <v>1</v>
      </c>
      <c r="F269" s="182" t="s">
        <v>177</v>
      </c>
      <c r="H269" s="183">
        <v>117.76</v>
      </c>
      <c r="I269" s="184"/>
      <c r="L269" s="180"/>
      <c r="M269" s="185"/>
      <c r="N269" s="186"/>
      <c r="O269" s="186"/>
      <c r="P269" s="186"/>
      <c r="Q269" s="186"/>
      <c r="R269" s="186"/>
      <c r="S269" s="186"/>
      <c r="T269" s="187"/>
      <c r="AT269" s="181" t="s">
        <v>174</v>
      </c>
      <c r="AU269" s="181" t="s">
        <v>84</v>
      </c>
      <c r="AV269" s="15" t="s">
        <v>172</v>
      </c>
      <c r="AW269" s="15" t="s">
        <v>30</v>
      </c>
      <c r="AX269" s="15" t="s">
        <v>82</v>
      </c>
      <c r="AY269" s="181" t="s">
        <v>166</v>
      </c>
    </row>
    <row r="270" spans="1:65" s="12" customFormat="1" ht="22.9" customHeight="1">
      <c r="B270" s="136"/>
      <c r="D270" s="137" t="s">
        <v>73</v>
      </c>
      <c r="E270" s="147" t="s">
        <v>197</v>
      </c>
      <c r="F270" s="147" t="s">
        <v>894</v>
      </c>
      <c r="I270" s="139"/>
      <c r="J270" s="148">
        <f>BK270</f>
        <v>0</v>
      </c>
      <c r="L270" s="136"/>
      <c r="M270" s="141"/>
      <c r="N270" s="142"/>
      <c r="O270" s="142"/>
      <c r="P270" s="143">
        <f>SUM(P271:P371)</f>
        <v>0</v>
      </c>
      <c r="Q270" s="142"/>
      <c r="R270" s="143">
        <f>SUM(R271:R371)</f>
        <v>53.325544000000001</v>
      </c>
      <c r="S270" s="142"/>
      <c r="T270" s="144">
        <f>SUM(T271:T371)</f>
        <v>2.8306999999999998</v>
      </c>
      <c r="AR270" s="137" t="s">
        <v>82</v>
      </c>
      <c r="AT270" s="145" t="s">
        <v>73</v>
      </c>
      <c r="AU270" s="145" t="s">
        <v>82</v>
      </c>
      <c r="AY270" s="137" t="s">
        <v>166</v>
      </c>
      <c r="BK270" s="146">
        <f>SUM(BK271:BK371)</f>
        <v>0</v>
      </c>
    </row>
    <row r="271" spans="1:65" s="2" customFormat="1" ht="24.2" customHeight="1">
      <c r="A271" s="32"/>
      <c r="B271" s="149"/>
      <c r="C271" s="150" t="s">
        <v>220</v>
      </c>
      <c r="D271" s="150" t="s">
        <v>168</v>
      </c>
      <c r="E271" s="151" t="s">
        <v>895</v>
      </c>
      <c r="F271" s="152" t="s">
        <v>896</v>
      </c>
      <c r="G271" s="153" t="s">
        <v>180</v>
      </c>
      <c r="H271" s="154">
        <v>10</v>
      </c>
      <c r="I271" s="155"/>
      <c r="J271" s="156">
        <f>ROUND(I271*H271,2)</f>
        <v>0</v>
      </c>
      <c r="K271" s="157"/>
      <c r="L271" s="33"/>
      <c r="M271" s="158" t="s">
        <v>1</v>
      </c>
      <c r="N271" s="159" t="s">
        <v>39</v>
      </c>
      <c r="O271" s="58"/>
      <c r="P271" s="160">
        <f>O271*H271</f>
        <v>0</v>
      </c>
      <c r="Q271" s="160">
        <v>1.1039999999999999E-2</v>
      </c>
      <c r="R271" s="160">
        <f>Q271*H271</f>
        <v>0.1104</v>
      </c>
      <c r="S271" s="160">
        <v>0.28306999999999999</v>
      </c>
      <c r="T271" s="161">
        <f>S271*H271</f>
        <v>2.8306999999999998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62" t="s">
        <v>172</v>
      </c>
      <c r="AT271" s="162" t="s">
        <v>168</v>
      </c>
      <c r="AU271" s="162" t="s">
        <v>84</v>
      </c>
      <c r="AY271" s="17" t="s">
        <v>166</v>
      </c>
      <c r="BE271" s="163">
        <f>IF(N271="základní",J271,0)</f>
        <v>0</v>
      </c>
      <c r="BF271" s="163">
        <f>IF(N271="snížená",J271,0)</f>
        <v>0</v>
      </c>
      <c r="BG271" s="163">
        <f>IF(N271="zákl. přenesená",J271,0)</f>
        <v>0</v>
      </c>
      <c r="BH271" s="163">
        <f>IF(N271="sníž. přenesená",J271,0)</f>
        <v>0</v>
      </c>
      <c r="BI271" s="163">
        <f>IF(N271="nulová",J271,0)</f>
        <v>0</v>
      </c>
      <c r="BJ271" s="17" t="s">
        <v>82</v>
      </c>
      <c r="BK271" s="163">
        <f>ROUND(I271*H271,2)</f>
        <v>0</v>
      </c>
      <c r="BL271" s="17" t="s">
        <v>172</v>
      </c>
      <c r="BM271" s="162" t="s">
        <v>897</v>
      </c>
    </row>
    <row r="272" spans="1:65" s="13" customFormat="1" ht="22.5">
      <c r="B272" s="164"/>
      <c r="D272" s="165" t="s">
        <v>174</v>
      </c>
      <c r="E272" s="166" t="s">
        <v>1</v>
      </c>
      <c r="F272" s="167" t="s">
        <v>898</v>
      </c>
      <c r="H272" s="166" t="s">
        <v>1</v>
      </c>
      <c r="I272" s="168"/>
      <c r="L272" s="164"/>
      <c r="M272" s="169"/>
      <c r="N272" s="170"/>
      <c r="O272" s="170"/>
      <c r="P272" s="170"/>
      <c r="Q272" s="170"/>
      <c r="R272" s="170"/>
      <c r="S272" s="170"/>
      <c r="T272" s="171"/>
      <c r="AT272" s="166" t="s">
        <v>174</v>
      </c>
      <c r="AU272" s="166" t="s">
        <v>84</v>
      </c>
      <c r="AV272" s="13" t="s">
        <v>82</v>
      </c>
      <c r="AW272" s="13" t="s">
        <v>30</v>
      </c>
      <c r="AX272" s="13" t="s">
        <v>74</v>
      </c>
      <c r="AY272" s="166" t="s">
        <v>166</v>
      </c>
    </row>
    <row r="273" spans="1:65" s="14" customFormat="1" ht="11.25">
      <c r="B273" s="172"/>
      <c r="D273" s="165" t="s">
        <v>174</v>
      </c>
      <c r="E273" s="173" t="s">
        <v>1</v>
      </c>
      <c r="F273" s="174" t="s">
        <v>216</v>
      </c>
      <c r="H273" s="175">
        <v>10</v>
      </c>
      <c r="I273" s="176"/>
      <c r="L273" s="172"/>
      <c r="M273" s="177"/>
      <c r="N273" s="178"/>
      <c r="O273" s="178"/>
      <c r="P273" s="178"/>
      <c r="Q273" s="178"/>
      <c r="R273" s="178"/>
      <c r="S273" s="178"/>
      <c r="T273" s="179"/>
      <c r="AT273" s="173" t="s">
        <v>174</v>
      </c>
      <c r="AU273" s="173" t="s">
        <v>84</v>
      </c>
      <c r="AV273" s="14" t="s">
        <v>84</v>
      </c>
      <c r="AW273" s="14" t="s">
        <v>30</v>
      </c>
      <c r="AX273" s="14" t="s">
        <v>74</v>
      </c>
      <c r="AY273" s="173" t="s">
        <v>166</v>
      </c>
    </row>
    <row r="274" spans="1:65" s="15" customFormat="1" ht="11.25">
      <c r="B274" s="180"/>
      <c r="D274" s="165" t="s">
        <v>174</v>
      </c>
      <c r="E274" s="181" t="s">
        <v>1</v>
      </c>
      <c r="F274" s="182" t="s">
        <v>177</v>
      </c>
      <c r="H274" s="183">
        <v>10</v>
      </c>
      <c r="I274" s="184"/>
      <c r="L274" s="180"/>
      <c r="M274" s="185"/>
      <c r="N274" s="186"/>
      <c r="O274" s="186"/>
      <c r="P274" s="186"/>
      <c r="Q274" s="186"/>
      <c r="R274" s="186"/>
      <c r="S274" s="186"/>
      <c r="T274" s="187"/>
      <c r="AT274" s="181" t="s">
        <v>174</v>
      </c>
      <c r="AU274" s="181" t="s">
        <v>84</v>
      </c>
      <c r="AV274" s="15" t="s">
        <v>172</v>
      </c>
      <c r="AW274" s="15" t="s">
        <v>30</v>
      </c>
      <c r="AX274" s="15" t="s">
        <v>82</v>
      </c>
      <c r="AY274" s="181" t="s">
        <v>166</v>
      </c>
    </row>
    <row r="275" spans="1:65" s="2" customFormat="1" ht="21.75" customHeight="1">
      <c r="A275" s="32"/>
      <c r="B275" s="149"/>
      <c r="C275" s="191" t="s">
        <v>8</v>
      </c>
      <c r="D275" s="191" t="s">
        <v>244</v>
      </c>
      <c r="E275" s="192" t="s">
        <v>899</v>
      </c>
      <c r="F275" s="193" t="s">
        <v>900</v>
      </c>
      <c r="G275" s="194" t="s">
        <v>180</v>
      </c>
      <c r="H275" s="195">
        <v>10</v>
      </c>
      <c r="I275" s="196"/>
      <c r="J275" s="197">
        <f>ROUND(I275*H275,2)</f>
        <v>0</v>
      </c>
      <c r="K275" s="198"/>
      <c r="L275" s="199"/>
      <c r="M275" s="200" t="s">
        <v>1</v>
      </c>
      <c r="N275" s="201" t="s">
        <v>39</v>
      </c>
      <c r="O275" s="58"/>
      <c r="P275" s="160">
        <f>O275*H275</f>
        <v>0</v>
      </c>
      <c r="Q275" s="160">
        <v>9.7000000000000003E-2</v>
      </c>
      <c r="R275" s="160">
        <f>Q275*H275</f>
        <v>0.97</v>
      </c>
      <c r="S275" s="160">
        <v>0</v>
      </c>
      <c r="T275" s="161">
        <f>S275*H275</f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62" t="s">
        <v>209</v>
      </c>
      <c r="AT275" s="162" t="s">
        <v>244</v>
      </c>
      <c r="AU275" s="162" t="s">
        <v>84</v>
      </c>
      <c r="AY275" s="17" t="s">
        <v>166</v>
      </c>
      <c r="BE275" s="163">
        <f>IF(N275="základní",J275,0)</f>
        <v>0</v>
      </c>
      <c r="BF275" s="163">
        <f>IF(N275="snížená",J275,0)</f>
        <v>0</v>
      </c>
      <c r="BG275" s="163">
        <f>IF(N275="zákl. přenesená",J275,0)</f>
        <v>0</v>
      </c>
      <c r="BH275" s="163">
        <f>IF(N275="sníž. přenesená",J275,0)</f>
        <v>0</v>
      </c>
      <c r="BI275" s="163">
        <f>IF(N275="nulová",J275,0)</f>
        <v>0</v>
      </c>
      <c r="BJ275" s="17" t="s">
        <v>82</v>
      </c>
      <c r="BK275" s="163">
        <f>ROUND(I275*H275,2)</f>
        <v>0</v>
      </c>
      <c r="BL275" s="17" t="s">
        <v>172</v>
      </c>
      <c r="BM275" s="162" t="s">
        <v>901</v>
      </c>
    </row>
    <row r="276" spans="1:65" s="14" customFormat="1" ht="11.25">
      <c r="B276" s="172"/>
      <c r="D276" s="165" t="s">
        <v>174</v>
      </c>
      <c r="E276" s="173" t="s">
        <v>1</v>
      </c>
      <c r="F276" s="174" t="s">
        <v>902</v>
      </c>
      <c r="H276" s="175">
        <v>390</v>
      </c>
      <c r="I276" s="176"/>
      <c r="L276" s="172"/>
      <c r="M276" s="177"/>
      <c r="N276" s="178"/>
      <c r="O276" s="178"/>
      <c r="P276" s="178"/>
      <c r="Q276" s="178"/>
      <c r="R276" s="178"/>
      <c r="S276" s="178"/>
      <c r="T276" s="179"/>
      <c r="AT276" s="173" t="s">
        <v>174</v>
      </c>
      <c r="AU276" s="173" t="s">
        <v>84</v>
      </c>
      <c r="AV276" s="14" t="s">
        <v>84</v>
      </c>
      <c r="AW276" s="14" t="s">
        <v>30</v>
      </c>
      <c r="AX276" s="14" t="s">
        <v>74</v>
      </c>
      <c r="AY276" s="173" t="s">
        <v>166</v>
      </c>
    </row>
    <row r="277" spans="1:65" s="14" customFormat="1" ht="11.25">
      <c r="B277" s="172"/>
      <c r="D277" s="165" t="s">
        <v>174</v>
      </c>
      <c r="E277" s="173" t="s">
        <v>1</v>
      </c>
      <c r="F277" s="174" t="s">
        <v>903</v>
      </c>
      <c r="H277" s="175">
        <v>10</v>
      </c>
      <c r="I277" s="176"/>
      <c r="L277" s="172"/>
      <c r="M277" s="177"/>
      <c r="N277" s="178"/>
      <c r="O277" s="178"/>
      <c r="P277" s="178"/>
      <c r="Q277" s="178"/>
      <c r="R277" s="178"/>
      <c r="S277" s="178"/>
      <c r="T277" s="179"/>
      <c r="AT277" s="173" t="s">
        <v>174</v>
      </c>
      <c r="AU277" s="173" t="s">
        <v>84</v>
      </c>
      <c r="AV277" s="14" t="s">
        <v>84</v>
      </c>
      <c r="AW277" s="14" t="s">
        <v>30</v>
      </c>
      <c r="AX277" s="14" t="s">
        <v>74</v>
      </c>
      <c r="AY277" s="173" t="s">
        <v>166</v>
      </c>
    </row>
    <row r="278" spans="1:65" s="15" customFormat="1" ht="11.25">
      <c r="B278" s="180"/>
      <c r="D278" s="165" t="s">
        <v>174</v>
      </c>
      <c r="E278" s="181" t="s">
        <v>1</v>
      </c>
      <c r="F278" s="182" t="s">
        <v>177</v>
      </c>
      <c r="H278" s="183">
        <v>400</v>
      </c>
      <c r="I278" s="184"/>
      <c r="L278" s="180"/>
      <c r="M278" s="185"/>
      <c r="N278" s="186"/>
      <c r="O278" s="186"/>
      <c r="P278" s="186"/>
      <c r="Q278" s="186"/>
      <c r="R278" s="186"/>
      <c r="S278" s="186"/>
      <c r="T278" s="187"/>
      <c r="AT278" s="181" t="s">
        <v>174</v>
      </c>
      <c r="AU278" s="181" t="s">
        <v>84</v>
      </c>
      <c r="AV278" s="15" t="s">
        <v>172</v>
      </c>
      <c r="AW278" s="15" t="s">
        <v>30</v>
      </c>
      <c r="AX278" s="15" t="s">
        <v>74</v>
      </c>
      <c r="AY278" s="181" t="s">
        <v>166</v>
      </c>
    </row>
    <row r="279" spans="1:65" s="13" customFormat="1" ht="22.5">
      <c r="B279" s="164"/>
      <c r="D279" s="165" t="s">
        <v>174</v>
      </c>
      <c r="E279" s="166" t="s">
        <v>1</v>
      </c>
      <c r="F279" s="167" t="s">
        <v>898</v>
      </c>
      <c r="H279" s="166" t="s">
        <v>1</v>
      </c>
      <c r="I279" s="168"/>
      <c r="L279" s="164"/>
      <c r="M279" s="169"/>
      <c r="N279" s="170"/>
      <c r="O279" s="170"/>
      <c r="P279" s="170"/>
      <c r="Q279" s="170"/>
      <c r="R279" s="170"/>
      <c r="S279" s="170"/>
      <c r="T279" s="171"/>
      <c r="AT279" s="166" t="s">
        <v>174</v>
      </c>
      <c r="AU279" s="166" t="s">
        <v>84</v>
      </c>
      <c r="AV279" s="13" t="s">
        <v>82</v>
      </c>
      <c r="AW279" s="13" t="s">
        <v>30</v>
      </c>
      <c r="AX279" s="13" t="s">
        <v>74</v>
      </c>
      <c r="AY279" s="166" t="s">
        <v>166</v>
      </c>
    </row>
    <row r="280" spans="1:65" s="14" customFormat="1" ht="11.25">
      <c r="B280" s="172"/>
      <c r="D280" s="165" t="s">
        <v>174</v>
      </c>
      <c r="E280" s="173" t="s">
        <v>1</v>
      </c>
      <c r="F280" s="174" t="s">
        <v>216</v>
      </c>
      <c r="H280" s="175">
        <v>10</v>
      </c>
      <c r="I280" s="176"/>
      <c r="L280" s="172"/>
      <c r="M280" s="177"/>
      <c r="N280" s="178"/>
      <c r="O280" s="178"/>
      <c r="P280" s="178"/>
      <c r="Q280" s="178"/>
      <c r="R280" s="178"/>
      <c r="S280" s="178"/>
      <c r="T280" s="179"/>
      <c r="AT280" s="173" t="s">
        <v>174</v>
      </c>
      <c r="AU280" s="173" t="s">
        <v>84</v>
      </c>
      <c r="AV280" s="14" t="s">
        <v>84</v>
      </c>
      <c r="AW280" s="14" t="s">
        <v>30</v>
      </c>
      <c r="AX280" s="14" t="s">
        <v>74</v>
      </c>
      <c r="AY280" s="173" t="s">
        <v>166</v>
      </c>
    </row>
    <row r="281" spans="1:65" s="15" customFormat="1" ht="11.25">
      <c r="B281" s="180"/>
      <c r="D281" s="165" t="s">
        <v>174</v>
      </c>
      <c r="E281" s="181" t="s">
        <v>1</v>
      </c>
      <c r="F281" s="182" t="s">
        <v>177</v>
      </c>
      <c r="H281" s="183">
        <v>10</v>
      </c>
      <c r="I281" s="184"/>
      <c r="L281" s="180"/>
      <c r="M281" s="185"/>
      <c r="N281" s="186"/>
      <c r="O281" s="186"/>
      <c r="P281" s="186"/>
      <c r="Q281" s="186"/>
      <c r="R281" s="186"/>
      <c r="S281" s="186"/>
      <c r="T281" s="187"/>
      <c r="AT281" s="181" t="s">
        <v>174</v>
      </c>
      <c r="AU281" s="181" t="s">
        <v>84</v>
      </c>
      <c r="AV281" s="15" t="s">
        <v>172</v>
      </c>
      <c r="AW281" s="15" t="s">
        <v>30</v>
      </c>
      <c r="AX281" s="15" t="s">
        <v>82</v>
      </c>
      <c r="AY281" s="181" t="s">
        <v>166</v>
      </c>
    </row>
    <row r="282" spans="1:65" s="2" customFormat="1" ht="24.2" customHeight="1">
      <c r="A282" s="32"/>
      <c r="B282" s="149"/>
      <c r="C282" s="150" t="s">
        <v>227</v>
      </c>
      <c r="D282" s="150" t="s">
        <v>168</v>
      </c>
      <c r="E282" s="151" t="s">
        <v>904</v>
      </c>
      <c r="F282" s="152" t="s">
        <v>905</v>
      </c>
      <c r="G282" s="153" t="s">
        <v>171</v>
      </c>
      <c r="H282" s="154">
        <v>1.98</v>
      </c>
      <c r="I282" s="155"/>
      <c r="J282" s="156">
        <f>ROUND(I282*H282,2)</f>
        <v>0</v>
      </c>
      <c r="K282" s="157"/>
      <c r="L282" s="33"/>
      <c r="M282" s="158" t="s">
        <v>1</v>
      </c>
      <c r="N282" s="159" t="s">
        <v>39</v>
      </c>
      <c r="O282" s="58"/>
      <c r="P282" s="160">
        <f>O282*H282</f>
        <v>0</v>
      </c>
      <c r="Q282" s="160">
        <v>0</v>
      </c>
      <c r="R282" s="160">
        <f>Q282*H282</f>
        <v>0</v>
      </c>
      <c r="S282" s="160">
        <v>0</v>
      </c>
      <c r="T282" s="161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62" t="s">
        <v>172</v>
      </c>
      <c r="AT282" s="162" t="s">
        <v>168</v>
      </c>
      <c r="AU282" s="162" t="s">
        <v>84</v>
      </c>
      <c r="AY282" s="17" t="s">
        <v>166</v>
      </c>
      <c r="BE282" s="163">
        <f>IF(N282="základní",J282,0)</f>
        <v>0</v>
      </c>
      <c r="BF282" s="163">
        <f>IF(N282="snížená",J282,0)</f>
        <v>0</v>
      </c>
      <c r="BG282" s="163">
        <f>IF(N282="zákl. přenesená",J282,0)</f>
        <v>0</v>
      </c>
      <c r="BH282" s="163">
        <f>IF(N282="sníž. přenesená",J282,0)</f>
        <v>0</v>
      </c>
      <c r="BI282" s="163">
        <f>IF(N282="nulová",J282,0)</f>
        <v>0</v>
      </c>
      <c r="BJ282" s="17" t="s">
        <v>82</v>
      </c>
      <c r="BK282" s="163">
        <f>ROUND(I282*H282,2)</f>
        <v>0</v>
      </c>
      <c r="BL282" s="17" t="s">
        <v>172</v>
      </c>
      <c r="BM282" s="162" t="s">
        <v>906</v>
      </c>
    </row>
    <row r="283" spans="1:65" s="13" customFormat="1" ht="11.25">
      <c r="B283" s="164"/>
      <c r="D283" s="165" t="s">
        <v>174</v>
      </c>
      <c r="E283" s="166" t="s">
        <v>1</v>
      </c>
      <c r="F283" s="167" t="s">
        <v>907</v>
      </c>
      <c r="H283" s="166" t="s">
        <v>1</v>
      </c>
      <c r="I283" s="168"/>
      <c r="L283" s="164"/>
      <c r="M283" s="169"/>
      <c r="N283" s="170"/>
      <c r="O283" s="170"/>
      <c r="P283" s="170"/>
      <c r="Q283" s="170"/>
      <c r="R283" s="170"/>
      <c r="S283" s="170"/>
      <c r="T283" s="171"/>
      <c r="AT283" s="166" t="s">
        <v>174</v>
      </c>
      <c r="AU283" s="166" t="s">
        <v>84</v>
      </c>
      <c r="AV283" s="13" t="s">
        <v>82</v>
      </c>
      <c r="AW283" s="13" t="s">
        <v>30</v>
      </c>
      <c r="AX283" s="13" t="s">
        <v>74</v>
      </c>
      <c r="AY283" s="166" t="s">
        <v>166</v>
      </c>
    </row>
    <row r="284" spans="1:65" s="14" customFormat="1" ht="11.25">
      <c r="B284" s="172"/>
      <c r="D284" s="165" t="s">
        <v>174</v>
      </c>
      <c r="E284" s="173" t="s">
        <v>1</v>
      </c>
      <c r="F284" s="174" t="s">
        <v>908</v>
      </c>
      <c r="H284" s="175">
        <v>1.98</v>
      </c>
      <c r="I284" s="176"/>
      <c r="L284" s="172"/>
      <c r="M284" s="177"/>
      <c r="N284" s="178"/>
      <c r="O284" s="178"/>
      <c r="P284" s="178"/>
      <c r="Q284" s="178"/>
      <c r="R284" s="178"/>
      <c r="S284" s="178"/>
      <c r="T284" s="179"/>
      <c r="AT284" s="173" t="s">
        <v>174</v>
      </c>
      <c r="AU284" s="173" t="s">
        <v>84</v>
      </c>
      <c r="AV284" s="14" t="s">
        <v>84</v>
      </c>
      <c r="AW284" s="14" t="s">
        <v>30</v>
      </c>
      <c r="AX284" s="14" t="s">
        <v>74</v>
      </c>
      <c r="AY284" s="173" t="s">
        <v>166</v>
      </c>
    </row>
    <row r="285" spans="1:65" s="15" customFormat="1" ht="11.25">
      <c r="B285" s="180"/>
      <c r="D285" s="165" t="s">
        <v>174</v>
      </c>
      <c r="E285" s="181" t="s">
        <v>1</v>
      </c>
      <c r="F285" s="182" t="s">
        <v>177</v>
      </c>
      <c r="H285" s="183">
        <v>1.98</v>
      </c>
      <c r="I285" s="184"/>
      <c r="L285" s="180"/>
      <c r="M285" s="185"/>
      <c r="N285" s="186"/>
      <c r="O285" s="186"/>
      <c r="P285" s="186"/>
      <c r="Q285" s="186"/>
      <c r="R285" s="186"/>
      <c r="S285" s="186"/>
      <c r="T285" s="187"/>
      <c r="AT285" s="181" t="s">
        <v>174</v>
      </c>
      <c r="AU285" s="181" t="s">
        <v>84</v>
      </c>
      <c r="AV285" s="15" t="s">
        <v>172</v>
      </c>
      <c r="AW285" s="15" t="s">
        <v>30</v>
      </c>
      <c r="AX285" s="15" t="s">
        <v>82</v>
      </c>
      <c r="AY285" s="181" t="s">
        <v>166</v>
      </c>
    </row>
    <row r="286" spans="1:65" s="2" customFormat="1" ht="24.2" customHeight="1">
      <c r="A286" s="32"/>
      <c r="B286" s="149"/>
      <c r="C286" s="150" t="s">
        <v>231</v>
      </c>
      <c r="D286" s="150" t="s">
        <v>168</v>
      </c>
      <c r="E286" s="151" t="s">
        <v>909</v>
      </c>
      <c r="F286" s="152" t="s">
        <v>910</v>
      </c>
      <c r="G286" s="153" t="s">
        <v>171</v>
      </c>
      <c r="H286" s="154">
        <v>13.76</v>
      </c>
      <c r="I286" s="155"/>
      <c r="J286" s="156">
        <f>ROUND(I286*H286,2)</f>
        <v>0</v>
      </c>
      <c r="K286" s="157"/>
      <c r="L286" s="33"/>
      <c r="M286" s="158" t="s">
        <v>1</v>
      </c>
      <c r="N286" s="159" t="s">
        <v>39</v>
      </c>
      <c r="O286" s="58"/>
      <c r="P286" s="160">
        <f>O286*H286</f>
        <v>0</v>
      </c>
      <c r="Q286" s="160">
        <v>0</v>
      </c>
      <c r="R286" s="160">
        <f>Q286*H286</f>
        <v>0</v>
      </c>
      <c r="S286" s="160">
        <v>0</v>
      </c>
      <c r="T286" s="161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62" t="s">
        <v>172</v>
      </c>
      <c r="AT286" s="162" t="s">
        <v>168</v>
      </c>
      <c r="AU286" s="162" t="s">
        <v>84</v>
      </c>
      <c r="AY286" s="17" t="s">
        <v>166</v>
      </c>
      <c r="BE286" s="163">
        <f>IF(N286="základní",J286,0)</f>
        <v>0</v>
      </c>
      <c r="BF286" s="163">
        <f>IF(N286="snížená",J286,0)</f>
        <v>0</v>
      </c>
      <c r="BG286" s="163">
        <f>IF(N286="zákl. přenesená",J286,0)</f>
        <v>0</v>
      </c>
      <c r="BH286" s="163">
        <f>IF(N286="sníž. přenesená",J286,0)</f>
        <v>0</v>
      </c>
      <c r="BI286" s="163">
        <f>IF(N286="nulová",J286,0)</f>
        <v>0</v>
      </c>
      <c r="BJ286" s="17" t="s">
        <v>82</v>
      </c>
      <c r="BK286" s="163">
        <f>ROUND(I286*H286,2)</f>
        <v>0</v>
      </c>
      <c r="BL286" s="17" t="s">
        <v>172</v>
      </c>
      <c r="BM286" s="162" t="s">
        <v>911</v>
      </c>
    </row>
    <row r="287" spans="1:65" s="13" customFormat="1" ht="11.25">
      <c r="B287" s="164"/>
      <c r="D287" s="165" t="s">
        <v>174</v>
      </c>
      <c r="E287" s="166" t="s">
        <v>1</v>
      </c>
      <c r="F287" s="167" t="s">
        <v>855</v>
      </c>
      <c r="H287" s="166" t="s">
        <v>1</v>
      </c>
      <c r="I287" s="168"/>
      <c r="L287" s="164"/>
      <c r="M287" s="169"/>
      <c r="N287" s="170"/>
      <c r="O287" s="170"/>
      <c r="P287" s="170"/>
      <c r="Q287" s="170"/>
      <c r="R287" s="170"/>
      <c r="S287" s="170"/>
      <c r="T287" s="171"/>
      <c r="AT287" s="166" t="s">
        <v>174</v>
      </c>
      <c r="AU287" s="166" t="s">
        <v>84</v>
      </c>
      <c r="AV287" s="13" t="s">
        <v>82</v>
      </c>
      <c r="AW287" s="13" t="s">
        <v>30</v>
      </c>
      <c r="AX287" s="13" t="s">
        <v>74</v>
      </c>
      <c r="AY287" s="166" t="s">
        <v>166</v>
      </c>
    </row>
    <row r="288" spans="1:65" s="13" customFormat="1" ht="11.25">
      <c r="B288" s="164"/>
      <c r="D288" s="165" t="s">
        <v>174</v>
      </c>
      <c r="E288" s="166" t="s">
        <v>1</v>
      </c>
      <c r="F288" s="167" t="s">
        <v>856</v>
      </c>
      <c r="H288" s="166" t="s">
        <v>1</v>
      </c>
      <c r="I288" s="168"/>
      <c r="L288" s="164"/>
      <c r="M288" s="169"/>
      <c r="N288" s="170"/>
      <c r="O288" s="170"/>
      <c r="P288" s="170"/>
      <c r="Q288" s="170"/>
      <c r="R288" s="170"/>
      <c r="S288" s="170"/>
      <c r="T288" s="171"/>
      <c r="AT288" s="166" t="s">
        <v>174</v>
      </c>
      <c r="AU288" s="166" t="s">
        <v>84</v>
      </c>
      <c r="AV288" s="13" t="s">
        <v>82</v>
      </c>
      <c r="AW288" s="13" t="s">
        <v>30</v>
      </c>
      <c r="AX288" s="13" t="s">
        <v>74</v>
      </c>
      <c r="AY288" s="166" t="s">
        <v>166</v>
      </c>
    </row>
    <row r="289" spans="1:65" s="14" customFormat="1" ht="11.25">
      <c r="B289" s="172"/>
      <c r="D289" s="165" t="s">
        <v>174</v>
      </c>
      <c r="E289" s="173" t="s">
        <v>1</v>
      </c>
      <c r="F289" s="174" t="s">
        <v>888</v>
      </c>
      <c r="H289" s="175">
        <v>13.76</v>
      </c>
      <c r="I289" s="176"/>
      <c r="L289" s="172"/>
      <c r="M289" s="177"/>
      <c r="N289" s="178"/>
      <c r="O289" s="178"/>
      <c r="P289" s="178"/>
      <c r="Q289" s="178"/>
      <c r="R289" s="178"/>
      <c r="S289" s="178"/>
      <c r="T289" s="179"/>
      <c r="AT289" s="173" t="s">
        <v>174</v>
      </c>
      <c r="AU289" s="173" t="s">
        <v>84</v>
      </c>
      <c r="AV289" s="14" t="s">
        <v>84</v>
      </c>
      <c r="AW289" s="14" t="s">
        <v>30</v>
      </c>
      <c r="AX289" s="14" t="s">
        <v>74</v>
      </c>
      <c r="AY289" s="173" t="s">
        <v>166</v>
      </c>
    </row>
    <row r="290" spans="1:65" s="15" customFormat="1" ht="11.25">
      <c r="B290" s="180"/>
      <c r="D290" s="165" t="s">
        <v>174</v>
      </c>
      <c r="E290" s="181" t="s">
        <v>1</v>
      </c>
      <c r="F290" s="182" t="s">
        <v>177</v>
      </c>
      <c r="H290" s="183">
        <v>13.76</v>
      </c>
      <c r="I290" s="184"/>
      <c r="L290" s="180"/>
      <c r="M290" s="185"/>
      <c r="N290" s="186"/>
      <c r="O290" s="186"/>
      <c r="P290" s="186"/>
      <c r="Q290" s="186"/>
      <c r="R290" s="186"/>
      <c r="S290" s="186"/>
      <c r="T290" s="187"/>
      <c r="AT290" s="181" t="s">
        <v>174</v>
      </c>
      <c r="AU290" s="181" t="s">
        <v>84</v>
      </c>
      <c r="AV290" s="15" t="s">
        <v>172</v>
      </c>
      <c r="AW290" s="15" t="s">
        <v>30</v>
      </c>
      <c r="AX290" s="15" t="s">
        <v>82</v>
      </c>
      <c r="AY290" s="181" t="s">
        <v>166</v>
      </c>
    </row>
    <row r="291" spans="1:65" s="2" customFormat="1" ht="24.2" customHeight="1">
      <c r="A291" s="32"/>
      <c r="B291" s="149"/>
      <c r="C291" s="150" t="s">
        <v>306</v>
      </c>
      <c r="D291" s="150" t="s">
        <v>168</v>
      </c>
      <c r="E291" s="151" t="s">
        <v>912</v>
      </c>
      <c r="F291" s="152" t="s">
        <v>913</v>
      </c>
      <c r="G291" s="153" t="s">
        <v>171</v>
      </c>
      <c r="H291" s="154">
        <v>194</v>
      </c>
      <c r="I291" s="155"/>
      <c r="J291" s="156">
        <f>ROUND(I291*H291,2)</f>
        <v>0</v>
      </c>
      <c r="K291" s="157"/>
      <c r="L291" s="33"/>
      <c r="M291" s="158" t="s">
        <v>1</v>
      </c>
      <c r="N291" s="159" t="s">
        <v>39</v>
      </c>
      <c r="O291" s="58"/>
      <c r="P291" s="160">
        <f>O291*H291</f>
        <v>0</v>
      </c>
      <c r="Q291" s="160">
        <v>0</v>
      </c>
      <c r="R291" s="160">
        <f>Q291*H291</f>
        <v>0</v>
      </c>
      <c r="S291" s="160">
        <v>0</v>
      </c>
      <c r="T291" s="161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62" t="s">
        <v>172</v>
      </c>
      <c r="AT291" s="162" t="s">
        <v>168</v>
      </c>
      <c r="AU291" s="162" t="s">
        <v>84</v>
      </c>
      <c r="AY291" s="17" t="s">
        <v>166</v>
      </c>
      <c r="BE291" s="163">
        <f>IF(N291="základní",J291,0)</f>
        <v>0</v>
      </c>
      <c r="BF291" s="163">
        <f>IF(N291="snížená",J291,0)</f>
        <v>0</v>
      </c>
      <c r="BG291" s="163">
        <f>IF(N291="zákl. přenesená",J291,0)</f>
        <v>0</v>
      </c>
      <c r="BH291" s="163">
        <f>IF(N291="sníž. přenesená",J291,0)</f>
        <v>0</v>
      </c>
      <c r="BI291" s="163">
        <f>IF(N291="nulová",J291,0)</f>
        <v>0</v>
      </c>
      <c r="BJ291" s="17" t="s">
        <v>82</v>
      </c>
      <c r="BK291" s="163">
        <f>ROUND(I291*H291,2)</f>
        <v>0</v>
      </c>
      <c r="BL291" s="17" t="s">
        <v>172</v>
      </c>
      <c r="BM291" s="162" t="s">
        <v>914</v>
      </c>
    </row>
    <row r="292" spans="1:65" s="13" customFormat="1" ht="11.25">
      <c r="B292" s="164"/>
      <c r="D292" s="165" t="s">
        <v>174</v>
      </c>
      <c r="E292" s="166" t="s">
        <v>1</v>
      </c>
      <c r="F292" s="167" t="s">
        <v>915</v>
      </c>
      <c r="H292" s="166" t="s">
        <v>1</v>
      </c>
      <c r="I292" s="168"/>
      <c r="L292" s="164"/>
      <c r="M292" s="169"/>
      <c r="N292" s="170"/>
      <c r="O292" s="170"/>
      <c r="P292" s="170"/>
      <c r="Q292" s="170"/>
      <c r="R292" s="170"/>
      <c r="S292" s="170"/>
      <c r="T292" s="171"/>
      <c r="AT292" s="166" t="s">
        <v>174</v>
      </c>
      <c r="AU292" s="166" t="s">
        <v>84</v>
      </c>
      <c r="AV292" s="13" t="s">
        <v>82</v>
      </c>
      <c r="AW292" s="13" t="s">
        <v>30</v>
      </c>
      <c r="AX292" s="13" t="s">
        <v>74</v>
      </c>
      <c r="AY292" s="166" t="s">
        <v>166</v>
      </c>
    </row>
    <row r="293" spans="1:65" s="13" customFormat="1" ht="11.25">
      <c r="B293" s="164"/>
      <c r="D293" s="165" t="s">
        <v>174</v>
      </c>
      <c r="E293" s="166" t="s">
        <v>1</v>
      </c>
      <c r="F293" s="167" t="s">
        <v>840</v>
      </c>
      <c r="H293" s="166" t="s">
        <v>1</v>
      </c>
      <c r="I293" s="168"/>
      <c r="L293" s="164"/>
      <c r="M293" s="169"/>
      <c r="N293" s="170"/>
      <c r="O293" s="170"/>
      <c r="P293" s="170"/>
      <c r="Q293" s="170"/>
      <c r="R293" s="170"/>
      <c r="S293" s="170"/>
      <c r="T293" s="171"/>
      <c r="AT293" s="166" t="s">
        <v>174</v>
      </c>
      <c r="AU293" s="166" t="s">
        <v>84</v>
      </c>
      <c r="AV293" s="13" t="s">
        <v>82</v>
      </c>
      <c r="AW293" s="13" t="s">
        <v>30</v>
      </c>
      <c r="AX293" s="13" t="s">
        <v>74</v>
      </c>
      <c r="AY293" s="166" t="s">
        <v>166</v>
      </c>
    </row>
    <row r="294" spans="1:65" s="14" customFormat="1" ht="11.25">
      <c r="B294" s="172"/>
      <c r="D294" s="165" t="s">
        <v>174</v>
      </c>
      <c r="E294" s="173" t="s">
        <v>1</v>
      </c>
      <c r="F294" s="174" t="s">
        <v>882</v>
      </c>
      <c r="H294" s="175">
        <v>58</v>
      </c>
      <c r="I294" s="176"/>
      <c r="L294" s="172"/>
      <c r="M294" s="177"/>
      <c r="N294" s="178"/>
      <c r="O294" s="178"/>
      <c r="P294" s="178"/>
      <c r="Q294" s="178"/>
      <c r="R294" s="178"/>
      <c r="S294" s="178"/>
      <c r="T294" s="179"/>
      <c r="AT294" s="173" t="s">
        <v>174</v>
      </c>
      <c r="AU294" s="173" t="s">
        <v>84</v>
      </c>
      <c r="AV294" s="14" t="s">
        <v>84</v>
      </c>
      <c r="AW294" s="14" t="s">
        <v>30</v>
      </c>
      <c r="AX294" s="14" t="s">
        <v>74</v>
      </c>
      <c r="AY294" s="173" t="s">
        <v>166</v>
      </c>
    </row>
    <row r="295" spans="1:65" s="13" customFormat="1" ht="11.25">
      <c r="B295" s="164"/>
      <c r="D295" s="165" t="s">
        <v>174</v>
      </c>
      <c r="E295" s="166" t="s">
        <v>1</v>
      </c>
      <c r="F295" s="167" t="s">
        <v>883</v>
      </c>
      <c r="H295" s="166" t="s">
        <v>1</v>
      </c>
      <c r="I295" s="168"/>
      <c r="L295" s="164"/>
      <c r="M295" s="169"/>
      <c r="N295" s="170"/>
      <c r="O295" s="170"/>
      <c r="P295" s="170"/>
      <c r="Q295" s="170"/>
      <c r="R295" s="170"/>
      <c r="S295" s="170"/>
      <c r="T295" s="171"/>
      <c r="AT295" s="166" t="s">
        <v>174</v>
      </c>
      <c r="AU295" s="166" t="s">
        <v>84</v>
      </c>
      <c r="AV295" s="13" t="s">
        <v>82</v>
      </c>
      <c r="AW295" s="13" t="s">
        <v>30</v>
      </c>
      <c r="AX295" s="13" t="s">
        <v>74</v>
      </c>
      <c r="AY295" s="166" t="s">
        <v>166</v>
      </c>
    </row>
    <row r="296" spans="1:65" s="14" customFormat="1" ht="11.25">
      <c r="B296" s="172"/>
      <c r="D296" s="165" t="s">
        <v>174</v>
      </c>
      <c r="E296" s="173" t="s">
        <v>1</v>
      </c>
      <c r="F296" s="174" t="s">
        <v>884</v>
      </c>
      <c r="H296" s="175">
        <v>136</v>
      </c>
      <c r="I296" s="176"/>
      <c r="L296" s="172"/>
      <c r="M296" s="177"/>
      <c r="N296" s="178"/>
      <c r="O296" s="178"/>
      <c r="P296" s="178"/>
      <c r="Q296" s="178"/>
      <c r="R296" s="178"/>
      <c r="S296" s="178"/>
      <c r="T296" s="179"/>
      <c r="AT296" s="173" t="s">
        <v>174</v>
      </c>
      <c r="AU296" s="173" t="s">
        <v>84</v>
      </c>
      <c r="AV296" s="14" t="s">
        <v>84</v>
      </c>
      <c r="AW296" s="14" t="s">
        <v>30</v>
      </c>
      <c r="AX296" s="14" t="s">
        <v>74</v>
      </c>
      <c r="AY296" s="173" t="s">
        <v>166</v>
      </c>
    </row>
    <row r="297" spans="1:65" s="15" customFormat="1" ht="11.25">
      <c r="B297" s="180"/>
      <c r="D297" s="165" t="s">
        <v>174</v>
      </c>
      <c r="E297" s="181" t="s">
        <v>1</v>
      </c>
      <c r="F297" s="182" t="s">
        <v>177</v>
      </c>
      <c r="H297" s="183">
        <v>194</v>
      </c>
      <c r="I297" s="184"/>
      <c r="L297" s="180"/>
      <c r="M297" s="185"/>
      <c r="N297" s="186"/>
      <c r="O297" s="186"/>
      <c r="P297" s="186"/>
      <c r="Q297" s="186"/>
      <c r="R297" s="186"/>
      <c r="S297" s="186"/>
      <c r="T297" s="187"/>
      <c r="AT297" s="181" t="s">
        <v>174</v>
      </c>
      <c r="AU297" s="181" t="s">
        <v>84</v>
      </c>
      <c r="AV297" s="15" t="s">
        <v>172</v>
      </c>
      <c r="AW297" s="15" t="s">
        <v>30</v>
      </c>
      <c r="AX297" s="15" t="s">
        <v>82</v>
      </c>
      <c r="AY297" s="181" t="s">
        <v>166</v>
      </c>
    </row>
    <row r="298" spans="1:65" s="2" customFormat="1" ht="24.2" customHeight="1">
      <c r="A298" s="32"/>
      <c r="B298" s="149"/>
      <c r="C298" s="150" t="s">
        <v>311</v>
      </c>
      <c r="D298" s="150" t="s">
        <v>168</v>
      </c>
      <c r="E298" s="151" t="s">
        <v>916</v>
      </c>
      <c r="F298" s="152" t="s">
        <v>917</v>
      </c>
      <c r="G298" s="153" t="s">
        <v>171</v>
      </c>
      <c r="H298" s="154">
        <v>104</v>
      </c>
      <c r="I298" s="155"/>
      <c r="J298" s="156">
        <f>ROUND(I298*H298,2)</f>
        <v>0</v>
      </c>
      <c r="K298" s="157"/>
      <c r="L298" s="33"/>
      <c r="M298" s="158" t="s">
        <v>1</v>
      </c>
      <c r="N298" s="159" t="s">
        <v>39</v>
      </c>
      <c r="O298" s="58"/>
      <c r="P298" s="160">
        <f>O298*H298</f>
        <v>0</v>
      </c>
      <c r="Q298" s="160">
        <v>0</v>
      </c>
      <c r="R298" s="160">
        <f>Q298*H298</f>
        <v>0</v>
      </c>
      <c r="S298" s="160">
        <v>0</v>
      </c>
      <c r="T298" s="161">
        <f>S298*H298</f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62" t="s">
        <v>172</v>
      </c>
      <c r="AT298" s="162" t="s">
        <v>168</v>
      </c>
      <c r="AU298" s="162" t="s">
        <v>84</v>
      </c>
      <c r="AY298" s="17" t="s">
        <v>166</v>
      </c>
      <c r="BE298" s="163">
        <f>IF(N298="základní",J298,0)</f>
        <v>0</v>
      </c>
      <c r="BF298" s="163">
        <f>IF(N298="snížená",J298,0)</f>
        <v>0</v>
      </c>
      <c r="BG298" s="163">
        <f>IF(N298="zákl. přenesená",J298,0)</f>
        <v>0</v>
      </c>
      <c r="BH298" s="163">
        <f>IF(N298="sníž. přenesená",J298,0)</f>
        <v>0</v>
      </c>
      <c r="BI298" s="163">
        <f>IF(N298="nulová",J298,0)</f>
        <v>0</v>
      </c>
      <c r="BJ298" s="17" t="s">
        <v>82</v>
      </c>
      <c r="BK298" s="163">
        <f>ROUND(I298*H298,2)</f>
        <v>0</v>
      </c>
      <c r="BL298" s="17" t="s">
        <v>172</v>
      </c>
      <c r="BM298" s="162" t="s">
        <v>918</v>
      </c>
    </row>
    <row r="299" spans="1:65" s="13" customFormat="1" ht="11.25">
      <c r="B299" s="164"/>
      <c r="D299" s="165" t="s">
        <v>174</v>
      </c>
      <c r="E299" s="166" t="s">
        <v>1</v>
      </c>
      <c r="F299" s="167" t="s">
        <v>919</v>
      </c>
      <c r="H299" s="166" t="s">
        <v>1</v>
      </c>
      <c r="I299" s="168"/>
      <c r="L299" s="164"/>
      <c r="M299" s="169"/>
      <c r="N299" s="170"/>
      <c r="O299" s="170"/>
      <c r="P299" s="170"/>
      <c r="Q299" s="170"/>
      <c r="R299" s="170"/>
      <c r="S299" s="170"/>
      <c r="T299" s="171"/>
      <c r="AT299" s="166" t="s">
        <v>174</v>
      </c>
      <c r="AU299" s="166" t="s">
        <v>84</v>
      </c>
      <c r="AV299" s="13" t="s">
        <v>82</v>
      </c>
      <c r="AW299" s="13" t="s">
        <v>30</v>
      </c>
      <c r="AX299" s="13" t="s">
        <v>74</v>
      </c>
      <c r="AY299" s="166" t="s">
        <v>166</v>
      </c>
    </row>
    <row r="300" spans="1:65" s="13" customFormat="1" ht="11.25">
      <c r="B300" s="164"/>
      <c r="D300" s="165" t="s">
        <v>174</v>
      </c>
      <c r="E300" s="166" t="s">
        <v>1</v>
      </c>
      <c r="F300" s="167" t="s">
        <v>853</v>
      </c>
      <c r="H300" s="166" t="s">
        <v>1</v>
      </c>
      <c r="I300" s="168"/>
      <c r="L300" s="164"/>
      <c r="M300" s="169"/>
      <c r="N300" s="170"/>
      <c r="O300" s="170"/>
      <c r="P300" s="170"/>
      <c r="Q300" s="170"/>
      <c r="R300" s="170"/>
      <c r="S300" s="170"/>
      <c r="T300" s="171"/>
      <c r="AT300" s="166" t="s">
        <v>174</v>
      </c>
      <c r="AU300" s="166" t="s">
        <v>84</v>
      </c>
      <c r="AV300" s="13" t="s">
        <v>82</v>
      </c>
      <c r="AW300" s="13" t="s">
        <v>30</v>
      </c>
      <c r="AX300" s="13" t="s">
        <v>74</v>
      </c>
      <c r="AY300" s="166" t="s">
        <v>166</v>
      </c>
    </row>
    <row r="301" spans="1:65" s="14" customFormat="1" ht="11.25">
      <c r="B301" s="172"/>
      <c r="D301" s="165" t="s">
        <v>174</v>
      </c>
      <c r="E301" s="173" t="s">
        <v>1</v>
      </c>
      <c r="F301" s="174" t="s">
        <v>887</v>
      </c>
      <c r="H301" s="175">
        <v>104</v>
      </c>
      <c r="I301" s="176"/>
      <c r="L301" s="172"/>
      <c r="M301" s="177"/>
      <c r="N301" s="178"/>
      <c r="O301" s="178"/>
      <c r="P301" s="178"/>
      <c r="Q301" s="178"/>
      <c r="R301" s="178"/>
      <c r="S301" s="178"/>
      <c r="T301" s="179"/>
      <c r="AT301" s="173" t="s">
        <v>174</v>
      </c>
      <c r="AU301" s="173" t="s">
        <v>84</v>
      </c>
      <c r="AV301" s="14" t="s">
        <v>84</v>
      </c>
      <c r="AW301" s="14" t="s">
        <v>30</v>
      </c>
      <c r="AX301" s="14" t="s">
        <v>74</v>
      </c>
      <c r="AY301" s="173" t="s">
        <v>166</v>
      </c>
    </row>
    <row r="302" spans="1:65" s="15" customFormat="1" ht="11.25">
      <c r="B302" s="180"/>
      <c r="D302" s="165" t="s">
        <v>174</v>
      </c>
      <c r="E302" s="181" t="s">
        <v>1</v>
      </c>
      <c r="F302" s="182" t="s">
        <v>177</v>
      </c>
      <c r="H302" s="183">
        <v>104</v>
      </c>
      <c r="I302" s="184"/>
      <c r="L302" s="180"/>
      <c r="M302" s="185"/>
      <c r="N302" s="186"/>
      <c r="O302" s="186"/>
      <c r="P302" s="186"/>
      <c r="Q302" s="186"/>
      <c r="R302" s="186"/>
      <c r="S302" s="186"/>
      <c r="T302" s="187"/>
      <c r="AT302" s="181" t="s">
        <v>174</v>
      </c>
      <c r="AU302" s="181" t="s">
        <v>84</v>
      </c>
      <c r="AV302" s="15" t="s">
        <v>172</v>
      </c>
      <c r="AW302" s="15" t="s">
        <v>30</v>
      </c>
      <c r="AX302" s="15" t="s">
        <v>82</v>
      </c>
      <c r="AY302" s="181" t="s">
        <v>166</v>
      </c>
    </row>
    <row r="303" spans="1:65" s="2" customFormat="1" ht="21.75" customHeight="1">
      <c r="A303" s="32"/>
      <c r="B303" s="149"/>
      <c r="C303" s="150" t="s">
        <v>316</v>
      </c>
      <c r="D303" s="150" t="s">
        <v>168</v>
      </c>
      <c r="E303" s="151" t="s">
        <v>920</v>
      </c>
      <c r="F303" s="152" t="s">
        <v>921</v>
      </c>
      <c r="G303" s="153" t="s">
        <v>171</v>
      </c>
      <c r="H303" s="154">
        <v>15.2</v>
      </c>
      <c r="I303" s="155"/>
      <c r="J303" s="156">
        <f>ROUND(I303*H303,2)</f>
        <v>0</v>
      </c>
      <c r="K303" s="157"/>
      <c r="L303" s="33"/>
      <c r="M303" s="158" t="s">
        <v>1</v>
      </c>
      <c r="N303" s="159" t="s">
        <v>39</v>
      </c>
      <c r="O303" s="58"/>
      <c r="P303" s="160">
        <f>O303*H303</f>
        <v>0</v>
      </c>
      <c r="Q303" s="160">
        <v>0</v>
      </c>
      <c r="R303" s="160">
        <f>Q303*H303</f>
        <v>0</v>
      </c>
      <c r="S303" s="160">
        <v>0</v>
      </c>
      <c r="T303" s="161">
        <f>S303*H303</f>
        <v>0</v>
      </c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R303" s="162" t="s">
        <v>172</v>
      </c>
      <c r="AT303" s="162" t="s">
        <v>168</v>
      </c>
      <c r="AU303" s="162" t="s">
        <v>84</v>
      </c>
      <c r="AY303" s="17" t="s">
        <v>166</v>
      </c>
      <c r="BE303" s="163">
        <f>IF(N303="základní",J303,0)</f>
        <v>0</v>
      </c>
      <c r="BF303" s="163">
        <f>IF(N303="snížená",J303,0)</f>
        <v>0</v>
      </c>
      <c r="BG303" s="163">
        <f>IF(N303="zákl. přenesená",J303,0)</f>
        <v>0</v>
      </c>
      <c r="BH303" s="163">
        <f>IF(N303="sníž. přenesená",J303,0)</f>
        <v>0</v>
      </c>
      <c r="BI303" s="163">
        <f>IF(N303="nulová",J303,0)</f>
        <v>0</v>
      </c>
      <c r="BJ303" s="17" t="s">
        <v>82</v>
      </c>
      <c r="BK303" s="163">
        <f>ROUND(I303*H303,2)</f>
        <v>0</v>
      </c>
      <c r="BL303" s="17" t="s">
        <v>172</v>
      </c>
      <c r="BM303" s="162" t="s">
        <v>922</v>
      </c>
    </row>
    <row r="304" spans="1:65" s="13" customFormat="1" ht="11.25">
      <c r="B304" s="164"/>
      <c r="D304" s="165" t="s">
        <v>174</v>
      </c>
      <c r="E304" s="166" t="s">
        <v>1</v>
      </c>
      <c r="F304" s="167" t="s">
        <v>923</v>
      </c>
      <c r="H304" s="166" t="s">
        <v>1</v>
      </c>
      <c r="I304" s="168"/>
      <c r="L304" s="164"/>
      <c r="M304" s="169"/>
      <c r="N304" s="170"/>
      <c r="O304" s="170"/>
      <c r="P304" s="170"/>
      <c r="Q304" s="170"/>
      <c r="R304" s="170"/>
      <c r="S304" s="170"/>
      <c r="T304" s="171"/>
      <c r="AT304" s="166" t="s">
        <v>174</v>
      </c>
      <c r="AU304" s="166" t="s">
        <v>84</v>
      </c>
      <c r="AV304" s="13" t="s">
        <v>82</v>
      </c>
      <c r="AW304" s="13" t="s">
        <v>30</v>
      </c>
      <c r="AX304" s="13" t="s">
        <v>74</v>
      </c>
      <c r="AY304" s="166" t="s">
        <v>166</v>
      </c>
    </row>
    <row r="305" spans="1:65" s="13" customFormat="1" ht="11.25">
      <c r="B305" s="164"/>
      <c r="D305" s="165" t="s">
        <v>174</v>
      </c>
      <c r="E305" s="166" t="s">
        <v>1</v>
      </c>
      <c r="F305" s="167" t="s">
        <v>849</v>
      </c>
      <c r="H305" s="166" t="s">
        <v>1</v>
      </c>
      <c r="I305" s="168"/>
      <c r="L305" s="164"/>
      <c r="M305" s="169"/>
      <c r="N305" s="170"/>
      <c r="O305" s="170"/>
      <c r="P305" s="170"/>
      <c r="Q305" s="170"/>
      <c r="R305" s="170"/>
      <c r="S305" s="170"/>
      <c r="T305" s="171"/>
      <c r="AT305" s="166" t="s">
        <v>174</v>
      </c>
      <c r="AU305" s="166" t="s">
        <v>84</v>
      </c>
      <c r="AV305" s="13" t="s">
        <v>82</v>
      </c>
      <c r="AW305" s="13" t="s">
        <v>30</v>
      </c>
      <c r="AX305" s="13" t="s">
        <v>74</v>
      </c>
      <c r="AY305" s="166" t="s">
        <v>166</v>
      </c>
    </row>
    <row r="306" spans="1:65" s="14" customFormat="1" ht="11.25">
      <c r="B306" s="172"/>
      <c r="D306" s="165" t="s">
        <v>174</v>
      </c>
      <c r="E306" s="173" t="s">
        <v>1</v>
      </c>
      <c r="F306" s="174" t="s">
        <v>885</v>
      </c>
      <c r="H306" s="175">
        <v>3.2</v>
      </c>
      <c r="I306" s="176"/>
      <c r="L306" s="172"/>
      <c r="M306" s="177"/>
      <c r="N306" s="178"/>
      <c r="O306" s="178"/>
      <c r="P306" s="178"/>
      <c r="Q306" s="178"/>
      <c r="R306" s="178"/>
      <c r="S306" s="178"/>
      <c r="T306" s="179"/>
      <c r="AT306" s="173" t="s">
        <v>174</v>
      </c>
      <c r="AU306" s="173" t="s">
        <v>84</v>
      </c>
      <c r="AV306" s="14" t="s">
        <v>84</v>
      </c>
      <c r="AW306" s="14" t="s">
        <v>30</v>
      </c>
      <c r="AX306" s="14" t="s">
        <v>74</v>
      </c>
      <c r="AY306" s="173" t="s">
        <v>166</v>
      </c>
    </row>
    <row r="307" spans="1:65" s="14" customFormat="1" ht="11.25">
      <c r="B307" s="172"/>
      <c r="D307" s="165" t="s">
        <v>174</v>
      </c>
      <c r="E307" s="173" t="s">
        <v>1</v>
      </c>
      <c r="F307" s="174" t="s">
        <v>886</v>
      </c>
      <c r="H307" s="175">
        <v>12</v>
      </c>
      <c r="I307" s="176"/>
      <c r="L307" s="172"/>
      <c r="M307" s="177"/>
      <c r="N307" s="178"/>
      <c r="O307" s="178"/>
      <c r="P307" s="178"/>
      <c r="Q307" s="178"/>
      <c r="R307" s="178"/>
      <c r="S307" s="178"/>
      <c r="T307" s="179"/>
      <c r="AT307" s="173" t="s">
        <v>174</v>
      </c>
      <c r="AU307" s="173" t="s">
        <v>84</v>
      </c>
      <c r="AV307" s="14" t="s">
        <v>84</v>
      </c>
      <c r="AW307" s="14" t="s">
        <v>30</v>
      </c>
      <c r="AX307" s="14" t="s">
        <v>74</v>
      </c>
      <c r="AY307" s="173" t="s">
        <v>166</v>
      </c>
    </row>
    <row r="308" spans="1:65" s="15" customFormat="1" ht="11.25">
      <c r="B308" s="180"/>
      <c r="D308" s="165" t="s">
        <v>174</v>
      </c>
      <c r="E308" s="181" t="s">
        <v>1</v>
      </c>
      <c r="F308" s="182" t="s">
        <v>177</v>
      </c>
      <c r="H308" s="183">
        <v>15.2</v>
      </c>
      <c r="I308" s="184"/>
      <c r="L308" s="180"/>
      <c r="M308" s="185"/>
      <c r="N308" s="186"/>
      <c r="O308" s="186"/>
      <c r="P308" s="186"/>
      <c r="Q308" s="186"/>
      <c r="R308" s="186"/>
      <c r="S308" s="186"/>
      <c r="T308" s="187"/>
      <c r="AT308" s="181" t="s">
        <v>174</v>
      </c>
      <c r="AU308" s="181" t="s">
        <v>84</v>
      </c>
      <c r="AV308" s="15" t="s">
        <v>172</v>
      </c>
      <c r="AW308" s="15" t="s">
        <v>30</v>
      </c>
      <c r="AX308" s="15" t="s">
        <v>82</v>
      </c>
      <c r="AY308" s="181" t="s">
        <v>166</v>
      </c>
    </row>
    <row r="309" spans="1:65" s="2" customFormat="1" ht="21.75" customHeight="1">
      <c r="A309" s="32"/>
      <c r="B309" s="149"/>
      <c r="C309" s="150" t="s">
        <v>321</v>
      </c>
      <c r="D309" s="150" t="s">
        <v>168</v>
      </c>
      <c r="E309" s="151" t="s">
        <v>924</v>
      </c>
      <c r="F309" s="152" t="s">
        <v>925</v>
      </c>
      <c r="G309" s="153" t="s">
        <v>171</v>
      </c>
      <c r="H309" s="154">
        <v>58</v>
      </c>
      <c r="I309" s="155"/>
      <c r="J309" s="156">
        <f>ROUND(I309*H309,2)</f>
        <v>0</v>
      </c>
      <c r="K309" s="157"/>
      <c r="L309" s="33"/>
      <c r="M309" s="158" t="s">
        <v>1</v>
      </c>
      <c r="N309" s="159" t="s">
        <v>39</v>
      </c>
      <c r="O309" s="58"/>
      <c r="P309" s="160">
        <f>O309*H309</f>
        <v>0</v>
      </c>
      <c r="Q309" s="160">
        <v>0</v>
      </c>
      <c r="R309" s="160">
        <f>Q309*H309</f>
        <v>0</v>
      </c>
      <c r="S309" s="160">
        <v>0</v>
      </c>
      <c r="T309" s="161">
        <f>S309*H309</f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62" t="s">
        <v>172</v>
      </c>
      <c r="AT309" s="162" t="s">
        <v>168</v>
      </c>
      <c r="AU309" s="162" t="s">
        <v>84</v>
      </c>
      <c r="AY309" s="17" t="s">
        <v>166</v>
      </c>
      <c r="BE309" s="163">
        <f>IF(N309="základní",J309,0)</f>
        <v>0</v>
      </c>
      <c r="BF309" s="163">
        <f>IF(N309="snížená",J309,0)</f>
        <v>0</v>
      </c>
      <c r="BG309" s="163">
        <f>IF(N309="zákl. přenesená",J309,0)</f>
        <v>0</v>
      </c>
      <c r="BH309" s="163">
        <f>IF(N309="sníž. přenesená",J309,0)</f>
        <v>0</v>
      </c>
      <c r="BI309" s="163">
        <f>IF(N309="nulová",J309,0)</f>
        <v>0</v>
      </c>
      <c r="BJ309" s="17" t="s">
        <v>82</v>
      </c>
      <c r="BK309" s="163">
        <f>ROUND(I309*H309,2)</f>
        <v>0</v>
      </c>
      <c r="BL309" s="17" t="s">
        <v>172</v>
      </c>
      <c r="BM309" s="162" t="s">
        <v>926</v>
      </c>
    </row>
    <row r="310" spans="1:65" s="13" customFormat="1" ht="11.25">
      <c r="B310" s="164"/>
      <c r="D310" s="165" t="s">
        <v>174</v>
      </c>
      <c r="E310" s="166" t="s">
        <v>1</v>
      </c>
      <c r="F310" s="167" t="s">
        <v>927</v>
      </c>
      <c r="H310" s="166" t="s">
        <v>1</v>
      </c>
      <c r="I310" s="168"/>
      <c r="L310" s="164"/>
      <c r="M310" s="169"/>
      <c r="N310" s="170"/>
      <c r="O310" s="170"/>
      <c r="P310" s="170"/>
      <c r="Q310" s="170"/>
      <c r="R310" s="170"/>
      <c r="S310" s="170"/>
      <c r="T310" s="171"/>
      <c r="AT310" s="166" t="s">
        <v>174</v>
      </c>
      <c r="AU310" s="166" t="s">
        <v>84</v>
      </c>
      <c r="AV310" s="13" t="s">
        <v>82</v>
      </c>
      <c r="AW310" s="13" t="s">
        <v>30</v>
      </c>
      <c r="AX310" s="13" t="s">
        <v>74</v>
      </c>
      <c r="AY310" s="166" t="s">
        <v>166</v>
      </c>
    </row>
    <row r="311" spans="1:65" s="13" customFormat="1" ht="11.25">
      <c r="B311" s="164"/>
      <c r="D311" s="165" t="s">
        <v>174</v>
      </c>
      <c r="E311" s="166" t="s">
        <v>1</v>
      </c>
      <c r="F311" s="167" t="s">
        <v>840</v>
      </c>
      <c r="H311" s="166" t="s">
        <v>1</v>
      </c>
      <c r="I311" s="168"/>
      <c r="L311" s="164"/>
      <c r="M311" s="169"/>
      <c r="N311" s="170"/>
      <c r="O311" s="170"/>
      <c r="P311" s="170"/>
      <c r="Q311" s="170"/>
      <c r="R311" s="170"/>
      <c r="S311" s="170"/>
      <c r="T311" s="171"/>
      <c r="AT311" s="166" t="s">
        <v>174</v>
      </c>
      <c r="AU311" s="166" t="s">
        <v>84</v>
      </c>
      <c r="AV311" s="13" t="s">
        <v>82</v>
      </c>
      <c r="AW311" s="13" t="s">
        <v>30</v>
      </c>
      <c r="AX311" s="13" t="s">
        <v>74</v>
      </c>
      <c r="AY311" s="166" t="s">
        <v>166</v>
      </c>
    </row>
    <row r="312" spans="1:65" s="14" customFormat="1" ht="11.25">
      <c r="B312" s="172"/>
      <c r="D312" s="165" t="s">
        <v>174</v>
      </c>
      <c r="E312" s="173" t="s">
        <v>1</v>
      </c>
      <c r="F312" s="174" t="s">
        <v>882</v>
      </c>
      <c r="H312" s="175">
        <v>58</v>
      </c>
      <c r="I312" s="176"/>
      <c r="L312" s="172"/>
      <c r="M312" s="177"/>
      <c r="N312" s="178"/>
      <c r="O312" s="178"/>
      <c r="P312" s="178"/>
      <c r="Q312" s="178"/>
      <c r="R312" s="178"/>
      <c r="S312" s="178"/>
      <c r="T312" s="179"/>
      <c r="AT312" s="173" t="s">
        <v>174</v>
      </c>
      <c r="AU312" s="173" t="s">
        <v>84</v>
      </c>
      <c r="AV312" s="14" t="s">
        <v>84</v>
      </c>
      <c r="AW312" s="14" t="s">
        <v>30</v>
      </c>
      <c r="AX312" s="14" t="s">
        <v>74</v>
      </c>
      <c r="AY312" s="173" t="s">
        <v>166</v>
      </c>
    </row>
    <row r="313" spans="1:65" s="15" customFormat="1" ht="11.25">
      <c r="B313" s="180"/>
      <c r="D313" s="165" t="s">
        <v>174</v>
      </c>
      <c r="E313" s="181" t="s">
        <v>1</v>
      </c>
      <c r="F313" s="182" t="s">
        <v>177</v>
      </c>
      <c r="H313" s="183">
        <v>58</v>
      </c>
      <c r="I313" s="184"/>
      <c r="L313" s="180"/>
      <c r="M313" s="185"/>
      <c r="N313" s="186"/>
      <c r="O313" s="186"/>
      <c r="P313" s="186"/>
      <c r="Q313" s="186"/>
      <c r="R313" s="186"/>
      <c r="S313" s="186"/>
      <c r="T313" s="187"/>
      <c r="AT313" s="181" t="s">
        <v>174</v>
      </c>
      <c r="AU313" s="181" t="s">
        <v>84</v>
      </c>
      <c r="AV313" s="15" t="s">
        <v>172</v>
      </c>
      <c r="AW313" s="15" t="s">
        <v>30</v>
      </c>
      <c r="AX313" s="15" t="s">
        <v>82</v>
      </c>
      <c r="AY313" s="181" t="s">
        <v>166</v>
      </c>
    </row>
    <row r="314" spans="1:65" s="2" customFormat="1" ht="21.75" customHeight="1">
      <c r="A314" s="32"/>
      <c r="B314" s="149"/>
      <c r="C314" s="150" t="s">
        <v>326</v>
      </c>
      <c r="D314" s="150" t="s">
        <v>168</v>
      </c>
      <c r="E314" s="151" t="s">
        <v>928</v>
      </c>
      <c r="F314" s="152" t="s">
        <v>929</v>
      </c>
      <c r="G314" s="153" t="s">
        <v>171</v>
      </c>
      <c r="H314" s="154">
        <v>30.4</v>
      </c>
      <c r="I314" s="155"/>
      <c r="J314" s="156">
        <f>ROUND(I314*H314,2)</f>
        <v>0</v>
      </c>
      <c r="K314" s="157"/>
      <c r="L314" s="33"/>
      <c r="M314" s="158" t="s">
        <v>1</v>
      </c>
      <c r="N314" s="159" t="s">
        <v>39</v>
      </c>
      <c r="O314" s="58"/>
      <c r="P314" s="160">
        <f>O314*H314</f>
        <v>0</v>
      </c>
      <c r="Q314" s="160">
        <v>0</v>
      </c>
      <c r="R314" s="160">
        <f>Q314*H314</f>
        <v>0</v>
      </c>
      <c r="S314" s="160">
        <v>0</v>
      </c>
      <c r="T314" s="161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62" t="s">
        <v>172</v>
      </c>
      <c r="AT314" s="162" t="s">
        <v>168</v>
      </c>
      <c r="AU314" s="162" t="s">
        <v>84</v>
      </c>
      <c r="AY314" s="17" t="s">
        <v>166</v>
      </c>
      <c r="BE314" s="163">
        <f>IF(N314="základní",J314,0)</f>
        <v>0</v>
      </c>
      <c r="BF314" s="163">
        <f>IF(N314="snížená",J314,0)</f>
        <v>0</v>
      </c>
      <c r="BG314" s="163">
        <f>IF(N314="zákl. přenesená",J314,0)</f>
        <v>0</v>
      </c>
      <c r="BH314" s="163">
        <f>IF(N314="sníž. přenesená",J314,0)</f>
        <v>0</v>
      </c>
      <c r="BI314" s="163">
        <f>IF(N314="nulová",J314,0)</f>
        <v>0</v>
      </c>
      <c r="BJ314" s="17" t="s">
        <v>82</v>
      </c>
      <c r="BK314" s="163">
        <f>ROUND(I314*H314,2)</f>
        <v>0</v>
      </c>
      <c r="BL314" s="17" t="s">
        <v>172</v>
      </c>
      <c r="BM314" s="162" t="s">
        <v>930</v>
      </c>
    </row>
    <row r="315" spans="1:65" s="13" customFormat="1" ht="11.25">
      <c r="B315" s="164"/>
      <c r="D315" s="165" t="s">
        <v>174</v>
      </c>
      <c r="E315" s="166" t="s">
        <v>1</v>
      </c>
      <c r="F315" s="167" t="s">
        <v>931</v>
      </c>
      <c r="H315" s="166" t="s">
        <v>1</v>
      </c>
      <c r="I315" s="168"/>
      <c r="L315" s="164"/>
      <c r="M315" s="169"/>
      <c r="N315" s="170"/>
      <c r="O315" s="170"/>
      <c r="P315" s="170"/>
      <c r="Q315" s="170"/>
      <c r="R315" s="170"/>
      <c r="S315" s="170"/>
      <c r="T315" s="171"/>
      <c r="AT315" s="166" t="s">
        <v>174</v>
      </c>
      <c r="AU315" s="166" t="s">
        <v>84</v>
      </c>
      <c r="AV315" s="13" t="s">
        <v>82</v>
      </c>
      <c r="AW315" s="13" t="s">
        <v>30</v>
      </c>
      <c r="AX315" s="13" t="s">
        <v>74</v>
      </c>
      <c r="AY315" s="166" t="s">
        <v>166</v>
      </c>
    </row>
    <row r="316" spans="1:65" s="13" customFormat="1" ht="11.25">
      <c r="B316" s="164"/>
      <c r="D316" s="165" t="s">
        <v>174</v>
      </c>
      <c r="E316" s="166" t="s">
        <v>1</v>
      </c>
      <c r="F316" s="167" t="s">
        <v>849</v>
      </c>
      <c r="H316" s="166" t="s">
        <v>1</v>
      </c>
      <c r="I316" s="168"/>
      <c r="L316" s="164"/>
      <c r="M316" s="169"/>
      <c r="N316" s="170"/>
      <c r="O316" s="170"/>
      <c r="P316" s="170"/>
      <c r="Q316" s="170"/>
      <c r="R316" s="170"/>
      <c r="S316" s="170"/>
      <c r="T316" s="171"/>
      <c r="AT316" s="166" t="s">
        <v>174</v>
      </c>
      <c r="AU316" s="166" t="s">
        <v>84</v>
      </c>
      <c r="AV316" s="13" t="s">
        <v>82</v>
      </c>
      <c r="AW316" s="13" t="s">
        <v>30</v>
      </c>
      <c r="AX316" s="13" t="s">
        <v>74</v>
      </c>
      <c r="AY316" s="166" t="s">
        <v>166</v>
      </c>
    </row>
    <row r="317" spans="1:65" s="14" customFormat="1" ht="11.25">
      <c r="B317" s="172"/>
      <c r="D317" s="165" t="s">
        <v>174</v>
      </c>
      <c r="E317" s="173" t="s">
        <v>1</v>
      </c>
      <c r="F317" s="174" t="s">
        <v>932</v>
      </c>
      <c r="H317" s="175">
        <v>6.4</v>
      </c>
      <c r="I317" s="176"/>
      <c r="L317" s="172"/>
      <c r="M317" s="177"/>
      <c r="N317" s="178"/>
      <c r="O317" s="178"/>
      <c r="P317" s="178"/>
      <c r="Q317" s="178"/>
      <c r="R317" s="178"/>
      <c r="S317" s="178"/>
      <c r="T317" s="179"/>
      <c r="AT317" s="173" t="s">
        <v>174</v>
      </c>
      <c r="AU317" s="173" t="s">
        <v>84</v>
      </c>
      <c r="AV317" s="14" t="s">
        <v>84</v>
      </c>
      <c r="AW317" s="14" t="s">
        <v>30</v>
      </c>
      <c r="AX317" s="14" t="s">
        <v>74</v>
      </c>
      <c r="AY317" s="173" t="s">
        <v>166</v>
      </c>
    </row>
    <row r="318" spans="1:65" s="14" customFormat="1" ht="11.25">
      <c r="B318" s="172"/>
      <c r="D318" s="165" t="s">
        <v>174</v>
      </c>
      <c r="E318" s="173" t="s">
        <v>1</v>
      </c>
      <c r="F318" s="174" t="s">
        <v>933</v>
      </c>
      <c r="H318" s="175">
        <v>24</v>
      </c>
      <c r="I318" s="176"/>
      <c r="L318" s="172"/>
      <c r="M318" s="177"/>
      <c r="N318" s="178"/>
      <c r="O318" s="178"/>
      <c r="P318" s="178"/>
      <c r="Q318" s="178"/>
      <c r="R318" s="178"/>
      <c r="S318" s="178"/>
      <c r="T318" s="179"/>
      <c r="AT318" s="173" t="s">
        <v>174</v>
      </c>
      <c r="AU318" s="173" t="s">
        <v>84</v>
      </c>
      <c r="AV318" s="14" t="s">
        <v>84</v>
      </c>
      <c r="AW318" s="14" t="s">
        <v>30</v>
      </c>
      <c r="AX318" s="14" t="s">
        <v>74</v>
      </c>
      <c r="AY318" s="173" t="s">
        <v>166</v>
      </c>
    </row>
    <row r="319" spans="1:65" s="15" customFormat="1" ht="11.25">
      <c r="B319" s="180"/>
      <c r="D319" s="165" t="s">
        <v>174</v>
      </c>
      <c r="E319" s="181" t="s">
        <v>1</v>
      </c>
      <c r="F319" s="182" t="s">
        <v>177</v>
      </c>
      <c r="H319" s="183">
        <v>30.4</v>
      </c>
      <c r="I319" s="184"/>
      <c r="L319" s="180"/>
      <c r="M319" s="185"/>
      <c r="N319" s="186"/>
      <c r="O319" s="186"/>
      <c r="P319" s="186"/>
      <c r="Q319" s="186"/>
      <c r="R319" s="186"/>
      <c r="S319" s="186"/>
      <c r="T319" s="187"/>
      <c r="AT319" s="181" t="s">
        <v>174</v>
      </c>
      <c r="AU319" s="181" t="s">
        <v>84</v>
      </c>
      <c r="AV319" s="15" t="s">
        <v>172</v>
      </c>
      <c r="AW319" s="15" t="s">
        <v>30</v>
      </c>
      <c r="AX319" s="15" t="s">
        <v>82</v>
      </c>
      <c r="AY319" s="181" t="s">
        <v>166</v>
      </c>
    </row>
    <row r="320" spans="1:65" s="2" customFormat="1" ht="24.2" customHeight="1">
      <c r="A320" s="32"/>
      <c r="B320" s="149"/>
      <c r="C320" s="150" t="s">
        <v>331</v>
      </c>
      <c r="D320" s="150" t="s">
        <v>168</v>
      </c>
      <c r="E320" s="151" t="s">
        <v>934</v>
      </c>
      <c r="F320" s="152" t="s">
        <v>935</v>
      </c>
      <c r="G320" s="153" t="s">
        <v>171</v>
      </c>
      <c r="H320" s="154">
        <v>58</v>
      </c>
      <c r="I320" s="155"/>
      <c r="J320" s="156">
        <f>ROUND(I320*H320,2)</f>
        <v>0</v>
      </c>
      <c r="K320" s="157"/>
      <c r="L320" s="33"/>
      <c r="M320" s="158" t="s">
        <v>1</v>
      </c>
      <c r="N320" s="159" t="s">
        <v>39</v>
      </c>
      <c r="O320" s="58"/>
      <c r="P320" s="160">
        <f>O320*H320</f>
        <v>0</v>
      </c>
      <c r="Q320" s="160">
        <v>0</v>
      </c>
      <c r="R320" s="160">
        <f>Q320*H320</f>
        <v>0</v>
      </c>
      <c r="S320" s="160">
        <v>0</v>
      </c>
      <c r="T320" s="161">
        <f>S320*H320</f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62" t="s">
        <v>172</v>
      </c>
      <c r="AT320" s="162" t="s">
        <v>168</v>
      </c>
      <c r="AU320" s="162" t="s">
        <v>84</v>
      </c>
      <c r="AY320" s="17" t="s">
        <v>166</v>
      </c>
      <c r="BE320" s="163">
        <f>IF(N320="základní",J320,0)</f>
        <v>0</v>
      </c>
      <c r="BF320" s="163">
        <f>IF(N320="snížená",J320,0)</f>
        <v>0</v>
      </c>
      <c r="BG320" s="163">
        <f>IF(N320="zákl. přenesená",J320,0)</f>
        <v>0</v>
      </c>
      <c r="BH320" s="163">
        <f>IF(N320="sníž. přenesená",J320,0)</f>
        <v>0</v>
      </c>
      <c r="BI320" s="163">
        <f>IF(N320="nulová",J320,0)</f>
        <v>0</v>
      </c>
      <c r="BJ320" s="17" t="s">
        <v>82</v>
      </c>
      <c r="BK320" s="163">
        <f>ROUND(I320*H320,2)</f>
        <v>0</v>
      </c>
      <c r="BL320" s="17" t="s">
        <v>172</v>
      </c>
      <c r="BM320" s="162" t="s">
        <v>936</v>
      </c>
    </row>
    <row r="321" spans="1:65" s="13" customFormat="1" ht="22.5">
      <c r="B321" s="164"/>
      <c r="D321" s="165" t="s">
        <v>174</v>
      </c>
      <c r="E321" s="166" t="s">
        <v>1</v>
      </c>
      <c r="F321" s="167" t="s">
        <v>937</v>
      </c>
      <c r="H321" s="166" t="s">
        <v>1</v>
      </c>
      <c r="I321" s="168"/>
      <c r="L321" s="164"/>
      <c r="M321" s="169"/>
      <c r="N321" s="170"/>
      <c r="O321" s="170"/>
      <c r="P321" s="170"/>
      <c r="Q321" s="170"/>
      <c r="R321" s="170"/>
      <c r="S321" s="170"/>
      <c r="T321" s="171"/>
      <c r="AT321" s="166" t="s">
        <v>174</v>
      </c>
      <c r="AU321" s="166" t="s">
        <v>84</v>
      </c>
      <c r="AV321" s="13" t="s">
        <v>82</v>
      </c>
      <c r="AW321" s="13" t="s">
        <v>30</v>
      </c>
      <c r="AX321" s="13" t="s">
        <v>74</v>
      </c>
      <c r="AY321" s="166" t="s">
        <v>166</v>
      </c>
    </row>
    <row r="322" spans="1:65" s="13" customFormat="1" ht="11.25">
      <c r="B322" s="164"/>
      <c r="D322" s="165" t="s">
        <v>174</v>
      </c>
      <c r="E322" s="166" t="s">
        <v>1</v>
      </c>
      <c r="F322" s="167" t="s">
        <v>840</v>
      </c>
      <c r="H322" s="166" t="s">
        <v>1</v>
      </c>
      <c r="I322" s="168"/>
      <c r="L322" s="164"/>
      <c r="M322" s="169"/>
      <c r="N322" s="170"/>
      <c r="O322" s="170"/>
      <c r="P322" s="170"/>
      <c r="Q322" s="170"/>
      <c r="R322" s="170"/>
      <c r="S322" s="170"/>
      <c r="T322" s="171"/>
      <c r="AT322" s="166" t="s">
        <v>174</v>
      </c>
      <c r="AU322" s="166" t="s">
        <v>84</v>
      </c>
      <c r="AV322" s="13" t="s">
        <v>82</v>
      </c>
      <c r="AW322" s="13" t="s">
        <v>30</v>
      </c>
      <c r="AX322" s="13" t="s">
        <v>74</v>
      </c>
      <c r="AY322" s="166" t="s">
        <v>166</v>
      </c>
    </row>
    <row r="323" spans="1:65" s="14" customFormat="1" ht="11.25">
      <c r="B323" s="172"/>
      <c r="D323" s="165" t="s">
        <v>174</v>
      </c>
      <c r="E323" s="173" t="s">
        <v>1</v>
      </c>
      <c r="F323" s="174" t="s">
        <v>882</v>
      </c>
      <c r="H323" s="175">
        <v>58</v>
      </c>
      <c r="I323" s="176"/>
      <c r="L323" s="172"/>
      <c r="M323" s="177"/>
      <c r="N323" s="178"/>
      <c r="O323" s="178"/>
      <c r="P323" s="178"/>
      <c r="Q323" s="178"/>
      <c r="R323" s="178"/>
      <c r="S323" s="178"/>
      <c r="T323" s="179"/>
      <c r="AT323" s="173" t="s">
        <v>174</v>
      </c>
      <c r="AU323" s="173" t="s">
        <v>84</v>
      </c>
      <c r="AV323" s="14" t="s">
        <v>84</v>
      </c>
      <c r="AW323" s="14" t="s">
        <v>30</v>
      </c>
      <c r="AX323" s="14" t="s">
        <v>74</v>
      </c>
      <c r="AY323" s="173" t="s">
        <v>166</v>
      </c>
    </row>
    <row r="324" spans="1:65" s="15" customFormat="1" ht="11.25">
      <c r="B324" s="180"/>
      <c r="D324" s="165" t="s">
        <v>174</v>
      </c>
      <c r="E324" s="181" t="s">
        <v>1</v>
      </c>
      <c r="F324" s="182" t="s">
        <v>177</v>
      </c>
      <c r="H324" s="183">
        <v>58</v>
      </c>
      <c r="I324" s="184"/>
      <c r="L324" s="180"/>
      <c r="M324" s="185"/>
      <c r="N324" s="186"/>
      <c r="O324" s="186"/>
      <c r="P324" s="186"/>
      <c r="Q324" s="186"/>
      <c r="R324" s="186"/>
      <c r="S324" s="186"/>
      <c r="T324" s="187"/>
      <c r="AT324" s="181" t="s">
        <v>174</v>
      </c>
      <c r="AU324" s="181" t="s">
        <v>84</v>
      </c>
      <c r="AV324" s="15" t="s">
        <v>172</v>
      </c>
      <c r="AW324" s="15" t="s">
        <v>30</v>
      </c>
      <c r="AX324" s="15" t="s">
        <v>82</v>
      </c>
      <c r="AY324" s="181" t="s">
        <v>166</v>
      </c>
    </row>
    <row r="325" spans="1:65" s="2" customFormat="1" ht="24.2" customHeight="1">
      <c r="A325" s="32"/>
      <c r="B325" s="149"/>
      <c r="C325" s="150" t="s">
        <v>7</v>
      </c>
      <c r="D325" s="150" t="s">
        <v>168</v>
      </c>
      <c r="E325" s="151" t="s">
        <v>938</v>
      </c>
      <c r="F325" s="152" t="s">
        <v>939</v>
      </c>
      <c r="G325" s="153" t="s">
        <v>171</v>
      </c>
      <c r="H325" s="154">
        <v>15.2</v>
      </c>
      <c r="I325" s="155"/>
      <c r="J325" s="156">
        <f>ROUND(I325*H325,2)</f>
        <v>0</v>
      </c>
      <c r="K325" s="157"/>
      <c r="L325" s="33"/>
      <c r="M325" s="158" t="s">
        <v>1</v>
      </c>
      <c r="N325" s="159" t="s">
        <v>39</v>
      </c>
      <c r="O325" s="58"/>
      <c r="P325" s="160">
        <f>O325*H325</f>
        <v>0</v>
      </c>
      <c r="Q325" s="160">
        <v>5.3530000000000001E-2</v>
      </c>
      <c r="R325" s="160">
        <f>Q325*H325</f>
        <v>0.81365599999999993</v>
      </c>
      <c r="S325" s="160">
        <v>0</v>
      </c>
      <c r="T325" s="161">
        <f>S325*H325</f>
        <v>0</v>
      </c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R325" s="162" t="s">
        <v>172</v>
      </c>
      <c r="AT325" s="162" t="s">
        <v>168</v>
      </c>
      <c r="AU325" s="162" t="s">
        <v>84</v>
      </c>
      <c r="AY325" s="17" t="s">
        <v>166</v>
      </c>
      <c r="BE325" s="163">
        <f>IF(N325="základní",J325,0)</f>
        <v>0</v>
      </c>
      <c r="BF325" s="163">
        <f>IF(N325="snížená",J325,0)</f>
        <v>0</v>
      </c>
      <c r="BG325" s="163">
        <f>IF(N325="zákl. přenesená",J325,0)</f>
        <v>0</v>
      </c>
      <c r="BH325" s="163">
        <f>IF(N325="sníž. přenesená",J325,0)</f>
        <v>0</v>
      </c>
      <c r="BI325" s="163">
        <f>IF(N325="nulová",J325,0)</f>
        <v>0</v>
      </c>
      <c r="BJ325" s="17" t="s">
        <v>82</v>
      </c>
      <c r="BK325" s="163">
        <f>ROUND(I325*H325,2)</f>
        <v>0</v>
      </c>
      <c r="BL325" s="17" t="s">
        <v>172</v>
      </c>
      <c r="BM325" s="162" t="s">
        <v>940</v>
      </c>
    </row>
    <row r="326" spans="1:65" s="13" customFormat="1" ht="11.25">
      <c r="B326" s="164"/>
      <c r="D326" s="165" t="s">
        <v>174</v>
      </c>
      <c r="E326" s="166" t="s">
        <v>1</v>
      </c>
      <c r="F326" s="167" t="s">
        <v>941</v>
      </c>
      <c r="H326" s="166" t="s">
        <v>1</v>
      </c>
      <c r="I326" s="168"/>
      <c r="L326" s="164"/>
      <c r="M326" s="169"/>
      <c r="N326" s="170"/>
      <c r="O326" s="170"/>
      <c r="P326" s="170"/>
      <c r="Q326" s="170"/>
      <c r="R326" s="170"/>
      <c r="S326" s="170"/>
      <c r="T326" s="171"/>
      <c r="AT326" s="166" t="s">
        <v>174</v>
      </c>
      <c r="AU326" s="166" t="s">
        <v>84</v>
      </c>
      <c r="AV326" s="13" t="s">
        <v>82</v>
      </c>
      <c r="AW326" s="13" t="s">
        <v>30</v>
      </c>
      <c r="AX326" s="13" t="s">
        <v>74</v>
      </c>
      <c r="AY326" s="166" t="s">
        <v>166</v>
      </c>
    </row>
    <row r="327" spans="1:65" s="13" customFormat="1" ht="11.25">
      <c r="B327" s="164"/>
      <c r="D327" s="165" t="s">
        <v>174</v>
      </c>
      <c r="E327" s="166" t="s">
        <v>1</v>
      </c>
      <c r="F327" s="167" t="s">
        <v>942</v>
      </c>
      <c r="H327" s="166" t="s">
        <v>1</v>
      </c>
      <c r="I327" s="168"/>
      <c r="L327" s="164"/>
      <c r="M327" s="169"/>
      <c r="N327" s="170"/>
      <c r="O327" s="170"/>
      <c r="P327" s="170"/>
      <c r="Q327" s="170"/>
      <c r="R327" s="170"/>
      <c r="S327" s="170"/>
      <c r="T327" s="171"/>
      <c r="AT327" s="166" t="s">
        <v>174</v>
      </c>
      <c r="AU327" s="166" t="s">
        <v>84</v>
      </c>
      <c r="AV327" s="13" t="s">
        <v>82</v>
      </c>
      <c r="AW327" s="13" t="s">
        <v>30</v>
      </c>
      <c r="AX327" s="13" t="s">
        <v>74</v>
      </c>
      <c r="AY327" s="166" t="s">
        <v>166</v>
      </c>
    </row>
    <row r="328" spans="1:65" s="13" customFormat="1" ht="11.25">
      <c r="B328" s="164"/>
      <c r="D328" s="165" t="s">
        <v>174</v>
      </c>
      <c r="E328" s="166" t="s">
        <v>1</v>
      </c>
      <c r="F328" s="167" t="s">
        <v>849</v>
      </c>
      <c r="H328" s="166" t="s">
        <v>1</v>
      </c>
      <c r="I328" s="168"/>
      <c r="L328" s="164"/>
      <c r="M328" s="169"/>
      <c r="N328" s="170"/>
      <c r="O328" s="170"/>
      <c r="P328" s="170"/>
      <c r="Q328" s="170"/>
      <c r="R328" s="170"/>
      <c r="S328" s="170"/>
      <c r="T328" s="171"/>
      <c r="AT328" s="166" t="s">
        <v>174</v>
      </c>
      <c r="AU328" s="166" t="s">
        <v>84</v>
      </c>
      <c r="AV328" s="13" t="s">
        <v>82</v>
      </c>
      <c r="AW328" s="13" t="s">
        <v>30</v>
      </c>
      <c r="AX328" s="13" t="s">
        <v>74</v>
      </c>
      <c r="AY328" s="166" t="s">
        <v>166</v>
      </c>
    </row>
    <row r="329" spans="1:65" s="14" customFormat="1" ht="11.25">
      <c r="B329" s="172"/>
      <c r="D329" s="165" t="s">
        <v>174</v>
      </c>
      <c r="E329" s="173" t="s">
        <v>1</v>
      </c>
      <c r="F329" s="174" t="s">
        <v>885</v>
      </c>
      <c r="H329" s="175">
        <v>3.2</v>
      </c>
      <c r="I329" s="176"/>
      <c r="L329" s="172"/>
      <c r="M329" s="177"/>
      <c r="N329" s="178"/>
      <c r="O329" s="178"/>
      <c r="P329" s="178"/>
      <c r="Q329" s="178"/>
      <c r="R329" s="178"/>
      <c r="S329" s="178"/>
      <c r="T329" s="179"/>
      <c r="AT329" s="173" t="s">
        <v>174</v>
      </c>
      <c r="AU329" s="173" t="s">
        <v>84</v>
      </c>
      <c r="AV329" s="14" t="s">
        <v>84</v>
      </c>
      <c r="AW329" s="14" t="s">
        <v>30</v>
      </c>
      <c r="AX329" s="14" t="s">
        <v>74</v>
      </c>
      <c r="AY329" s="173" t="s">
        <v>166</v>
      </c>
    </row>
    <row r="330" spans="1:65" s="14" customFormat="1" ht="11.25">
      <c r="B330" s="172"/>
      <c r="D330" s="165" t="s">
        <v>174</v>
      </c>
      <c r="E330" s="173" t="s">
        <v>1</v>
      </c>
      <c r="F330" s="174" t="s">
        <v>886</v>
      </c>
      <c r="H330" s="175">
        <v>12</v>
      </c>
      <c r="I330" s="176"/>
      <c r="L330" s="172"/>
      <c r="M330" s="177"/>
      <c r="N330" s="178"/>
      <c r="O330" s="178"/>
      <c r="P330" s="178"/>
      <c r="Q330" s="178"/>
      <c r="R330" s="178"/>
      <c r="S330" s="178"/>
      <c r="T330" s="179"/>
      <c r="AT330" s="173" t="s">
        <v>174</v>
      </c>
      <c r="AU330" s="173" t="s">
        <v>84</v>
      </c>
      <c r="AV330" s="14" t="s">
        <v>84</v>
      </c>
      <c r="AW330" s="14" t="s">
        <v>30</v>
      </c>
      <c r="AX330" s="14" t="s">
        <v>74</v>
      </c>
      <c r="AY330" s="173" t="s">
        <v>166</v>
      </c>
    </row>
    <row r="331" spans="1:65" s="15" customFormat="1" ht="11.25">
      <c r="B331" s="180"/>
      <c r="D331" s="165" t="s">
        <v>174</v>
      </c>
      <c r="E331" s="181" t="s">
        <v>1</v>
      </c>
      <c r="F331" s="182" t="s">
        <v>177</v>
      </c>
      <c r="H331" s="183">
        <v>15.2</v>
      </c>
      <c r="I331" s="184"/>
      <c r="L331" s="180"/>
      <c r="M331" s="185"/>
      <c r="N331" s="186"/>
      <c r="O331" s="186"/>
      <c r="P331" s="186"/>
      <c r="Q331" s="186"/>
      <c r="R331" s="186"/>
      <c r="S331" s="186"/>
      <c r="T331" s="187"/>
      <c r="AT331" s="181" t="s">
        <v>174</v>
      </c>
      <c r="AU331" s="181" t="s">
        <v>84</v>
      </c>
      <c r="AV331" s="15" t="s">
        <v>172</v>
      </c>
      <c r="AW331" s="15" t="s">
        <v>30</v>
      </c>
      <c r="AX331" s="15" t="s">
        <v>82</v>
      </c>
      <c r="AY331" s="181" t="s">
        <v>166</v>
      </c>
    </row>
    <row r="332" spans="1:65" s="2" customFormat="1" ht="33" customHeight="1">
      <c r="A332" s="32"/>
      <c r="B332" s="149"/>
      <c r="C332" s="150" t="s">
        <v>340</v>
      </c>
      <c r="D332" s="150" t="s">
        <v>168</v>
      </c>
      <c r="E332" s="151" t="s">
        <v>943</v>
      </c>
      <c r="F332" s="152" t="s">
        <v>944</v>
      </c>
      <c r="G332" s="153" t="s">
        <v>171</v>
      </c>
      <c r="H332" s="154">
        <v>78</v>
      </c>
      <c r="I332" s="155"/>
      <c r="J332" s="156">
        <f>ROUND(I332*H332,2)</f>
        <v>0</v>
      </c>
      <c r="K332" s="157"/>
      <c r="L332" s="33"/>
      <c r="M332" s="158" t="s">
        <v>1</v>
      </c>
      <c r="N332" s="159" t="s">
        <v>39</v>
      </c>
      <c r="O332" s="58"/>
      <c r="P332" s="160">
        <f>O332*H332</f>
        <v>0</v>
      </c>
      <c r="Q332" s="160">
        <v>2.8400000000000001E-3</v>
      </c>
      <c r="R332" s="160">
        <f>Q332*H332</f>
        <v>0.22151999999999999</v>
      </c>
      <c r="S332" s="160">
        <v>0</v>
      </c>
      <c r="T332" s="161">
        <f>S332*H332</f>
        <v>0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R332" s="162" t="s">
        <v>172</v>
      </c>
      <c r="AT332" s="162" t="s">
        <v>168</v>
      </c>
      <c r="AU332" s="162" t="s">
        <v>84</v>
      </c>
      <c r="AY332" s="17" t="s">
        <v>166</v>
      </c>
      <c r="BE332" s="163">
        <f>IF(N332="základní",J332,0)</f>
        <v>0</v>
      </c>
      <c r="BF332" s="163">
        <f>IF(N332="snížená",J332,0)</f>
        <v>0</v>
      </c>
      <c r="BG332" s="163">
        <f>IF(N332="zákl. přenesená",J332,0)</f>
        <v>0</v>
      </c>
      <c r="BH332" s="163">
        <f>IF(N332="sníž. přenesená",J332,0)</f>
        <v>0</v>
      </c>
      <c r="BI332" s="163">
        <f>IF(N332="nulová",J332,0)</f>
        <v>0</v>
      </c>
      <c r="BJ332" s="17" t="s">
        <v>82</v>
      </c>
      <c r="BK332" s="163">
        <f>ROUND(I332*H332,2)</f>
        <v>0</v>
      </c>
      <c r="BL332" s="17" t="s">
        <v>172</v>
      </c>
      <c r="BM332" s="162" t="s">
        <v>945</v>
      </c>
    </row>
    <row r="333" spans="1:65" s="13" customFormat="1" ht="11.25">
      <c r="B333" s="164"/>
      <c r="D333" s="165" t="s">
        <v>174</v>
      </c>
      <c r="E333" s="166" t="s">
        <v>1</v>
      </c>
      <c r="F333" s="167" t="s">
        <v>946</v>
      </c>
      <c r="H333" s="166" t="s">
        <v>1</v>
      </c>
      <c r="I333" s="168"/>
      <c r="L333" s="164"/>
      <c r="M333" s="169"/>
      <c r="N333" s="170"/>
      <c r="O333" s="170"/>
      <c r="P333" s="170"/>
      <c r="Q333" s="170"/>
      <c r="R333" s="170"/>
      <c r="S333" s="170"/>
      <c r="T333" s="171"/>
      <c r="AT333" s="166" t="s">
        <v>174</v>
      </c>
      <c r="AU333" s="166" t="s">
        <v>84</v>
      </c>
      <c r="AV333" s="13" t="s">
        <v>82</v>
      </c>
      <c r="AW333" s="13" t="s">
        <v>30</v>
      </c>
      <c r="AX333" s="13" t="s">
        <v>74</v>
      </c>
      <c r="AY333" s="166" t="s">
        <v>166</v>
      </c>
    </row>
    <row r="334" spans="1:65" s="13" customFormat="1" ht="11.25">
      <c r="B334" s="164"/>
      <c r="D334" s="165" t="s">
        <v>174</v>
      </c>
      <c r="E334" s="166" t="s">
        <v>1</v>
      </c>
      <c r="F334" s="167" t="s">
        <v>942</v>
      </c>
      <c r="H334" s="166" t="s">
        <v>1</v>
      </c>
      <c r="I334" s="168"/>
      <c r="L334" s="164"/>
      <c r="M334" s="169"/>
      <c r="N334" s="170"/>
      <c r="O334" s="170"/>
      <c r="P334" s="170"/>
      <c r="Q334" s="170"/>
      <c r="R334" s="170"/>
      <c r="S334" s="170"/>
      <c r="T334" s="171"/>
      <c r="AT334" s="166" t="s">
        <v>174</v>
      </c>
      <c r="AU334" s="166" t="s">
        <v>84</v>
      </c>
      <c r="AV334" s="13" t="s">
        <v>82</v>
      </c>
      <c r="AW334" s="13" t="s">
        <v>30</v>
      </c>
      <c r="AX334" s="13" t="s">
        <v>74</v>
      </c>
      <c r="AY334" s="166" t="s">
        <v>166</v>
      </c>
    </row>
    <row r="335" spans="1:65" s="14" customFormat="1" ht="11.25">
      <c r="B335" s="172"/>
      <c r="D335" s="165" t="s">
        <v>174</v>
      </c>
      <c r="E335" s="173" t="s">
        <v>1</v>
      </c>
      <c r="F335" s="174" t="s">
        <v>947</v>
      </c>
      <c r="H335" s="175">
        <v>78</v>
      </c>
      <c r="I335" s="176"/>
      <c r="L335" s="172"/>
      <c r="M335" s="177"/>
      <c r="N335" s="178"/>
      <c r="O335" s="178"/>
      <c r="P335" s="178"/>
      <c r="Q335" s="178"/>
      <c r="R335" s="178"/>
      <c r="S335" s="178"/>
      <c r="T335" s="179"/>
      <c r="AT335" s="173" t="s">
        <v>174</v>
      </c>
      <c r="AU335" s="173" t="s">
        <v>84</v>
      </c>
      <c r="AV335" s="14" t="s">
        <v>84</v>
      </c>
      <c r="AW335" s="14" t="s">
        <v>30</v>
      </c>
      <c r="AX335" s="14" t="s">
        <v>74</v>
      </c>
      <c r="AY335" s="173" t="s">
        <v>166</v>
      </c>
    </row>
    <row r="336" spans="1:65" s="15" customFormat="1" ht="11.25">
      <c r="B336" s="180"/>
      <c r="D336" s="165" t="s">
        <v>174</v>
      </c>
      <c r="E336" s="181" t="s">
        <v>1</v>
      </c>
      <c r="F336" s="182" t="s">
        <v>177</v>
      </c>
      <c r="H336" s="183">
        <v>78</v>
      </c>
      <c r="I336" s="184"/>
      <c r="L336" s="180"/>
      <c r="M336" s="185"/>
      <c r="N336" s="186"/>
      <c r="O336" s="186"/>
      <c r="P336" s="186"/>
      <c r="Q336" s="186"/>
      <c r="R336" s="186"/>
      <c r="S336" s="186"/>
      <c r="T336" s="187"/>
      <c r="AT336" s="181" t="s">
        <v>174</v>
      </c>
      <c r="AU336" s="181" t="s">
        <v>84</v>
      </c>
      <c r="AV336" s="15" t="s">
        <v>172</v>
      </c>
      <c r="AW336" s="15" t="s">
        <v>30</v>
      </c>
      <c r="AX336" s="15" t="s">
        <v>82</v>
      </c>
      <c r="AY336" s="181" t="s">
        <v>166</v>
      </c>
    </row>
    <row r="337" spans="1:65" s="2" customFormat="1" ht="24.2" customHeight="1">
      <c r="A337" s="32"/>
      <c r="B337" s="149"/>
      <c r="C337" s="150" t="s">
        <v>345</v>
      </c>
      <c r="D337" s="150" t="s">
        <v>168</v>
      </c>
      <c r="E337" s="151" t="s">
        <v>948</v>
      </c>
      <c r="F337" s="152" t="s">
        <v>949</v>
      </c>
      <c r="G337" s="153" t="s">
        <v>171</v>
      </c>
      <c r="H337" s="154">
        <v>13.76</v>
      </c>
      <c r="I337" s="155"/>
      <c r="J337" s="156">
        <f>ROUND(I337*H337,2)</f>
        <v>0</v>
      </c>
      <c r="K337" s="157"/>
      <c r="L337" s="33"/>
      <c r="M337" s="158" t="s">
        <v>1</v>
      </c>
      <c r="N337" s="159" t="s">
        <v>39</v>
      </c>
      <c r="O337" s="58"/>
      <c r="P337" s="160">
        <f>O337*H337</f>
        <v>0</v>
      </c>
      <c r="Q337" s="160">
        <v>8.8800000000000004E-2</v>
      </c>
      <c r="R337" s="160">
        <f>Q337*H337</f>
        <v>1.2218880000000001</v>
      </c>
      <c r="S337" s="160">
        <v>0</v>
      </c>
      <c r="T337" s="161">
        <f>S337*H337</f>
        <v>0</v>
      </c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R337" s="162" t="s">
        <v>172</v>
      </c>
      <c r="AT337" s="162" t="s">
        <v>168</v>
      </c>
      <c r="AU337" s="162" t="s">
        <v>84</v>
      </c>
      <c r="AY337" s="17" t="s">
        <v>166</v>
      </c>
      <c r="BE337" s="163">
        <f>IF(N337="základní",J337,0)</f>
        <v>0</v>
      </c>
      <c r="BF337" s="163">
        <f>IF(N337="snížená",J337,0)</f>
        <v>0</v>
      </c>
      <c r="BG337" s="163">
        <f>IF(N337="zákl. přenesená",J337,0)</f>
        <v>0</v>
      </c>
      <c r="BH337" s="163">
        <f>IF(N337="sníž. přenesená",J337,0)</f>
        <v>0</v>
      </c>
      <c r="BI337" s="163">
        <f>IF(N337="nulová",J337,0)</f>
        <v>0</v>
      </c>
      <c r="BJ337" s="17" t="s">
        <v>82</v>
      </c>
      <c r="BK337" s="163">
        <f>ROUND(I337*H337,2)</f>
        <v>0</v>
      </c>
      <c r="BL337" s="17" t="s">
        <v>172</v>
      </c>
      <c r="BM337" s="162" t="s">
        <v>950</v>
      </c>
    </row>
    <row r="338" spans="1:65" s="13" customFormat="1" ht="22.5">
      <c r="B338" s="164"/>
      <c r="D338" s="165" t="s">
        <v>174</v>
      </c>
      <c r="E338" s="166" t="s">
        <v>1</v>
      </c>
      <c r="F338" s="167" t="s">
        <v>951</v>
      </c>
      <c r="H338" s="166" t="s">
        <v>1</v>
      </c>
      <c r="I338" s="168"/>
      <c r="L338" s="164"/>
      <c r="M338" s="169"/>
      <c r="N338" s="170"/>
      <c r="O338" s="170"/>
      <c r="P338" s="170"/>
      <c r="Q338" s="170"/>
      <c r="R338" s="170"/>
      <c r="S338" s="170"/>
      <c r="T338" s="171"/>
      <c r="AT338" s="166" t="s">
        <v>174</v>
      </c>
      <c r="AU338" s="166" t="s">
        <v>84</v>
      </c>
      <c r="AV338" s="13" t="s">
        <v>82</v>
      </c>
      <c r="AW338" s="13" t="s">
        <v>30</v>
      </c>
      <c r="AX338" s="13" t="s">
        <v>74</v>
      </c>
      <c r="AY338" s="166" t="s">
        <v>166</v>
      </c>
    </row>
    <row r="339" spans="1:65" s="13" customFormat="1" ht="11.25">
      <c r="B339" s="164"/>
      <c r="D339" s="165" t="s">
        <v>174</v>
      </c>
      <c r="E339" s="166" t="s">
        <v>1</v>
      </c>
      <c r="F339" s="167" t="s">
        <v>856</v>
      </c>
      <c r="H339" s="166" t="s">
        <v>1</v>
      </c>
      <c r="I339" s="168"/>
      <c r="L339" s="164"/>
      <c r="M339" s="169"/>
      <c r="N339" s="170"/>
      <c r="O339" s="170"/>
      <c r="P339" s="170"/>
      <c r="Q339" s="170"/>
      <c r="R339" s="170"/>
      <c r="S339" s="170"/>
      <c r="T339" s="171"/>
      <c r="AT339" s="166" t="s">
        <v>174</v>
      </c>
      <c r="AU339" s="166" t="s">
        <v>84</v>
      </c>
      <c r="AV339" s="13" t="s">
        <v>82</v>
      </c>
      <c r="AW339" s="13" t="s">
        <v>30</v>
      </c>
      <c r="AX339" s="13" t="s">
        <v>74</v>
      </c>
      <c r="AY339" s="166" t="s">
        <v>166</v>
      </c>
    </row>
    <row r="340" spans="1:65" s="14" customFormat="1" ht="11.25">
      <c r="B340" s="172"/>
      <c r="D340" s="165" t="s">
        <v>174</v>
      </c>
      <c r="E340" s="173" t="s">
        <v>1</v>
      </c>
      <c r="F340" s="174" t="s">
        <v>888</v>
      </c>
      <c r="H340" s="175">
        <v>13.76</v>
      </c>
      <c r="I340" s="176"/>
      <c r="L340" s="172"/>
      <c r="M340" s="177"/>
      <c r="N340" s="178"/>
      <c r="O340" s="178"/>
      <c r="P340" s="178"/>
      <c r="Q340" s="178"/>
      <c r="R340" s="178"/>
      <c r="S340" s="178"/>
      <c r="T340" s="179"/>
      <c r="AT340" s="173" t="s">
        <v>174</v>
      </c>
      <c r="AU340" s="173" t="s">
        <v>84</v>
      </c>
      <c r="AV340" s="14" t="s">
        <v>84</v>
      </c>
      <c r="AW340" s="14" t="s">
        <v>30</v>
      </c>
      <c r="AX340" s="14" t="s">
        <v>74</v>
      </c>
      <c r="AY340" s="173" t="s">
        <v>166</v>
      </c>
    </row>
    <row r="341" spans="1:65" s="15" customFormat="1" ht="11.25">
      <c r="B341" s="180"/>
      <c r="D341" s="165" t="s">
        <v>174</v>
      </c>
      <c r="E341" s="181" t="s">
        <v>1</v>
      </c>
      <c r="F341" s="182" t="s">
        <v>177</v>
      </c>
      <c r="H341" s="183">
        <v>13.76</v>
      </c>
      <c r="I341" s="184"/>
      <c r="L341" s="180"/>
      <c r="M341" s="185"/>
      <c r="N341" s="186"/>
      <c r="O341" s="186"/>
      <c r="P341" s="186"/>
      <c r="Q341" s="186"/>
      <c r="R341" s="186"/>
      <c r="S341" s="186"/>
      <c r="T341" s="187"/>
      <c r="AT341" s="181" t="s">
        <v>174</v>
      </c>
      <c r="AU341" s="181" t="s">
        <v>84</v>
      </c>
      <c r="AV341" s="15" t="s">
        <v>172</v>
      </c>
      <c r="AW341" s="15" t="s">
        <v>30</v>
      </c>
      <c r="AX341" s="15" t="s">
        <v>82</v>
      </c>
      <c r="AY341" s="181" t="s">
        <v>166</v>
      </c>
    </row>
    <row r="342" spans="1:65" s="2" customFormat="1" ht="16.5" customHeight="1">
      <c r="A342" s="32"/>
      <c r="B342" s="149"/>
      <c r="C342" s="191" t="s">
        <v>350</v>
      </c>
      <c r="D342" s="191" t="s">
        <v>244</v>
      </c>
      <c r="E342" s="192" t="s">
        <v>952</v>
      </c>
      <c r="F342" s="193" t="s">
        <v>953</v>
      </c>
      <c r="G342" s="194" t="s">
        <v>171</v>
      </c>
      <c r="H342" s="195">
        <v>14.448</v>
      </c>
      <c r="I342" s="196"/>
      <c r="J342" s="197">
        <f>ROUND(I342*H342,2)</f>
        <v>0</v>
      </c>
      <c r="K342" s="198"/>
      <c r="L342" s="199"/>
      <c r="M342" s="200" t="s">
        <v>1</v>
      </c>
      <c r="N342" s="201" t="s">
        <v>39</v>
      </c>
      <c r="O342" s="58"/>
      <c r="P342" s="160">
        <f>O342*H342</f>
        <v>0</v>
      </c>
      <c r="Q342" s="160">
        <v>0.21</v>
      </c>
      <c r="R342" s="160">
        <f>Q342*H342</f>
        <v>3.0340799999999999</v>
      </c>
      <c r="S342" s="160">
        <v>0</v>
      </c>
      <c r="T342" s="161">
        <f>S342*H342</f>
        <v>0</v>
      </c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R342" s="162" t="s">
        <v>209</v>
      </c>
      <c r="AT342" s="162" t="s">
        <v>244</v>
      </c>
      <c r="AU342" s="162" t="s">
        <v>84</v>
      </c>
      <c r="AY342" s="17" t="s">
        <v>166</v>
      </c>
      <c r="BE342" s="163">
        <f>IF(N342="základní",J342,0)</f>
        <v>0</v>
      </c>
      <c r="BF342" s="163">
        <f>IF(N342="snížená",J342,0)</f>
        <v>0</v>
      </c>
      <c r="BG342" s="163">
        <f>IF(N342="zákl. přenesená",J342,0)</f>
        <v>0</v>
      </c>
      <c r="BH342" s="163">
        <f>IF(N342="sníž. přenesená",J342,0)</f>
        <v>0</v>
      </c>
      <c r="BI342" s="163">
        <f>IF(N342="nulová",J342,0)</f>
        <v>0</v>
      </c>
      <c r="BJ342" s="17" t="s">
        <v>82</v>
      </c>
      <c r="BK342" s="163">
        <f>ROUND(I342*H342,2)</f>
        <v>0</v>
      </c>
      <c r="BL342" s="17" t="s">
        <v>172</v>
      </c>
      <c r="BM342" s="162" t="s">
        <v>954</v>
      </c>
    </row>
    <row r="343" spans="1:65" s="13" customFormat="1" ht="11.25">
      <c r="B343" s="164"/>
      <c r="D343" s="165" t="s">
        <v>174</v>
      </c>
      <c r="E343" s="166" t="s">
        <v>1</v>
      </c>
      <c r="F343" s="167" t="s">
        <v>955</v>
      </c>
      <c r="H343" s="166" t="s">
        <v>1</v>
      </c>
      <c r="I343" s="168"/>
      <c r="L343" s="164"/>
      <c r="M343" s="169"/>
      <c r="N343" s="170"/>
      <c r="O343" s="170"/>
      <c r="P343" s="170"/>
      <c r="Q343" s="170"/>
      <c r="R343" s="170"/>
      <c r="S343" s="170"/>
      <c r="T343" s="171"/>
      <c r="AT343" s="166" t="s">
        <v>174</v>
      </c>
      <c r="AU343" s="166" t="s">
        <v>84</v>
      </c>
      <c r="AV343" s="13" t="s">
        <v>82</v>
      </c>
      <c r="AW343" s="13" t="s">
        <v>30</v>
      </c>
      <c r="AX343" s="13" t="s">
        <v>74</v>
      </c>
      <c r="AY343" s="166" t="s">
        <v>166</v>
      </c>
    </row>
    <row r="344" spans="1:65" s="13" customFormat="1" ht="11.25">
      <c r="B344" s="164"/>
      <c r="D344" s="165" t="s">
        <v>174</v>
      </c>
      <c r="E344" s="166" t="s">
        <v>1</v>
      </c>
      <c r="F344" s="167" t="s">
        <v>942</v>
      </c>
      <c r="H344" s="166" t="s">
        <v>1</v>
      </c>
      <c r="I344" s="168"/>
      <c r="L344" s="164"/>
      <c r="M344" s="169"/>
      <c r="N344" s="170"/>
      <c r="O344" s="170"/>
      <c r="P344" s="170"/>
      <c r="Q344" s="170"/>
      <c r="R344" s="170"/>
      <c r="S344" s="170"/>
      <c r="T344" s="171"/>
      <c r="AT344" s="166" t="s">
        <v>174</v>
      </c>
      <c r="AU344" s="166" t="s">
        <v>84</v>
      </c>
      <c r="AV344" s="13" t="s">
        <v>82</v>
      </c>
      <c r="AW344" s="13" t="s">
        <v>30</v>
      </c>
      <c r="AX344" s="13" t="s">
        <v>74</v>
      </c>
      <c r="AY344" s="166" t="s">
        <v>166</v>
      </c>
    </row>
    <row r="345" spans="1:65" s="13" customFormat="1" ht="11.25">
      <c r="B345" s="164"/>
      <c r="D345" s="165" t="s">
        <v>174</v>
      </c>
      <c r="E345" s="166" t="s">
        <v>1</v>
      </c>
      <c r="F345" s="167" t="s">
        <v>856</v>
      </c>
      <c r="H345" s="166" t="s">
        <v>1</v>
      </c>
      <c r="I345" s="168"/>
      <c r="L345" s="164"/>
      <c r="M345" s="169"/>
      <c r="N345" s="170"/>
      <c r="O345" s="170"/>
      <c r="P345" s="170"/>
      <c r="Q345" s="170"/>
      <c r="R345" s="170"/>
      <c r="S345" s="170"/>
      <c r="T345" s="171"/>
      <c r="AT345" s="166" t="s">
        <v>174</v>
      </c>
      <c r="AU345" s="166" t="s">
        <v>84</v>
      </c>
      <c r="AV345" s="13" t="s">
        <v>82</v>
      </c>
      <c r="AW345" s="13" t="s">
        <v>30</v>
      </c>
      <c r="AX345" s="13" t="s">
        <v>74</v>
      </c>
      <c r="AY345" s="166" t="s">
        <v>166</v>
      </c>
    </row>
    <row r="346" spans="1:65" s="14" customFormat="1" ht="11.25">
      <c r="B346" s="172"/>
      <c r="D346" s="165" t="s">
        <v>174</v>
      </c>
      <c r="E346" s="173" t="s">
        <v>1</v>
      </c>
      <c r="F346" s="174" t="s">
        <v>888</v>
      </c>
      <c r="H346" s="175">
        <v>13.76</v>
      </c>
      <c r="I346" s="176"/>
      <c r="L346" s="172"/>
      <c r="M346" s="177"/>
      <c r="N346" s="178"/>
      <c r="O346" s="178"/>
      <c r="P346" s="178"/>
      <c r="Q346" s="178"/>
      <c r="R346" s="178"/>
      <c r="S346" s="178"/>
      <c r="T346" s="179"/>
      <c r="AT346" s="173" t="s">
        <v>174</v>
      </c>
      <c r="AU346" s="173" t="s">
        <v>84</v>
      </c>
      <c r="AV346" s="14" t="s">
        <v>84</v>
      </c>
      <c r="AW346" s="14" t="s">
        <v>30</v>
      </c>
      <c r="AX346" s="14" t="s">
        <v>74</v>
      </c>
      <c r="AY346" s="173" t="s">
        <v>166</v>
      </c>
    </row>
    <row r="347" spans="1:65" s="15" customFormat="1" ht="11.25">
      <c r="B347" s="180"/>
      <c r="D347" s="165" t="s">
        <v>174</v>
      </c>
      <c r="E347" s="181" t="s">
        <v>1</v>
      </c>
      <c r="F347" s="182" t="s">
        <v>177</v>
      </c>
      <c r="H347" s="183">
        <v>13.76</v>
      </c>
      <c r="I347" s="184"/>
      <c r="L347" s="180"/>
      <c r="M347" s="185"/>
      <c r="N347" s="186"/>
      <c r="O347" s="186"/>
      <c r="P347" s="186"/>
      <c r="Q347" s="186"/>
      <c r="R347" s="186"/>
      <c r="S347" s="186"/>
      <c r="T347" s="187"/>
      <c r="AT347" s="181" t="s">
        <v>174</v>
      </c>
      <c r="AU347" s="181" t="s">
        <v>84</v>
      </c>
      <c r="AV347" s="15" t="s">
        <v>172</v>
      </c>
      <c r="AW347" s="15" t="s">
        <v>30</v>
      </c>
      <c r="AX347" s="15" t="s">
        <v>82</v>
      </c>
      <c r="AY347" s="181" t="s">
        <v>166</v>
      </c>
    </row>
    <row r="348" spans="1:65" s="14" customFormat="1" ht="11.25">
      <c r="B348" s="172"/>
      <c r="D348" s="165" t="s">
        <v>174</v>
      </c>
      <c r="F348" s="174" t="s">
        <v>956</v>
      </c>
      <c r="H348" s="175">
        <v>14.448</v>
      </c>
      <c r="I348" s="176"/>
      <c r="L348" s="172"/>
      <c r="M348" s="177"/>
      <c r="N348" s="178"/>
      <c r="O348" s="178"/>
      <c r="P348" s="178"/>
      <c r="Q348" s="178"/>
      <c r="R348" s="178"/>
      <c r="S348" s="178"/>
      <c r="T348" s="179"/>
      <c r="AT348" s="173" t="s">
        <v>174</v>
      </c>
      <c r="AU348" s="173" t="s">
        <v>84</v>
      </c>
      <c r="AV348" s="14" t="s">
        <v>84</v>
      </c>
      <c r="AW348" s="14" t="s">
        <v>3</v>
      </c>
      <c r="AX348" s="14" t="s">
        <v>82</v>
      </c>
      <c r="AY348" s="173" t="s">
        <v>166</v>
      </c>
    </row>
    <row r="349" spans="1:65" s="2" customFormat="1" ht="16.5" customHeight="1">
      <c r="A349" s="32"/>
      <c r="B349" s="149"/>
      <c r="C349" s="150" t="s">
        <v>355</v>
      </c>
      <c r="D349" s="150" t="s">
        <v>168</v>
      </c>
      <c r="E349" s="151" t="s">
        <v>957</v>
      </c>
      <c r="F349" s="152" t="s">
        <v>958</v>
      </c>
      <c r="G349" s="153" t="s">
        <v>171</v>
      </c>
      <c r="H349" s="154">
        <v>104</v>
      </c>
      <c r="I349" s="155"/>
      <c r="J349" s="156">
        <f>ROUND(I349*H349,2)</f>
        <v>0</v>
      </c>
      <c r="K349" s="157"/>
      <c r="L349" s="33"/>
      <c r="M349" s="158" t="s">
        <v>1</v>
      </c>
      <c r="N349" s="159" t="s">
        <v>39</v>
      </c>
      <c r="O349" s="58"/>
      <c r="P349" s="160">
        <f>O349*H349</f>
        <v>0</v>
      </c>
      <c r="Q349" s="160">
        <v>0</v>
      </c>
      <c r="R349" s="160">
        <f>Q349*H349</f>
        <v>0</v>
      </c>
      <c r="S349" s="160">
        <v>0</v>
      </c>
      <c r="T349" s="161">
        <f>S349*H349</f>
        <v>0</v>
      </c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R349" s="162" t="s">
        <v>172</v>
      </c>
      <c r="AT349" s="162" t="s">
        <v>168</v>
      </c>
      <c r="AU349" s="162" t="s">
        <v>84</v>
      </c>
      <c r="AY349" s="17" t="s">
        <v>166</v>
      </c>
      <c r="BE349" s="163">
        <f>IF(N349="základní",J349,0)</f>
        <v>0</v>
      </c>
      <c r="BF349" s="163">
        <f>IF(N349="snížená",J349,0)</f>
        <v>0</v>
      </c>
      <c r="BG349" s="163">
        <f>IF(N349="zákl. přenesená",J349,0)</f>
        <v>0</v>
      </c>
      <c r="BH349" s="163">
        <f>IF(N349="sníž. přenesená",J349,0)</f>
        <v>0</v>
      </c>
      <c r="BI349" s="163">
        <f>IF(N349="nulová",J349,0)</f>
        <v>0</v>
      </c>
      <c r="BJ349" s="17" t="s">
        <v>82</v>
      </c>
      <c r="BK349" s="163">
        <f>ROUND(I349*H349,2)</f>
        <v>0</v>
      </c>
      <c r="BL349" s="17" t="s">
        <v>172</v>
      </c>
      <c r="BM349" s="162" t="s">
        <v>959</v>
      </c>
    </row>
    <row r="350" spans="1:65" s="13" customFormat="1" ht="11.25">
      <c r="B350" s="164"/>
      <c r="D350" s="165" t="s">
        <v>174</v>
      </c>
      <c r="E350" s="166" t="s">
        <v>1</v>
      </c>
      <c r="F350" s="167" t="s">
        <v>852</v>
      </c>
      <c r="H350" s="166" t="s">
        <v>1</v>
      </c>
      <c r="I350" s="168"/>
      <c r="L350" s="164"/>
      <c r="M350" s="169"/>
      <c r="N350" s="170"/>
      <c r="O350" s="170"/>
      <c r="P350" s="170"/>
      <c r="Q350" s="170"/>
      <c r="R350" s="170"/>
      <c r="S350" s="170"/>
      <c r="T350" s="171"/>
      <c r="AT350" s="166" t="s">
        <v>174</v>
      </c>
      <c r="AU350" s="166" t="s">
        <v>84</v>
      </c>
      <c r="AV350" s="13" t="s">
        <v>82</v>
      </c>
      <c r="AW350" s="13" t="s">
        <v>30</v>
      </c>
      <c r="AX350" s="13" t="s">
        <v>74</v>
      </c>
      <c r="AY350" s="166" t="s">
        <v>166</v>
      </c>
    </row>
    <row r="351" spans="1:65" s="13" customFormat="1" ht="11.25">
      <c r="B351" s="164"/>
      <c r="D351" s="165" t="s">
        <v>174</v>
      </c>
      <c r="E351" s="166" t="s">
        <v>1</v>
      </c>
      <c r="F351" s="167" t="s">
        <v>853</v>
      </c>
      <c r="H351" s="166" t="s">
        <v>1</v>
      </c>
      <c r="I351" s="168"/>
      <c r="L351" s="164"/>
      <c r="M351" s="169"/>
      <c r="N351" s="170"/>
      <c r="O351" s="170"/>
      <c r="P351" s="170"/>
      <c r="Q351" s="170"/>
      <c r="R351" s="170"/>
      <c r="S351" s="170"/>
      <c r="T351" s="171"/>
      <c r="AT351" s="166" t="s">
        <v>174</v>
      </c>
      <c r="AU351" s="166" t="s">
        <v>84</v>
      </c>
      <c r="AV351" s="13" t="s">
        <v>82</v>
      </c>
      <c r="AW351" s="13" t="s">
        <v>30</v>
      </c>
      <c r="AX351" s="13" t="s">
        <v>74</v>
      </c>
      <c r="AY351" s="166" t="s">
        <v>166</v>
      </c>
    </row>
    <row r="352" spans="1:65" s="14" customFormat="1" ht="11.25">
      <c r="B352" s="172"/>
      <c r="D352" s="165" t="s">
        <v>174</v>
      </c>
      <c r="E352" s="173" t="s">
        <v>1</v>
      </c>
      <c r="F352" s="174" t="s">
        <v>887</v>
      </c>
      <c r="H352" s="175">
        <v>104</v>
      </c>
      <c r="I352" s="176"/>
      <c r="L352" s="172"/>
      <c r="M352" s="177"/>
      <c r="N352" s="178"/>
      <c r="O352" s="178"/>
      <c r="P352" s="178"/>
      <c r="Q352" s="178"/>
      <c r="R352" s="178"/>
      <c r="S352" s="178"/>
      <c r="T352" s="179"/>
      <c r="AT352" s="173" t="s">
        <v>174</v>
      </c>
      <c r="AU352" s="173" t="s">
        <v>84</v>
      </c>
      <c r="AV352" s="14" t="s">
        <v>84</v>
      </c>
      <c r="AW352" s="14" t="s">
        <v>30</v>
      </c>
      <c r="AX352" s="14" t="s">
        <v>74</v>
      </c>
      <c r="AY352" s="173" t="s">
        <v>166</v>
      </c>
    </row>
    <row r="353" spans="1:65" s="15" customFormat="1" ht="11.25">
      <c r="B353" s="180"/>
      <c r="D353" s="165" t="s">
        <v>174</v>
      </c>
      <c r="E353" s="181" t="s">
        <v>1</v>
      </c>
      <c r="F353" s="182" t="s">
        <v>177</v>
      </c>
      <c r="H353" s="183">
        <v>104</v>
      </c>
      <c r="I353" s="184"/>
      <c r="L353" s="180"/>
      <c r="M353" s="185"/>
      <c r="N353" s="186"/>
      <c r="O353" s="186"/>
      <c r="P353" s="186"/>
      <c r="Q353" s="186"/>
      <c r="R353" s="186"/>
      <c r="S353" s="186"/>
      <c r="T353" s="187"/>
      <c r="AT353" s="181" t="s">
        <v>174</v>
      </c>
      <c r="AU353" s="181" t="s">
        <v>84</v>
      </c>
      <c r="AV353" s="15" t="s">
        <v>172</v>
      </c>
      <c r="AW353" s="15" t="s">
        <v>30</v>
      </c>
      <c r="AX353" s="15" t="s">
        <v>82</v>
      </c>
      <c r="AY353" s="181" t="s">
        <v>166</v>
      </c>
    </row>
    <row r="354" spans="1:65" s="2" customFormat="1" ht="16.5" customHeight="1">
      <c r="A354" s="32"/>
      <c r="B354" s="149"/>
      <c r="C354" s="191" t="s">
        <v>359</v>
      </c>
      <c r="D354" s="191" t="s">
        <v>244</v>
      </c>
      <c r="E354" s="192" t="s">
        <v>960</v>
      </c>
      <c r="F354" s="193" t="s">
        <v>961</v>
      </c>
      <c r="G354" s="194" t="s">
        <v>379</v>
      </c>
      <c r="H354" s="195">
        <v>10.4</v>
      </c>
      <c r="I354" s="196"/>
      <c r="J354" s="197">
        <f>ROUND(I354*H354,2)</f>
        <v>0</v>
      </c>
      <c r="K354" s="198"/>
      <c r="L354" s="199"/>
      <c r="M354" s="200" t="s">
        <v>1</v>
      </c>
      <c r="N354" s="201" t="s">
        <v>39</v>
      </c>
      <c r="O354" s="58"/>
      <c r="P354" s="160">
        <f>O354*H354</f>
        <v>0</v>
      </c>
      <c r="Q354" s="160">
        <v>1</v>
      </c>
      <c r="R354" s="160">
        <f>Q354*H354</f>
        <v>10.4</v>
      </c>
      <c r="S354" s="160">
        <v>0</v>
      </c>
      <c r="T354" s="161">
        <f>S354*H354</f>
        <v>0</v>
      </c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R354" s="162" t="s">
        <v>209</v>
      </c>
      <c r="AT354" s="162" t="s">
        <v>244</v>
      </c>
      <c r="AU354" s="162" t="s">
        <v>84</v>
      </c>
      <c r="AY354" s="17" t="s">
        <v>166</v>
      </c>
      <c r="BE354" s="163">
        <f>IF(N354="základní",J354,0)</f>
        <v>0</v>
      </c>
      <c r="BF354" s="163">
        <f>IF(N354="snížená",J354,0)</f>
        <v>0</v>
      </c>
      <c r="BG354" s="163">
        <f>IF(N354="zákl. přenesená",J354,0)</f>
        <v>0</v>
      </c>
      <c r="BH354" s="163">
        <f>IF(N354="sníž. přenesená",J354,0)</f>
        <v>0</v>
      </c>
      <c r="BI354" s="163">
        <f>IF(N354="nulová",J354,0)</f>
        <v>0</v>
      </c>
      <c r="BJ354" s="17" t="s">
        <v>82</v>
      </c>
      <c r="BK354" s="163">
        <f>ROUND(I354*H354,2)</f>
        <v>0</v>
      </c>
      <c r="BL354" s="17" t="s">
        <v>172</v>
      </c>
      <c r="BM354" s="162" t="s">
        <v>962</v>
      </c>
    </row>
    <row r="355" spans="1:65" s="13" customFormat="1" ht="11.25">
      <c r="B355" s="164"/>
      <c r="D355" s="165" t="s">
        <v>174</v>
      </c>
      <c r="E355" s="166" t="s">
        <v>1</v>
      </c>
      <c r="F355" s="167" t="s">
        <v>852</v>
      </c>
      <c r="H355" s="166" t="s">
        <v>1</v>
      </c>
      <c r="I355" s="168"/>
      <c r="L355" s="164"/>
      <c r="M355" s="169"/>
      <c r="N355" s="170"/>
      <c r="O355" s="170"/>
      <c r="P355" s="170"/>
      <c r="Q355" s="170"/>
      <c r="R355" s="170"/>
      <c r="S355" s="170"/>
      <c r="T355" s="171"/>
      <c r="AT355" s="166" t="s">
        <v>174</v>
      </c>
      <c r="AU355" s="166" t="s">
        <v>84</v>
      </c>
      <c r="AV355" s="13" t="s">
        <v>82</v>
      </c>
      <c r="AW355" s="13" t="s">
        <v>30</v>
      </c>
      <c r="AX355" s="13" t="s">
        <v>74</v>
      </c>
      <c r="AY355" s="166" t="s">
        <v>166</v>
      </c>
    </row>
    <row r="356" spans="1:65" s="13" customFormat="1" ht="11.25">
      <c r="B356" s="164"/>
      <c r="D356" s="165" t="s">
        <v>174</v>
      </c>
      <c r="E356" s="166" t="s">
        <v>1</v>
      </c>
      <c r="F356" s="167" t="s">
        <v>853</v>
      </c>
      <c r="H356" s="166" t="s">
        <v>1</v>
      </c>
      <c r="I356" s="168"/>
      <c r="L356" s="164"/>
      <c r="M356" s="169"/>
      <c r="N356" s="170"/>
      <c r="O356" s="170"/>
      <c r="P356" s="170"/>
      <c r="Q356" s="170"/>
      <c r="R356" s="170"/>
      <c r="S356" s="170"/>
      <c r="T356" s="171"/>
      <c r="AT356" s="166" t="s">
        <v>174</v>
      </c>
      <c r="AU356" s="166" t="s">
        <v>84</v>
      </c>
      <c r="AV356" s="13" t="s">
        <v>82</v>
      </c>
      <c r="AW356" s="13" t="s">
        <v>30</v>
      </c>
      <c r="AX356" s="13" t="s">
        <v>74</v>
      </c>
      <c r="AY356" s="166" t="s">
        <v>166</v>
      </c>
    </row>
    <row r="357" spans="1:65" s="13" customFormat="1" ht="11.25">
      <c r="B357" s="164"/>
      <c r="D357" s="165" t="s">
        <v>174</v>
      </c>
      <c r="E357" s="166" t="s">
        <v>1</v>
      </c>
      <c r="F357" s="167" t="s">
        <v>963</v>
      </c>
      <c r="H357" s="166" t="s">
        <v>1</v>
      </c>
      <c r="I357" s="168"/>
      <c r="L357" s="164"/>
      <c r="M357" s="169"/>
      <c r="N357" s="170"/>
      <c r="O357" s="170"/>
      <c r="P357" s="170"/>
      <c r="Q357" s="170"/>
      <c r="R357" s="170"/>
      <c r="S357" s="170"/>
      <c r="T357" s="171"/>
      <c r="AT357" s="166" t="s">
        <v>174</v>
      </c>
      <c r="AU357" s="166" t="s">
        <v>84</v>
      </c>
      <c r="AV357" s="13" t="s">
        <v>82</v>
      </c>
      <c r="AW357" s="13" t="s">
        <v>30</v>
      </c>
      <c r="AX357" s="13" t="s">
        <v>74</v>
      </c>
      <c r="AY357" s="166" t="s">
        <v>166</v>
      </c>
    </row>
    <row r="358" spans="1:65" s="14" customFormat="1" ht="11.25">
      <c r="B358" s="172"/>
      <c r="D358" s="165" t="s">
        <v>174</v>
      </c>
      <c r="E358" s="173" t="s">
        <v>1</v>
      </c>
      <c r="F358" s="174" t="s">
        <v>964</v>
      </c>
      <c r="H358" s="175">
        <v>5.2</v>
      </c>
      <c r="I358" s="176"/>
      <c r="L358" s="172"/>
      <c r="M358" s="177"/>
      <c r="N358" s="178"/>
      <c r="O358" s="178"/>
      <c r="P358" s="178"/>
      <c r="Q358" s="178"/>
      <c r="R358" s="178"/>
      <c r="S358" s="178"/>
      <c r="T358" s="179"/>
      <c r="AT358" s="173" t="s">
        <v>174</v>
      </c>
      <c r="AU358" s="173" t="s">
        <v>84</v>
      </c>
      <c r="AV358" s="14" t="s">
        <v>84</v>
      </c>
      <c r="AW358" s="14" t="s">
        <v>30</v>
      </c>
      <c r="AX358" s="14" t="s">
        <v>74</v>
      </c>
      <c r="AY358" s="173" t="s">
        <v>166</v>
      </c>
    </row>
    <row r="359" spans="1:65" s="15" customFormat="1" ht="11.25">
      <c r="B359" s="180"/>
      <c r="D359" s="165" t="s">
        <v>174</v>
      </c>
      <c r="E359" s="181" t="s">
        <v>1</v>
      </c>
      <c r="F359" s="182" t="s">
        <v>177</v>
      </c>
      <c r="H359" s="183">
        <v>5.2</v>
      </c>
      <c r="I359" s="184"/>
      <c r="L359" s="180"/>
      <c r="M359" s="185"/>
      <c r="N359" s="186"/>
      <c r="O359" s="186"/>
      <c r="P359" s="186"/>
      <c r="Q359" s="186"/>
      <c r="R359" s="186"/>
      <c r="S359" s="186"/>
      <c r="T359" s="187"/>
      <c r="AT359" s="181" t="s">
        <v>174</v>
      </c>
      <c r="AU359" s="181" t="s">
        <v>84</v>
      </c>
      <c r="AV359" s="15" t="s">
        <v>172</v>
      </c>
      <c r="AW359" s="15" t="s">
        <v>30</v>
      </c>
      <c r="AX359" s="15" t="s">
        <v>82</v>
      </c>
      <c r="AY359" s="181" t="s">
        <v>166</v>
      </c>
    </row>
    <row r="360" spans="1:65" s="14" customFormat="1" ht="11.25">
      <c r="B360" s="172"/>
      <c r="D360" s="165" t="s">
        <v>174</v>
      </c>
      <c r="F360" s="174" t="s">
        <v>965</v>
      </c>
      <c r="H360" s="175">
        <v>10.4</v>
      </c>
      <c r="I360" s="176"/>
      <c r="L360" s="172"/>
      <c r="M360" s="177"/>
      <c r="N360" s="178"/>
      <c r="O360" s="178"/>
      <c r="P360" s="178"/>
      <c r="Q360" s="178"/>
      <c r="R360" s="178"/>
      <c r="S360" s="178"/>
      <c r="T360" s="179"/>
      <c r="AT360" s="173" t="s">
        <v>174</v>
      </c>
      <c r="AU360" s="173" t="s">
        <v>84</v>
      </c>
      <c r="AV360" s="14" t="s">
        <v>84</v>
      </c>
      <c r="AW360" s="14" t="s">
        <v>3</v>
      </c>
      <c r="AX360" s="14" t="s">
        <v>82</v>
      </c>
      <c r="AY360" s="173" t="s">
        <v>166</v>
      </c>
    </row>
    <row r="361" spans="1:65" s="2" customFormat="1" ht="16.5" customHeight="1">
      <c r="A361" s="32"/>
      <c r="B361" s="149"/>
      <c r="C361" s="191" t="s">
        <v>363</v>
      </c>
      <c r="D361" s="191" t="s">
        <v>244</v>
      </c>
      <c r="E361" s="192" t="s">
        <v>966</v>
      </c>
      <c r="F361" s="193" t="s">
        <v>967</v>
      </c>
      <c r="G361" s="194" t="s">
        <v>171</v>
      </c>
      <c r="H361" s="195">
        <v>104</v>
      </c>
      <c r="I361" s="196"/>
      <c r="J361" s="197">
        <f>ROUND(I361*H361,2)</f>
        <v>0</v>
      </c>
      <c r="K361" s="198"/>
      <c r="L361" s="199"/>
      <c r="M361" s="200" t="s">
        <v>1</v>
      </c>
      <c r="N361" s="201" t="s">
        <v>39</v>
      </c>
      <c r="O361" s="58"/>
      <c r="P361" s="160">
        <f>O361*H361</f>
        <v>0</v>
      </c>
      <c r="Q361" s="160">
        <v>0.33</v>
      </c>
      <c r="R361" s="160">
        <f>Q361*H361</f>
        <v>34.32</v>
      </c>
      <c r="S361" s="160">
        <v>0</v>
      </c>
      <c r="T361" s="161">
        <f>S361*H361</f>
        <v>0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R361" s="162" t="s">
        <v>209</v>
      </c>
      <c r="AT361" s="162" t="s">
        <v>244</v>
      </c>
      <c r="AU361" s="162" t="s">
        <v>84</v>
      </c>
      <c r="AY361" s="17" t="s">
        <v>166</v>
      </c>
      <c r="BE361" s="163">
        <f>IF(N361="základní",J361,0)</f>
        <v>0</v>
      </c>
      <c r="BF361" s="163">
        <f>IF(N361="snížená",J361,0)</f>
        <v>0</v>
      </c>
      <c r="BG361" s="163">
        <f>IF(N361="zákl. přenesená",J361,0)</f>
        <v>0</v>
      </c>
      <c r="BH361" s="163">
        <f>IF(N361="sníž. přenesená",J361,0)</f>
        <v>0</v>
      </c>
      <c r="BI361" s="163">
        <f>IF(N361="nulová",J361,0)</f>
        <v>0</v>
      </c>
      <c r="BJ361" s="17" t="s">
        <v>82</v>
      </c>
      <c r="BK361" s="163">
        <f>ROUND(I361*H361,2)</f>
        <v>0</v>
      </c>
      <c r="BL361" s="17" t="s">
        <v>172</v>
      </c>
      <c r="BM361" s="162" t="s">
        <v>968</v>
      </c>
    </row>
    <row r="362" spans="1:65" s="13" customFormat="1" ht="11.25">
      <c r="B362" s="164"/>
      <c r="D362" s="165" t="s">
        <v>174</v>
      </c>
      <c r="E362" s="166" t="s">
        <v>1</v>
      </c>
      <c r="F362" s="167" t="s">
        <v>852</v>
      </c>
      <c r="H362" s="166" t="s">
        <v>1</v>
      </c>
      <c r="I362" s="168"/>
      <c r="L362" s="164"/>
      <c r="M362" s="169"/>
      <c r="N362" s="170"/>
      <c r="O362" s="170"/>
      <c r="P362" s="170"/>
      <c r="Q362" s="170"/>
      <c r="R362" s="170"/>
      <c r="S362" s="170"/>
      <c r="T362" s="171"/>
      <c r="AT362" s="166" t="s">
        <v>174</v>
      </c>
      <c r="AU362" s="166" t="s">
        <v>84</v>
      </c>
      <c r="AV362" s="13" t="s">
        <v>82</v>
      </c>
      <c r="AW362" s="13" t="s">
        <v>30</v>
      </c>
      <c r="AX362" s="13" t="s">
        <v>74</v>
      </c>
      <c r="AY362" s="166" t="s">
        <v>166</v>
      </c>
    </row>
    <row r="363" spans="1:65" s="13" customFormat="1" ht="11.25">
      <c r="B363" s="164"/>
      <c r="D363" s="165" t="s">
        <v>174</v>
      </c>
      <c r="E363" s="166" t="s">
        <v>1</v>
      </c>
      <c r="F363" s="167" t="s">
        <v>942</v>
      </c>
      <c r="H363" s="166" t="s">
        <v>1</v>
      </c>
      <c r="I363" s="168"/>
      <c r="L363" s="164"/>
      <c r="M363" s="169"/>
      <c r="N363" s="170"/>
      <c r="O363" s="170"/>
      <c r="P363" s="170"/>
      <c r="Q363" s="170"/>
      <c r="R363" s="170"/>
      <c r="S363" s="170"/>
      <c r="T363" s="171"/>
      <c r="AT363" s="166" t="s">
        <v>174</v>
      </c>
      <c r="AU363" s="166" t="s">
        <v>84</v>
      </c>
      <c r="AV363" s="13" t="s">
        <v>82</v>
      </c>
      <c r="AW363" s="13" t="s">
        <v>30</v>
      </c>
      <c r="AX363" s="13" t="s">
        <v>74</v>
      </c>
      <c r="AY363" s="166" t="s">
        <v>166</v>
      </c>
    </row>
    <row r="364" spans="1:65" s="13" customFormat="1" ht="11.25">
      <c r="B364" s="164"/>
      <c r="D364" s="165" t="s">
        <v>174</v>
      </c>
      <c r="E364" s="166" t="s">
        <v>1</v>
      </c>
      <c r="F364" s="167" t="s">
        <v>853</v>
      </c>
      <c r="H364" s="166" t="s">
        <v>1</v>
      </c>
      <c r="I364" s="168"/>
      <c r="L364" s="164"/>
      <c r="M364" s="169"/>
      <c r="N364" s="170"/>
      <c r="O364" s="170"/>
      <c r="P364" s="170"/>
      <c r="Q364" s="170"/>
      <c r="R364" s="170"/>
      <c r="S364" s="170"/>
      <c r="T364" s="171"/>
      <c r="AT364" s="166" t="s">
        <v>174</v>
      </c>
      <c r="AU364" s="166" t="s">
        <v>84</v>
      </c>
      <c r="AV364" s="13" t="s">
        <v>82</v>
      </c>
      <c r="AW364" s="13" t="s">
        <v>30</v>
      </c>
      <c r="AX364" s="13" t="s">
        <v>74</v>
      </c>
      <c r="AY364" s="166" t="s">
        <v>166</v>
      </c>
    </row>
    <row r="365" spans="1:65" s="14" customFormat="1" ht="11.25">
      <c r="B365" s="172"/>
      <c r="D365" s="165" t="s">
        <v>174</v>
      </c>
      <c r="E365" s="173" t="s">
        <v>1</v>
      </c>
      <c r="F365" s="174" t="s">
        <v>887</v>
      </c>
      <c r="H365" s="175">
        <v>104</v>
      </c>
      <c r="I365" s="176"/>
      <c r="L365" s="172"/>
      <c r="M365" s="177"/>
      <c r="N365" s="178"/>
      <c r="O365" s="178"/>
      <c r="P365" s="178"/>
      <c r="Q365" s="178"/>
      <c r="R365" s="178"/>
      <c r="S365" s="178"/>
      <c r="T365" s="179"/>
      <c r="AT365" s="173" t="s">
        <v>174</v>
      </c>
      <c r="AU365" s="173" t="s">
        <v>84</v>
      </c>
      <c r="AV365" s="14" t="s">
        <v>84</v>
      </c>
      <c r="AW365" s="14" t="s">
        <v>30</v>
      </c>
      <c r="AX365" s="14" t="s">
        <v>74</v>
      </c>
      <c r="AY365" s="173" t="s">
        <v>166</v>
      </c>
    </row>
    <row r="366" spans="1:65" s="15" customFormat="1" ht="11.25">
      <c r="B366" s="180"/>
      <c r="D366" s="165" t="s">
        <v>174</v>
      </c>
      <c r="E366" s="181" t="s">
        <v>1</v>
      </c>
      <c r="F366" s="182" t="s">
        <v>177</v>
      </c>
      <c r="H366" s="183">
        <v>104</v>
      </c>
      <c r="I366" s="184"/>
      <c r="L366" s="180"/>
      <c r="M366" s="185"/>
      <c r="N366" s="186"/>
      <c r="O366" s="186"/>
      <c r="P366" s="186"/>
      <c r="Q366" s="186"/>
      <c r="R366" s="186"/>
      <c r="S366" s="186"/>
      <c r="T366" s="187"/>
      <c r="AT366" s="181" t="s">
        <v>174</v>
      </c>
      <c r="AU366" s="181" t="s">
        <v>84</v>
      </c>
      <c r="AV366" s="15" t="s">
        <v>172</v>
      </c>
      <c r="AW366" s="15" t="s">
        <v>30</v>
      </c>
      <c r="AX366" s="15" t="s">
        <v>82</v>
      </c>
      <c r="AY366" s="181" t="s">
        <v>166</v>
      </c>
    </row>
    <row r="367" spans="1:65" s="2" customFormat="1" ht="24.2" customHeight="1">
      <c r="A367" s="32"/>
      <c r="B367" s="149"/>
      <c r="C367" s="191" t="s">
        <v>368</v>
      </c>
      <c r="D367" s="191" t="s">
        <v>244</v>
      </c>
      <c r="E367" s="192" t="s">
        <v>969</v>
      </c>
      <c r="F367" s="193" t="s">
        <v>970</v>
      </c>
      <c r="G367" s="194" t="s">
        <v>636</v>
      </c>
      <c r="H367" s="195">
        <v>1</v>
      </c>
      <c r="I367" s="196"/>
      <c r="J367" s="197">
        <f>ROUND(I367*H367,2)</f>
        <v>0</v>
      </c>
      <c r="K367" s="198"/>
      <c r="L367" s="199"/>
      <c r="M367" s="200" t="s">
        <v>1</v>
      </c>
      <c r="N367" s="201" t="s">
        <v>39</v>
      </c>
      <c r="O367" s="58"/>
      <c r="P367" s="160">
        <f>O367*H367</f>
        <v>0</v>
      </c>
      <c r="Q367" s="160">
        <v>2.234</v>
      </c>
      <c r="R367" s="160">
        <f>Q367*H367</f>
        <v>2.234</v>
      </c>
      <c r="S367" s="160">
        <v>0</v>
      </c>
      <c r="T367" s="161">
        <f>S367*H367</f>
        <v>0</v>
      </c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R367" s="162" t="s">
        <v>209</v>
      </c>
      <c r="AT367" s="162" t="s">
        <v>244</v>
      </c>
      <c r="AU367" s="162" t="s">
        <v>84</v>
      </c>
      <c r="AY367" s="17" t="s">
        <v>166</v>
      </c>
      <c r="BE367" s="163">
        <f>IF(N367="základní",J367,0)</f>
        <v>0</v>
      </c>
      <c r="BF367" s="163">
        <f>IF(N367="snížená",J367,0)</f>
        <v>0</v>
      </c>
      <c r="BG367" s="163">
        <f>IF(N367="zákl. přenesená",J367,0)</f>
        <v>0</v>
      </c>
      <c r="BH367" s="163">
        <f>IF(N367="sníž. přenesená",J367,0)</f>
        <v>0</v>
      </c>
      <c r="BI367" s="163">
        <f>IF(N367="nulová",J367,0)</f>
        <v>0</v>
      </c>
      <c r="BJ367" s="17" t="s">
        <v>82</v>
      </c>
      <c r="BK367" s="163">
        <f>ROUND(I367*H367,2)</f>
        <v>0</v>
      </c>
      <c r="BL367" s="17" t="s">
        <v>172</v>
      </c>
      <c r="BM367" s="162" t="s">
        <v>971</v>
      </c>
    </row>
    <row r="368" spans="1:65" s="13" customFormat="1" ht="22.5">
      <c r="B368" s="164"/>
      <c r="D368" s="165" t="s">
        <v>174</v>
      </c>
      <c r="E368" s="166" t="s">
        <v>1</v>
      </c>
      <c r="F368" s="167" t="s">
        <v>972</v>
      </c>
      <c r="H368" s="166" t="s">
        <v>1</v>
      </c>
      <c r="I368" s="168"/>
      <c r="L368" s="164"/>
      <c r="M368" s="169"/>
      <c r="N368" s="170"/>
      <c r="O368" s="170"/>
      <c r="P368" s="170"/>
      <c r="Q368" s="170"/>
      <c r="R368" s="170"/>
      <c r="S368" s="170"/>
      <c r="T368" s="171"/>
      <c r="AT368" s="166" t="s">
        <v>174</v>
      </c>
      <c r="AU368" s="166" t="s">
        <v>84</v>
      </c>
      <c r="AV368" s="13" t="s">
        <v>82</v>
      </c>
      <c r="AW368" s="13" t="s">
        <v>30</v>
      </c>
      <c r="AX368" s="13" t="s">
        <v>74</v>
      </c>
      <c r="AY368" s="166" t="s">
        <v>166</v>
      </c>
    </row>
    <row r="369" spans="1:65" s="13" customFormat="1" ht="22.5">
      <c r="B369" s="164"/>
      <c r="D369" s="165" t="s">
        <v>174</v>
      </c>
      <c r="E369" s="166" t="s">
        <v>1</v>
      </c>
      <c r="F369" s="167" t="s">
        <v>973</v>
      </c>
      <c r="H369" s="166" t="s">
        <v>1</v>
      </c>
      <c r="I369" s="168"/>
      <c r="L369" s="164"/>
      <c r="M369" s="169"/>
      <c r="N369" s="170"/>
      <c r="O369" s="170"/>
      <c r="P369" s="170"/>
      <c r="Q369" s="170"/>
      <c r="R369" s="170"/>
      <c r="S369" s="170"/>
      <c r="T369" s="171"/>
      <c r="AT369" s="166" t="s">
        <v>174</v>
      </c>
      <c r="AU369" s="166" t="s">
        <v>84</v>
      </c>
      <c r="AV369" s="13" t="s">
        <v>82</v>
      </c>
      <c r="AW369" s="13" t="s">
        <v>30</v>
      </c>
      <c r="AX369" s="13" t="s">
        <v>74</v>
      </c>
      <c r="AY369" s="166" t="s">
        <v>166</v>
      </c>
    </row>
    <row r="370" spans="1:65" s="14" customFormat="1" ht="11.25">
      <c r="B370" s="172"/>
      <c r="D370" s="165" t="s">
        <v>174</v>
      </c>
      <c r="E370" s="173" t="s">
        <v>1</v>
      </c>
      <c r="F370" s="174" t="s">
        <v>82</v>
      </c>
      <c r="H370" s="175">
        <v>1</v>
      </c>
      <c r="I370" s="176"/>
      <c r="L370" s="172"/>
      <c r="M370" s="177"/>
      <c r="N370" s="178"/>
      <c r="O370" s="178"/>
      <c r="P370" s="178"/>
      <c r="Q370" s="178"/>
      <c r="R370" s="178"/>
      <c r="S370" s="178"/>
      <c r="T370" s="179"/>
      <c r="AT370" s="173" t="s">
        <v>174</v>
      </c>
      <c r="AU370" s="173" t="s">
        <v>84</v>
      </c>
      <c r="AV370" s="14" t="s">
        <v>84</v>
      </c>
      <c r="AW370" s="14" t="s">
        <v>30</v>
      </c>
      <c r="AX370" s="14" t="s">
        <v>74</v>
      </c>
      <c r="AY370" s="173" t="s">
        <v>166</v>
      </c>
    </row>
    <row r="371" spans="1:65" s="15" customFormat="1" ht="11.25">
      <c r="B371" s="180"/>
      <c r="D371" s="165" t="s">
        <v>174</v>
      </c>
      <c r="E371" s="181" t="s">
        <v>1</v>
      </c>
      <c r="F371" s="182" t="s">
        <v>177</v>
      </c>
      <c r="H371" s="183">
        <v>1</v>
      </c>
      <c r="I371" s="184"/>
      <c r="L371" s="180"/>
      <c r="M371" s="185"/>
      <c r="N371" s="186"/>
      <c r="O371" s="186"/>
      <c r="P371" s="186"/>
      <c r="Q371" s="186"/>
      <c r="R371" s="186"/>
      <c r="S371" s="186"/>
      <c r="T371" s="187"/>
      <c r="AT371" s="181" t="s">
        <v>174</v>
      </c>
      <c r="AU371" s="181" t="s">
        <v>84</v>
      </c>
      <c r="AV371" s="15" t="s">
        <v>172</v>
      </c>
      <c r="AW371" s="15" t="s">
        <v>30</v>
      </c>
      <c r="AX371" s="15" t="s">
        <v>82</v>
      </c>
      <c r="AY371" s="181" t="s">
        <v>166</v>
      </c>
    </row>
    <row r="372" spans="1:65" s="12" customFormat="1" ht="22.9" customHeight="1">
      <c r="B372" s="136"/>
      <c r="D372" s="137" t="s">
        <v>73</v>
      </c>
      <c r="E372" s="147" t="s">
        <v>188</v>
      </c>
      <c r="F372" s="147" t="s">
        <v>189</v>
      </c>
      <c r="I372" s="139"/>
      <c r="J372" s="148">
        <f>BK372</f>
        <v>0</v>
      </c>
      <c r="L372" s="136"/>
      <c r="M372" s="141"/>
      <c r="N372" s="142"/>
      <c r="O372" s="142"/>
      <c r="P372" s="143">
        <f>SUM(P373:P407)</f>
        <v>0</v>
      </c>
      <c r="Q372" s="142"/>
      <c r="R372" s="143">
        <f>SUM(R373:R407)</f>
        <v>94.088800000000006</v>
      </c>
      <c r="S372" s="142"/>
      <c r="T372" s="144">
        <f>SUM(T373:T407)</f>
        <v>0</v>
      </c>
      <c r="AR372" s="137" t="s">
        <v>82</v>
      </c>
      <c r="AT372" s="145" t="s">
        <v>73</v>
      </c>
      <c r="AU372" s="145" t="s">
        <v>82</v>
      </c>
      <c r="AY372" s="137" t="s">
        <v>166</v>
      </c>
      <c r="BK372" s="146">
        <f>SUM(BK373:BK407)</f>
        <v>0</v>
      </c>
    </row>
    <row r="373" spans="1:65" s="2" customFormat="1" ht="16.5" customHeight="1">
      <c r="A373" s="32"/>
      <c r="B373" s="149"/>
      <c r="C373" s="150" t="s">
        <v>376</v>
      </c>
      <c r="D373" s="150" t="s">
        <v>168</v>
      </c>
      <c r="E373" s="151" t="s">
        <v>974</v>
      </c>
      <c r="F373" s="152" t="s">
        <v>975</v>
      </c>
      <c r="G373" s="153" t="s">
        <v>705</v>
      </c>
      <c r="H373" s="154">
        <v>162</v>
      </c>
      <c r="I373" s="155"/>
      <c r="J373" s="156">
        <f>ROUND(I373*H373,2)</f>
        <v>0</v>
      </c>
      <c r="K373" s="157"/>
      <c r="L373" s="33"/>
      <c r="M373" s="158" t="s">
        <v>1</v>
      </c>
      <c r="N373" s="159" t="s">
        <v>39</v>
      </c>
      <c r="O373" s="58"/>
      <c r="P373" s="160">
        <f>O373*H373</f>
        <v>0</v>
      </c>
      <c r="Q373" s="160">
        <v>8.0879999999999994E-2</v>
      </c>
      <c r="R373" s="160">
        <f>Q373*H373</f>
        <v>13.102559999999999</v>
      </c>
      <c r="S373" s="160">
        <v>0</v>
      </c>
      <c r="T373" s="161">
        <f>S373*H373</f>
        <v>0</v>
      </c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R373" s="162" t="s">
        <v>172</v>
      </c>
      <c r="AT373" s="162" t="s">
        <v>168</v>
      </c>
      <c r="AU373" s="162" t="s">
        <v>84</v>
      </c>
      <c r="AY373" s="17" t="s">
        <v>166</v>
      </c>
      <c r="BE373" s="163">
        <f>IF(N373="základní",J373,0)</f>
        <v>0</v>
      </c>
      <c r="BF373" s="163">
        <f>IF(N373="snížená",J373,0)</f>
        <v>0</v>
      </c>
      <c r="BG373" s="163">
        <f>IF(N373="zákl. přenesená",J373,0)</f>
        <v>0</v>
      </c>
      <c r="BH373" s="163">
        <f>IF(N373="sníž. přenesená",J373,0)</f>
        <v>0</v>
      </c>
      <c r="BI373" s="163">
        <f>IF(N373="nulová",J373,0)</f>
        <v>0</v>
      </c>
      <c r="BJ373" s="17" t="s">
        <v>82</v>
      </c>
      <c r="BK373" s="163">
        <f>ROUND(I373*H373,2)</f>
        <v>0</v>
      </c>
      <c r="BL373" s="17" t="s">
        <v>172</v>
      </c>
      <c r="BM373" s="162" t="s">
        <v>976</v>
      </c>
    </row>
    <row r="374" spans="1:65" s="13" customFormat="1" ht="22.5">
      <c r="B374" s="164"/>
      <c r="D374" s="165" t="s">
        <v>174</v>
      </c>
      <c r="E374" s="166" t="s">
        <v>1</v>
      </c>
      <c r="F374" s="167" t="s">
        <v>977</v>
      </c>
      <c r="H374" s="166" t="s">
        <v>1</v>
      </c>
      <c r="I374" s="168"/>
      <c r="L374" s="164"/>
      <c r="M374" s="169"/>
      <c r="N374" s="170"/>
      <c r="O374" s="170"/>
      <c r="P374" s="170"/>
      <c r="Q374" s="170"/>
      <c r="R374" s="170"/>
      <c r="S374" s="170"/>
      <c r="T374" s="171"/>
      <c r="AT374" s="166" t="s">
        <v>174</v>
      </c>
      <c r="AU374" s="166" t="s">
        <v>84</v>
      </c>
      <c r="AV374" s="13" t="s">
        <v>82</v>
      </c>
      <c r="AW374" s="13" t="s">
        <v>30</v>
      </c>
      <c r="AX374" s="13" t="s">
        <v>74</v>
      </c>
      <c r="AY374" s="166" t="s">
        <v>166</v>
      </c>
    </row>
    <row r="375" spans="1:65" s="14" customFormat="1" ht="11.25">
      <c r="B375" s="172"/>
      <c r="D375" s="165" t="s">
        <v>174</v>
      </c>
      <c r="E375" s="173" t="s">
        <v>1</v>
      </c>
      <c r="F375" s="174" t="s">
        <v>978</v>
      </c>
      <c r="H375" s="175">
        <v>92</v>
      </c>
      <c r="I375" s="176"/>
      <c r="L375" s="172"/>
      <c r="M375" s="177"/>
      <c r="N375" s="178"/>
      <c r="O375" s="178"/>
      <c r="P375" s="178"/>
      <c r="Q375" s="178"/>
      <c r="R375" s="178"/>
      <c r="S375" s="178"/>
      <c r="T375" s="179"/>
      <c r="AT375" s="173" t="s">
        <v>174</v>
      </c>
      <c r="AU375" s="173" t="s">
        <v>84</v>
      </c>
      <c r="AV375" s="14" t="s">
        <v>84</v>
      </c>
      <c r="AW375" s="14" t="s">
        <v>30</v>
      </c>
      <c r="AX375" s="14" t="s">
        <v>74</v>
      </c>
      <c r="AY375" s="173" t="s">
        <v>166</v>
      </c>
    </row>
    <row r="376" spans="1:65" s="13" customFormat="1" ht="22.5">
      <c r="B376" s="164"/>
      <c r="D376" s="165" t="s">
        <v>174</v>
      </c>
      <c r="E376" s="166" t="s">
        <v>1</v>
      </c>
      <c r="F376" s="167" t="s">
        <v>979</v>
      </c>
      <c r="H376" s="166" t="s">
        <v>1</v>
      </c>
      <c r="I376" s="168"/>
      <c r="L376" s="164"/>
      <c r="M376" s="169"/>
      <c r="N376" s="170"/>
      <c r="O376" s="170"/>
      <c r="P376" s="170"/>
      <c r="Q376" s="170"/>
      <c r="R376" s="170"/>
      <c r="S376" s="170"/>
      <c r="T376" s="171"/>
      <c r="AT376" s="166" t="s">
        <v>174</v>
      </c>
      <c r="AU376" s="166" t="s">
        <v>84</v>
      </c>
      <c r="AV376" s="13" t="s">
        <v>82</v>
      </c>
      <c r="AW376" s="13" t="s">
        <v>30</v>
      </c>
      <c r="AX376" s="13" t="s">
        <v>74</v>
      </c>
      <c r="AY376" s="166" t="s">
        <v>166</v>
      </c>
    </row>
    <row r="377" spans="1:65" s="14" customFormat="1" ht="11.25">
      <c r="B377" s="172"/>
      <c r="D377" s="165" t="s">
        <v>174</v>
      </c>
      <c r="E377" s="173" t="s">
        <v>1</v>
      </c>
      <c r="F377" s="174" t="s">
        <v>7</v>
      </c>
      <c r="H377" s="175">
        <v>21</v>
      </c>
      <c r="I377" s="176"/>
      <c r="L377" s="172"/>
      <c r="M377" s="177"/>
      <c r="N377" s="178"/>
      <c r="O377" s="178"/>
      <c r="P377" s="178"/>
      <c r="Q377" s="178"/>
      <c r="R377" s="178"/>
      <c r="S377" s="178"/>
      <c r="T377" s="179"/>
      <c r="AT377" s="173" t="s">
        <v>174</v>
      </c>
      <c r="AU377" s="173" t="s">
        <v>84</v>
      </c>
      <c r="AV377" s="14" t="s">
        <v>84</v>
      </c>
      <c r="AW377" s="14" t="s">
        <v>30</v>
      </c>
      <c r="AX377" s="14" t="s">
        <v>74</v>
      </c>
      <c r="AY377" s="173" t="s">
        <v>166</v>
      </c>
    </row>
    <row r="378" spans="1:65" s="13" customFormat="1" ht="11.25">
      <c r="B378" s="164"/>
      <c r="D378" s="165" t="s">
        <v>174</v>
      </c>
      <c r="E378" s="166" t="s">
        <v>1</v>
      </c>
      <c r="F378" s="167" t="s">
        <v>980</v>
      </c>
      <c r="H378" s="166" t="s">
        <v>1</v>
      </c>
      <c r="I378" s="168"/>
      <c r="L378" s="164"/>
      <c r="M378" s="169"/>
      <c r="N378" s="170"/>
      <c r="O378" s="170"/>
      <c r="P378" s="170"/>
      <c r="Q378" s="170"/>
      <c r="R378" s="170"/>
      <c r="S378" s="170"/>
      <c r="T378" s="171"/>
      <c r="AT378" s="166" t="s">
        <v>174</v>
      </c>
      <c r="AU378" s="166" t="s">
        <v>84</v>
      </c>
      <c r="AV378" s="13" t="s">
        <v>82</v>
      </c>
      <c r="AW378" s="13" t="s">
        <v>30</v>
      </c>
      <c r="AX378" s="13" t="s">
        <v>74</v>
      </c>
      <c r="AY378" s="166" t="s">
        <v>166</v>
      </c>
    </row>
    <row r="379" spans="1:65" s="14" customFormat="1" ht="11.25">
      <c r="B379" s="172"/>
      <c r="D379" s="165" t="s">
        <v>174</v>
      </c>
      <c r="E379" s="173" t="s">
        <v>1</v>
      </c>
      <c r="F379" s="174" t="s">
        <v>981</v>
      </c>
      <c r="H379" s="175">
        <v>49</v>
      </c>
      <c r="I379" s="176"/>
      <c r="L379" s="172"/>
      <c r="M379" s="177"/>
      <c r="N379" s="178"/>
      <c r="O379" s="178"/>
      <c r="P379" s="178"/>
      <c r="Q379" s="178"/>
      <c r="R379" s="178"/>
      <c r="S379" s="178"/>
      <c r="T379" s="179"/>
      <c r="AT379" s="173" t="s">
        <v>174</v>
      </c>
      <c r="AU379" s="173" t="s">
        <v>84</v>
      </c>
      <c r="AV379" s="14" t="s">
        <v>84</v>
      </c>
      <c r="AW379" s="14" t="s">
        <v>30</v>
      </c>
      <c r="AX379" s="14" t="s">
        <v>74</v>
      </c>
      <c r="AY379" s="173" t="s">
        <v>166</v>
      </c>
    </row>
    <row r="380" spans="1:65" s="15" customFormat="1" ht="11.25">
      <c r="B380" s="180"/>
      <c r="D380" s="165" t="s">
        <v>174</v>
      </c>
      <c r="E380" s="181" t="s">
        <v>1</v>
      </c>
      <c r="F380" s="182" t="s">
        <v>177</v>
      </c>
      <c r="H380" s="183">
        <v>162</v>
      </c>
      <c r="I380" s="184"/>
      <c r="L380" s="180"/>
      <c r="M380" s="185"/>
      <c r="N380" s="186"/>
      <c r="O380" s="186"/>
      <c r="P380" s="186"/>
      <c r="Q380" s="186"/>
      <c r="R380" s="186"/>
      <c r="S380" s="186"/>
      <c r="T380" s="187"/>
      <c r="AT380" s="181" t="s">
        <v>174</v>
      </c>
      <c r="AU380" s="181" t="s">
        <v>84</v>
      </c>
      <c r="AV380" s="15" t="s">
        <v>172</v>
      </c>
      <c r="AW380" s="15" t="s">
        <v>30</v>
      </c>
      <c r="AX380" s="15" t="s">
        <v>82</v>
      </c>
      <c r="AY380" s="181" t="s">
        <v>166</v>
      </c>
    </row>
    <row r="381" spans="1:65" s="2" customFormat="1" ht="24.2" customHeight="1">
      <c r="A381" s="32"/>
      <c r="B381" s="149"/>
      <c r="C381" s="191" t="s">
        <v>612</v>
      </c>
      <c r="D381" s="191" t="s">
        <v>244</v>
      </c>
      <c r="E381" s="192" t="s">
        <v>982</v>
      </c>
      <c r="F381" s="193" t="s">
        <v>983</v>
      </c>
      <c r="G381" s="194" t="s">
        <v>705</v>
      </c>
      <c r="H381" s="195">
        <v>115.26</v>
      </c>
      <c r="I381" s="196"/>
      <c r="J381" s="197">
        <f>ROUND(I381*H381,2)</f>
        <v>0</v>
      </c>
      <c r="K381" s="198"/>
      <c r="L381" s="199"/>
      <c r="M381" s="200" t="s">
        <v>1</v>
      </c>
      <c r="N381" s="201" t="s">
        <v>39</v>
      </c>
      <c r="O381" s="58"/>
      <c r="P381" s="160">
        <f>O381*H381</f>
        <v>0</v>
      </c>
      <c r="Q381" s="160">
        <v>0.08</v>
      </c>
      <c r="R381" s="160">
        <f>Q381*H381</f>
        <v>9.2208000000000006</v>
      </c>
      <c r="S381" s="160">
        <v>0</v>
      </c>
      <c r="T381" s="161">
        <f>S381*H381</f>
        <v>0</v>
      </c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R381" s="162" t="s">
        <v>209</v>
      </c>
      <c r="AT381" s="162" t="s">
        <v>244</v>
      </c>
      <c r="AU381" s="162" t="s">
        <v>84</v>
      </c>
      <c r="AY381" s="17" t="s">
        <v>166</v>
      </c>
      <c r="BE381" s="163">
        <f>IF(N381="základní",J381,0)</f>
        <v>0</v>
      </c>
      <c r="BF381" s="163">
        <f>IF(N381="snížená",J381,0)</f>
        <v>0</v>
      </c>
      <c r="BG381" s="163">
        <f>IF(N381="zákl. přenesená",J381,0)</f>
        <v>0</v>
      </c>
      <c r="BH381" s="163">
        <f>IF(N381="sníž. přenesená",J381,0)</f>
        <v>0</v>
      </c>
      <c r="BI381" s="163">
        <f>IF(N381="nulová",J381,0)</f>
        <v>0</v>
      </c>
      <c r="BJ381" s="17" t="s">
        <v>82</v>
      </c>
      <c r="BK381" s="163">
        <f>ROUND(I381*H381,2)</f>
        <v>0</v>
      </c>
      <c r="BL381" s="17" t="s">
        <v>172</v>
      </c>
      <c r="BM381" s="162" t="s">
        <v>984</v>
      </c>
    </row>
    <row r="382" spans="1:65" s="13" customFormat="1" ht="22.5">
      <c r="B382" s="164"/>
      <c r="D382" s="165" t="s">
        <v>174</v>
      </c>
      <c r="E382" s="166" t="s">
        <v>1</v>
      </c>
      <c r="F382" s="167" t="s">
        <v>977</v>
      </c>
      <c r="H382" s="166" t="s">
        <v>1</v>
      </c>
      <c r="I382" s="168"/>
      <c r="L382" s="164"/>
      <c r="M382" s="169"/>
      <c r="N382" s="170"/>
      <c r="O382" s="170"/>
      <c r="P382" s="170"/>
      <c r="Q382" s="170"/>
      <c r="R382" s="170"/>
      <c r="S382" s="170"/>
      <c r="T382" s="171"/>
      <c r="AT382" s="166" t="s">
        <v>174</v>
      </c>
      <c r="AU382" s="166" t="s">
        <v>84</v>
      </c>
      <c r="AV382" s="13" t="s">
        <v>82</v>
      </c>
      <c r="AW382" s="13" t="s">
        <v>30</v>
      </c>
      <c r="AX382" s="13" t="s">
        <v>74</v>
      </c>
      <c r="AY382" s="166" t="s">
        <v>166</v>
      </c>
    </row>
    <row r="383" spans="1:65" s="14" customFormat="1" ht="11.25">
      <c r="B383" s="172"/>
      <c r="D383" s="165" t="s">
        <v>174</v>
      </c>
      <c r="E383" s="173" t="s">
        <v>1</v>
      </c>
      <c r="F383" s="174" t="s">
        <v>978</v>
      </c>
      <c r="H383" s="175">
        <v>92</v>
      </c>
      <c r="I383" s="176"/>
      <c r="L383" s="172"/>
      <c r="M383" s="177"/>
      <c r="N383" s="178"/>
      <c r="O383" s="178"/>
      <c r="P383" s="178"/>
      <c r="Q383" s="178"/>
      <c r="R383" s="178"/>
      <c r="S383" s="178"/>
      <c r="T383" s="179"/>
      <c r="AT383" s="173" t="s">
        <v>174</v>
      </c>
      <c r="AU383" s="173" t="s">
        <v>84</v>
      </c>
      <c r="AV383" s="14" t="s">
        <v>84</v>
      </c>
      <c r="AW383" s="14" t="s">
        <v>30</v>
      </c>
      <c r="AX383" s="14" t="s">
        <v>74</v>
      </c>
      <c r="AY383" s="173" t="s">
        <v>166</v>
      </c>
    </row>
    <row r="384" spans="1:65" s="13" customFormat="1" ht="22.5">
      <c r="B384" s="164"/>
      <c r="D384" s="165" t="s">
        <v>174</v>
      </c>
      <c r="E384" s="166" t="s">
        <v>1</v>
      </c>
      <c r="F384" s="167" t="s">
        <v>979</v>
      </c>
      <c r="H384" s="166" t="s">
        <v>1</v>
      </c>
      <c r="I384" s="168"/>
      <c r="L384" s="164"/>
      <c r="M384" s="169"/>
      <c r="N384" s="170"/>
      <c r="O384" s="170"/>
      <c r="P384" s="170"/>
      <c r="Q384" s="170"/>
      <c r="R384" s="170"/>
      <c r="S384" s="170"/>
      <c r="T384" s="171"/>
      <c r="AT384" s="166" t="s">
        <v>174</v>
      </c>
      <c r="AU384" s="166" t="s">
        <v>84</v>
      </c>
      <c r="AV384" s="13" t="s">
        <v>82</v>
      </c>
      <c r="AW384" s="13" t="s">
        <v>30</v>
      </c>
      <c r="AX384" s="13" t="s">
        <v>74</v>
      </c>
      <c r="AY384" s="166" t="s">
        <v>166</v>
      </c>
    </row>
    <row r="385" spans="1:65" s="14" customFormat="1" ht="11.25">
      <c r="B385" s="172"/>
      <c r="D385" s="165" t="s">
        <v>174</v>
      </c>
      <c r="E385" s="173" t="s">
        <v>1</v>
      </c>
      <c r="F385" s="174" t="s">
        <v>7</v>
      </c>
      <c r="H385" s="175">
        <v>21</v>
      </c>
      <c r="I385" s="176"/>
      <c r="L385" s="172"/>
      <c r="M385" s="177"/>
      <c r="N385" s="178"/>
      <c r="O385" s="178"/>
      <c r="P385" s="178"/>
      <c r="Q385" s="178"/>
      <c r="R385" s="178"/>
      <c r="S385" s="178"/>
      <c r="T385" s="179"/>
      <c r="AT385" s="173" t="s">
        <v>174</v>
      </c>
      <c r="AU385" s="173" t="s">
        <v>84</v>
      </c>
      <c r="AV385" s="14" t="s">
        <v>84</v>
      </c>
      <c r="AW385" s="14" t="s">
        <v>30</v>
      </c>
      <c r="AX385" s="14" t="s">
        <v>74</v>
      </c>
      <c r="AY385" s="173" t="s">
        <v>166</v>
      </c>
    </row>
    <row r="386" spans="1:65" s="15" customFormat="1" ht="11.25">
      <c r="B386" s="180"/>
      <c r="D386" s="165" t="s">
        <v>174</v>
      </c>
      <c r="E386" s="181" t="s">
        <v>1</v>
      </c>
      <c r="F386" s="182" t="s">
        <v>177</v>
      </c>
      <c r="H386" s="183">
        <v>113</v>
      </c>
      <c r="I386" s="184"/>
      <c r="L386" s="180"/>
      <c r="M386" s="185"/>
      <c r="N386" s="186"/>
      <c r="O386" s="186"/>
      <c r="P386" s="186"/>
      <c r="Q386" s="186"/>
      <c r="R386" s="186"/>
      <c r="S386" s="186"/>
      <c r="T386" s="187"/>
      <c r="AT386" s="181" t="s">
        <v>174</v>
      </c>
      <c r="AU386" s="181" t="s">
        <v>84</v>
      </c>
      <c r="AV386" s="15" t="s">
        <v>172</v>
      </c>
      <c r="AW386" s="15" t="s">
        <v>30</v>
      </c>
      <c r="AX386" s="15" t="s">
        <v>82</v>
      </c>
      <c r="AY386" s="181" t="s">
        <v>166</v>
      </c>
    </row>
    <row r="387" spans="1:65" s="14" customFormat="1" ht="11.25">
      <c r="B387" s="172"/>
      <c r="D387" s="165" t="s">
        <v>174</v>
      </c>
      <c r="F387" s="174" t="s">
        <v>985</v>
      </c>
      <c r="H387" s="175">
        <v>115.26</v>
      </c>
      <c r="I387" s="176"/>
      <c r="L387" s="172"/>
      <c r="M387" s="177"/>
      <c r="N387" s="178"/>
      <c r="O387" s="178"/>
      <c r="P387" s="178"/>
      <c r="Q387" s="178"/>
      <c r="R387" s="178"/>
      <c r="S387" s="178"/>
      <c r="T387" s="179"/>
      <c r="AT387" s="173" t="s">
        <v>174</v>
      </c>
      <c r="AU387" s="173" t="s">
        <v>84</v>
      </c>
      <c r="AV387" s="14" t="s">
        <v>84</v>
      </c>
      <c r="AW387" s="14" t="s">
        <v>3</v>
      </c>
      <c r="AX387" s="14" t="s">
        <v>82</v>
      </c>
      <c r="AY387" s="173" t="s">
        <v>166</v>
      </c>
    </row>
    <row r="388" spans="1:65" s="2" customFormat="1" ht="16.5" customHeight="1">
      <c r="A388" s="32"/>
      <c r="B388" s="149"/>
      <c r="C388" s="191" t="s">
        <v>616</v>
      </c>
      <c r="D388" s="191" t="s">
        <v>244</v>
      </c>
      <c r="E388" s="192" t="s">
        <v>986</v>
      </c>
      <c r="F388" s="193" t="s">
        <v>987</v>
      </c>
      <c r="G388" s="194" t="s">
        <v>705</v>
      </c>
      <c r="H388" s="195">
        <v>49.98</v>
      </c>
      <c r="I388" s="196"/>
      <c r="J388" s="197">
        <f>ROUND(I388*H388,2)</f>
        <v>0</v>
      </c>
      <c r="K388" s="198"/>
      <c r="L388" s="199"/>
      <c r="M388" s="200" t="s">
        <v>1</v>
      </c>
      <c r="N388" s="201" t="s">
        <v>39</v>
      </c>
      <c r="O388" s="58"/>
      <c r="P388" s="160">
        <f>O388*H388</f>
        <v>0</v>
      </c>
      <c r="Q388" s="160">
        <v>0.08</v>
      </c>
      <c r="R388" s="160">
        <f>Q388*H388</f>
        <v>3.9983999999999997</v>
      </c>
      <c r="S388" s="160">
        <v>0</v>
      </c>
      <c r="T388" s="161">
        <f>S388*H388</f>
        <v>0</v>
      </c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R388" s="162" t="s">
        <v>209</v>
      </c>
      <c r="AT388" s="162" t="s">
        <v>244</v>
      </c>
      <c r="AU388" s="162" t="s">
        <v>84</v>
      </c>
      <c r="AY388" s="17" t="s">
        <v>166</v>
      </c>
      <c r="BE388" s="163">
        <f>IF(N388="základní",J388,0)</f>
        <v>0</v>
      </c>
      <c r="BF388" s="163">
        <f>IF(N388="snížená",J388,0)</f>
        <v>0</v>
      </c>
      <c r="BG388" s="163">
        <f>IF(N388="zákl. přenesená",J388,0)</f>
        <v>0</v>
      </c>
      <c r="BH388" s="163">
        <f>IF(N388="sníž. přenesená",J388,0)</f>
        <v>0</v>
      </c>
      <c r="BI388" s="163">
        <f>IF(N388="nulová",J388,0)</f>
        <v>0</v>
      </c>
      <c r="BJ388" s="17" t="s">
        <v>82</v>
      </c>
      <c r="BK388" s="163">
        <f>ROUND(I388*H388,2)</f>
        <v>0</v>
      </c>
      <c r="BL388" s="17" t="s">
        <v>172</v>
      </c>
      <c r="BM388" s="162" t="s">
        <v>988</v>
      </c>
    </row>
    <row r="389" spans="1:65" s="13" customFormat="1" ht="11.25">
      <c r="B389" s="164"/>
      <c r="D389" s="165" t="s">
        <v>174</v>
      </c>
      <c r="E389" s="166" t="s">
        <v>1</v>
      </c>
      <c r="F389" s="167" t="s">
        <v>980</v>
      </c>
      <c r="H389" s="166" t="s">
        <v>1</v>
      </c>
      <c r="I389" s="168"/>
      <c r="L389" s="164"/>
      <c r="M389" s="169"/>
      <c r="N389" s="170"/>
      <c r="O389" s="170"/>
      <c r="P389" s="170"/>
      <c r="Q389" s="170"/>
      <c r="R389" s="170"/>
      <c r="S389" s="170"/>
      <c r="T389" s="171"/>
      <c r="AT389" s="166" t="s">
        <v>174</v>
      </c>
      <c r="AU389" s="166" t="s">
        <v>84</v>
      </c>
      <c r="AV389" s="13" t="s">
        <v>82</v>
      </c>
      <c r="AW389" s="13" t="s">
        <v>30</v>
      </c>
      <c r="AX389" s="13" t="s">
        <v>74</v>
      </c>
      <c r="AY389" s="166" t="s">
        <v>166</v>
      </c>
    </row>
    <row r="390" spans="1:65" s="14" customFormat="1" ht="11.25">
      <c r="B390" s="172"/>
      <c r="D390" s="165" t="s">
        <v>174</v>
      </c>
      <c r="E390" s="173" t="s">
        <v>1</v>
      </c>
      <c r="F390" s="174" t="s">
        <v>981</v>
      </c>
      <c r="H390" s="175">
        <v>49</v>
      </c>
      <c r="I390" s="176"/>
      <c r="L390" s="172"/>
      <c r="M390" s="177"/>
      <c r="N390" s="178"/>
      <c r="O390" s="178"/>
      <c r="P390" s="178"/>
      <c r="Q390" s="178"/>
      <c r="R390" s="178"/>
      <c r="S390" s="178"/>
      <c r="T390" s="179"/>
      <c r="AT390" s="173" t="s">
        <v>174</v>
      </c>
      <c r="AU390" s="173" t="s">
        <v>84</v>
      </c>
      <c r="AV390" s="14" t="s">
        <v>84</v>
      </c>
      <c r="AW390" s="14" t="s">
        <v>30</v>
      </c>
      <c r="AX390" s="14" t="s">
        <v>74</v>
      </c>
      <c r="AY390" s="173" t="s">
        <v>166</v>
      </c>
    </row>
    <row r="391" spans="1:65" s="15" customFormat="1" ht="11.25">
      <c r="B391" s="180"/>
      <c r="D391" s="165" t="s">
        <v>174</v>
      </c>
      <c r="E391" s="181" t="s">
        <v>1</v>
      </c>
      <c r="F391" s="182" t="s">
        <v>177</v>
      </c>
      <c r="H391" s="183">
        <v>49</v>
      </c>
      <c r="I391" s="184"/>
      <c r="L391" s="180"/>
      <c r="M391" s="185"/>
      <c r="N391" s="186"/>
      <c r="O391" s="186"/>
      <c r="P391" s="186"/>
      <c r="Q391" s="186"/>
      <c r="R391" s="186"/>
      <c r="S391" s="186"/>
      <c r="T391" s="187"/>
      <c r="AT391" s="181" t="s">
        <v>174</v>
      </c>
      <c r="AU391" s="181" t="s">
        <v>84</v>
      </c>
      <c r="AV391" s="15" t="s">
        <v>172</v>
      </c>
      <c r="AW391" s="15" t="s">
        <v>30</v>
      </c>
      <c r="AX391" s="15" t="s">
        <v>82</v>
      </c>
      <c r="AY391" s="181" t="s">
        <v>166</v>
      </c>
    </row>
    <row r="392" spans="1:65" s="14" customFormat="1" ht="11.25">
      <c r="B392" s="172"/>
      <c r="D392" s="165" t="s">
        <v>174</v>
      </c>
      <c r="F392" s="174" t="s">
        <v>989</v>
      </c>
      <c r="H392" s="175">
        <v>49.98</v>
      </c>
      <c r="I392" s="176"/>
      <c r="L392" s="172"/>
      <c r="M392" s="177"/>
      <c r="N392" s="178"/>
      <c r="O392" s="178"/>
      <c r="P392" s="178"/>
      <c r="Q392" s="178"/>
      <c r="R392" s="178"/>
      <c r="S392" s="178"/>
      <c r="T392" s="179"/>
      <c r="AT392" s="173" t="s">
        <v>174</v>
      </c>
      <c r="AU392" s="173" t="s">
        <v>84</v>
      </c>
      <c r="AV392" s="14" t="s">
        <v>84</v>
      </c>
      <c r="AW392" s="14" t="s">
        <v>3</v>
      </c>
      <c r="AX392" s="14" t="s">
        <v>82</v>
      </c>
      <c r="AY392" s="173" t="s">
        <v>166</v>
      </c>
    </row>
    <row r="393" spans="1:65" s="2" customFormat="1" ht="24.2" customHeight="1">
      <c r="A393" s="32"/>
      <c r="B393" s="149"/>
      <c r="C393" s="150" t="s">
        <v>621</v>
      </c>
      <c r="D393" s="150" t="s">
        <v>168</v>
      </c>
      <c r="E393" s="151" t="s">
        <v>990</v>
      </c>
      <c r="F393" s="152" t="s">
        <v>991</v>
      </c>
      <c r="G393" s="153" t="s">
        <v>171</v>
      </c>
      <c r="H393" s="154">
        <v>136</v>
      </c>
      <c r="I393" s="155"/>
      <c r="J393" s="156">
        <f>ROUND(I393*H393,2)</f>
        <v>0</v>
      </c>
      <c r="K393" s="157"/>
      <c r="L393" s="33"/>
      <c r="M393" s="158" t="s">
        <v>1</v>
      </c>
      <c r="N393" s="159" t="s">
        <v>39</v>
      </c>
      <c r="O393" s="58"/>
      <c r="P393" s="160">
        <f>O393*H393</f>
        <v>0</v>
      </c>
      <c r="Q393" s="160">
        <v>3.6000000000000002E-4</v>
      </c>
      <c r="R393" s="160">
        <f>Q393*H393</f>
        <v>4.8960000000000004E-2</v>
      </c>
      <c r="S393" s="160">
        <v>0</v>
      </c>
      <c r="T393" s="161">
        <f>S393*H393</f>
        <v>0</v>
      </c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R393" s="162" t="s">
        <v>172</v>
      </c>
      <c r="AT393" s="162" t="s">
        <v>168</v>
      </c>
      <c r="AU393" s="162" t="s">
        <v>84</v>
      </c>
      <c r="AY393" s="17" t="s">
        <v>166</v>
      </c>
      <c r="BE393" s="163">
        <f>IF(N393="základní",J393,0)</f>
        <v>0</v>
      </c>
      <c r="BF393" s="163">
        <f>IF(N393="snížená",J393,0)</f>
        <v>0</v>
      </c>
      <c r="BG393" s="163">
        <f>IF(N393="zákl. přenesená",J393,0)</f>
        <v>0</v>
      </c>
      <c r="BH393" s="163">
        <f>IF(N393="sníž. přenesená",J393,0)</f>
        <v>0</v>
      </c>
      <c r="BI393" s="163">
        <f>IF(N393="nulová",J393,0)</f>
        <v>0</v>
      </c>
      <c r="BJ393" s="17" t="s">
        <v>82</v>
      </c>
      <c r="BK393" s="163">
        <f>ROUND(I393*H393,2)</f>
        <v>0</v>
      </c>
      <c r="BL393" s="17" t="s">
        <v>172</v>
      </c>
      <c r="BM393" s="162" t="s">
        <v>992</v>
      </c>
    </row>
    <row r="394" spans="1:65" s="13" customFormat="1" ht="11.25">
      <c r="B394" s="164"/>
      <c r="D394" s="165" t="s">
        <v>174</v>
      </c>
      <c r="E394" s="166" t="s">
        <v>1</v>
      </c>
      <c r="F394" s="167" t="s">
        <v>993</v>
      </c>
      <c r="H394" s="166" t="s">
        <v>1</v>
      </c>
      <c r="I394" s="168"/>
      <c r="L394" s="164"/>
      <c r="M394" s="169"/>
      <c r="N394" s="170"/>
      <c r="O394" s="170"/>
      <c r="P394" s="170"/>
      <c r="Q394" s="170"/>
      <c r="R394" s="170"/>
      <c r="S394" s="170"/>
      <c r="T394" s="171"/>
      <c r="AT394" s="166" t="s">
        <v>174</v>
      </c>
      <c r="AU394" s="166" t="s">
        <v>84</v>
      </c>
      <c r="AV394" s="13" t="s">
        <v>82</v>
      </c>
      <c r="AW394" s="13" t="s">
        <v>30</v>
      </c>
      <c r="AX394" s="13" t="s">
        <v>74</v>
      </c>
      <c r="AY394" s="166" t="s">
        <v>166</v>
      </c>
    </row>
    <row r="395" spans="1:65" s="13" customFormat="1" ht="11.25">
      <c r="B395" s="164"/>
      <c r="D395" s="165" t="s">
        <v>174</v>
      </c>
      <c r="E395" s="166" t="s">
        <v>1</v>
      </c>
      <c r="F395" s="167" t="s">
        <v>883</v>
      </c>
      <c r="H395" s="166" t="s">
        <v>1</v>
      </c>
      <c r="I395" s="168"/>
      <c r="L395" s="164"/>
      <c r="M395" s="169"/>
      <c r="N395" s="170"/>
      <c r="O395" s="170"/>
      <c r="P395" s="170"/>
      <c r="Q395" s="170"/>
      <c r="R395" s="170"/>
      <c r="S395" s="170"/>
      <c r="T395" s="171"/>
      <c r="AT395" s="166" t="s">
        <v>174</v>
      </c>
      <c r="AU395" s="166" t="s">
        <v>84</v>
      </c>
      <c r="AV395" s="13" t="s">
        <v>82</v>
      </c>
      <c r="AW395" s="13" t="s">
        <v>30</v>
      </c>
      <c r="AX395" s="13" t="s">
        <v>74</v>
      </c>
      <c r="AY395" s="166" t="s">
        <v>166</v>
      </c>
    </row>
    <row r="396" spans="1:65" s="14" customFormat="1" ht="11.25">
      <c r="B396" s="172"/>
      <c r="D396" s="165" t="s">
        <v>174</v>
      </c>
      <c r="E396" s="173" t="s">
        <v>1</v>
      </c>
      <c r="F396" s="174" t="s">
        <v>884</v>
      </c>
      <c r="H396" s="175">
        <v>136</v>
      </c>
      <c r="I396" s="176"/>
      <c r="L396" s="172"/>
      <c r="M396" s="177"/>
      <c r="N396" s="178"/>
      <c r="O396" s="178"/>
      <c r="P396" s="178"/>
      <c r="Q396" s="178"/>
      <c r="R396" s="178"/>
      <c r="S396" s="178"/>
      <c r="T396" s="179"/>
      <c r="AT396" s="173" t="s">
        <v>174</v>
      </c>
      <c r="AU396" s="173" t="s">
        <v>84</v>
      </c>
      <c r="AV396" s="14" t="s">
        <v>84</v>
      </c>
      <c r="AW396" s="14" t="s">
        <v>30</v>
      </c>
      <c r="AX396" s="14" t="s">
        <v>74</v>
      </c>
      <c r="AY396" s="173" t="s">
        <v>166</v>
      </c>
    </row>
    <row r="397" spans="1:65" s="15" customFormat="1" ht="11.25">
      <c r="B397" s="180"/>
      <c r="D397" s="165" t="s">
        <v>174</v>
      </c>
      <c r="E397" s="181" t="s">
        <v>1</v>
      </c>
      <c r="F397" s="182" t="s">
        <v>177</v>
      </c>
      <c r="H397" s="183">
        <v>136</v>
      </c>
      <c r="I397" s="184"/>
      <c r="L397" s="180"/>
      <c r="M397" s="185"/>
      <c r="N397" s="186"/>
      <c r="O397" s="186"/>
      <c r="P397" s="186"/>
      <c r="Q397" s="186"/>
      <c r="R397" s="186"/>
      <c r="S397" s="186"/>
      <c r="T397" s="187"/>
      <c r="AT397" s="181" t="s">
        <v>174</v>
      </c>
      <c r="AU397" s="181" t="s">
        <v>84</v>
      </c>
      <c r="AV397" s="15" t="s">
        <v>172</v>
      </c>
      <c r="AW397" s="15" t="s">
        <v>30</v>
      </c>
      <c r="AX397" s="15" t="s">
        <v>82</v>
      </c>
      <c r="AY397" s="181" t="s">
        <v>166</v>
      </c>
    </row>
    <row r="398" spans="1:65" s="2" customFormat="1" ht="24.2" customHeight="1">
      <c r="A398" s="32"/>
      <c r="B398" s="149"/>
      <c r="C398" s="150" t="s">
        <v>994</v>
      </c>
      <c r="D398" s="150" t="s">
        <v>168</v>
      </c>
      <c r="E398" s="151" t="s">
        <v>995</v>
      </c>
      <c r="F398" s="152" t="s">
        <v>996</v>
      </c>
      <c r="G398" s="153" t="s">
        <v>171</v>
      </c>
      <c r="H398" s="154">
        <v>116</v>
      </c>
      <c r="I398" s="155"/>
      <c r="J398" s="156">
        <f>ROUND(I398*H398,2)</f>
        <v>0</v>
      </c>
      <c r="K398" s="157"/>
      <c r="L398" s="33"/>
      <c r="M398" s="158" t="s">
        <v>1</v>
      </c>
      <c r="N398" s="159" t="s">
        <v>39</v>
      </c>
      <c r="O398" s="58"/>
      <c r="P398" s="160">
        <f>O398*H398</f>
        <v>0</v>
      </c>
      <c r="Q398" s="160">
        <v>0.48027999999999998</v>
      </c>
      <c r="R398" s="160">
        <f>Q398*H398</f>
        <v>55.712479999999999</v>
      </c>
      <c r="S398" s="160">
        <v>0</v>
      </c>
      <c r="T398" s="161">
        <f>S398*H398</f>
        <v>0</v>
      </c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R398" s="162" t="s">
        <v>172</v>
      </c>
      <c r="AT398" s="162" t="s">
        <v>168</v>
      </c>
      <c r="AU398" s="162" t="s">
        <v>84</v>
      </c>
      <c r="AY398" s="17" t="s">
        <v>166</v>
      </c>
      <c r="BE398" s="163">
        <f>IF(N398="základní",J398,0)</f>
        <v>0</v>
      </c>
      <c r="BF398" s="163">
        <f>IF(N398="snížená",J398,0)</f>
        <v>0</v>
      </c>
      <c r="BG398" s="163">
        <f>IF(N398="zákl. přenesená",J398,0)</f>
        <v>0</v>
      </c>
      <c r="BH398" s="163">
        <f>IF(N398="sníž. přenesená",J398,0)</f>
        <v>0</v>
      </c>
      <c r="BI398" s="163">
        <f>IF(N398="nulová",J398,0)</f>
        <v>0</v>
      </c>
      <c r="BJ398" s="17" t="s">
        <v>82</v>
      </c>
      <c r="BK398" s="163">
        <f>ROUND(I398*H398,2)</f>
        <v>0</v>
      </c>
      <c r="BL398" s="17" t="s">
        <v>172</v>
      </c>
      <c r="BM398" s="162" t="s">
        <v>997</v>
      </c>
    </row>
    <row r="399" spans="1:65" s="13" customFormat="1" ht="11.25">
      <c r="B399" s="164"/>
      <c r="D399" s="165" t="s">
        <v>174</v>
      </c>
      <c r="E399" s="166" t="s">
        <v>1</v>
      </c>
      <c r="F399" s="167" t="s">
        <v>998</v>
      </c>
      <c r="H399" s="166" t="s">
        <v>1</v>
      </c>
      <c r="I399" s="168"/>
      <c r="L399" s="164"/>
      <c r="M399" s="169"/>
      <c r="N399" s="170"/>
      <c r="O399" s="170"/>
      <c r="P399" s="170"/>
      <c r="Q399" s="170"/>
      <c r="R399" s="170"/>
      <c r="S399" s="170"/>
      <c r="T399" s="171"/>
      <c r="AT399" s="166" t="s">
        <v>174</v>
      </c>
      <c r="AU399" s="166" t="s">
        <v>84</v>
      </c>
      <c r="AV399" s="13" t="s">
        <v>82</v>
      </c>
      <c r="AW399" s="13" t="s">
        <v>30</v>
      </c>
      <c r="AX399" s="13" t="s">
        <v>74</v>
      </c>
      <c r="AY399" s="166" t="s">
        <v>166</v>
      </c>
    </row>
    <row r="400" spans="1:65" s="13" customFormat="1" ht="11.25">
      <c r="B400" s="164"/>
      <c r="D400" s="165" t="s">
        <v>174</v>
      </c>
      <c r="E400" s="166" t="s">
        <v>1</v>
      </c>
      <c r="F400" s="167" t="s">
        <v>883</v>
      </c>
      <c r="H400" s="166" t="s">
        <v>1</v>
      </c>
      <c r="I400" s="168"/>
      <c r="L400" s="164"/>
      <c r="M400" s="169"/>
      <c r="N400" s="170"/>
      <c r="O400" s="170"/>
      <c r="P400" s="170"/>
      <c r="Q400" s="170"/>
      <c r="R400" s="170"/>
      <c r="S400" s="170"/>
      <c r="T400" s="171"/>
      <c r="AT400" s="166" t="s">
        <v>174</v>
      </c>
      <c r="AU400" s="166" t="s">
        <v>84</v>
      </c>
      <c r="AV400" s="13" t="s">
        <v>82</v>
      </c>
      <c r="AW400" s="13" t="s">
        <v>30</v>
      </c>
      <c r="AX400" s="13" t="s">
        <v>74</v>
      </c>
      <c r="AY400" s="166" t="s">
        <v>166</v>
      </c>
    </row>
    <row r="401" spans="1:65" s="14" customFormat="1" ht="11.25">
      <c r="B401" s="172"/>
      <c r="D401" s="165" t="s">
        <v>174</v>
      </c>
      <c r="E401" s="173" t="s">
        <v>1</v>
      </c>
      <c r="F401" s="174" t="s">
        <v>999</v>
      </c>
      <c r="H401" s="175">
        <v>116</v>
      </c>
      <c r="I401" s="176"/>
      <c r="L401" s="172"/>
      <c r="M401" s="177"/>
      <c r="N401" s="178"/>
      <c r="O401" s="178"/>
      <c r="P401" s="178"/>
      <c r="Q401" s="178"/>
      <c r="R401" s="178"/>
      <c r="S401" s="178"/>
      <c r="T401" s="179"/>
      <c r="AT401" s="173" t="s">
        <v>174</v>
      </c>
      <c r="AU401" s="173" t="s">
        <v>84</v>
      </c>
      <c r="AV401" s="14" t="s">
        <v>84</v>
      </c>
      <c r="AW401" s="14" t="s">
        <v>30</v>
      </c>
      <c r="AX401" s="14" t="s">
        <v>74</v>
      </c>
      <c r="AY401" s="173" t="s">
        <v>166</v>
      </c>
    </row>
    <row r="402" spans="1:65" s="15" customFormat="1" ht="11.25">
      <c r="B402" s="180"/>
      <c r="D402" s="165" t="s">
        <v>174</v>
      </c>
      <c r="E402" s="181" t="s">
        <v>1</v>
      </c>
      <c r="F402" s="182" t="s">
        <v>177</v>
      </c>
      <c r="H402" s="183">
        <v>116</v>
      </c>
      <c r="I402" s="184"/>
      <c r="L402" s="180"/>
      <c r="M402" s="185"/>
      <c r="N402" s="186"/>
      <c r="O402" s="186"/>
      <c r="P402" s="186"/>
      <c r="Q402" s="186"/>
      <c r="R402" s="186"/>
      <c r="S402" s="186"/>
      <c r="T402" s="187"/>
      <c r="AT402" s="181" t="s">
        <v>174</v>
      </c>
      <c r="AU402" s="181" t="s">
        <v>84</v>
      </c>
      <c r="AV402" s="15" t="s">
        <v>172</v>
      </c>
      <c r="AW402" s="15" t="s">
        <v>30</v>
      </c>
      <c r="AX402" s="15" t="s">
        <v>82</v>
      </c>
      <c r="AY402" s="181" t="s">
        <v>166</v>
      </c>
    </row>
    <row r="403" spans="1:65" s="2" customFormat="1" ht="24.2" customHeight="1">
      <c r="A403" s="32"/>
      <c r="B403" s="149"/>
      <c r="C403" s="150" t="s">
        <v>1000</v>
      </c>
      <c r="D403" s="150" t="s">
        <v>168</v>
      </c>
      <c r="E403" s="151" t="s">
        <v>1001</v>
      </c>
      <c r="F403" s="152" t="s">
        <v>1002</v>
      </c>
      <c r="G403" s="153" t="s">
        <v>171</v>
      </c>
      <c r="H403" s="154">
        <v>20</v>
      </c>
      <c r="I403" s="155"/>
      <c r="J403" s="156">
        <f>ROUND(I403*H403,2)</f>
        <v>0</v>
      </c>
      <c r="K403" s="157"/>
      <c r="L403" s="33"/>
      <c r="M403" s="158" t="s">
        <v>1</v>
      </c>
      <c r="N403" s="159" t="s">
        <v>39</v>
      </c>
      <c r="O403" s="58"/>
      <c r="P403" s="160">
        <f>O403*H403</f>
        <v>0</v>
      </c>
      <c r="Q403" s="160">
        <v>0.60028000000000004</v>
      </c>
      <c r="R403" s="160">
        <f>Q403*H403</f>
        <v>12.005600000000001</v>
      </c>
      <c r="S403" s="160">
        <v>0</v>
      </c>
      <c r="T403" s="161">
        <f>S403*H403</f>
        <v>0</v>
      </c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R403" s="162" t="s">
        <v>172</v>
      </c>
      <c r="AT403" s="162" t="s">
        <v>168</v>
      </c>
      <c r="AU403" s="162" t="s">
        <v>84</v>
      </c>
      <c r="AY403" s="17" t="s">
        <v>166</v>
      </c>
      <c r="BE403" s="163">
        <f>IF(N403="základní",J403,0)</f>
        <v>0</v>
      </c>
      <c r="BF403" s="163">
        <f>IF(N403="snížená",J403,0)</f>
        <v>0</v>
      </c>
      <c r="BG403" s="163">
        <f>IF(N403="zákl. přenesená",J403,0)</f>
        <v>0</v>
      </c>
      <c r="BH403" s="163">
        <f>IF(N403="sníž. přenesená",J403,0)</f>
        <v>0</v>
      </c>
      <c r="BI403" s="163">
        <f>IF(N403="nulová",J403,0)</f>
        <v>0</v>
      </c>
      <c r="BJ403" s="17" t="s">
        <v>82</v>
      </c>
      <c r="BK403" s="163">
        <f>ROUND(I403*H403,2)</f>
        <v>0</v>
      </c>
      <c r="BL403" s="17" t="s">
        <v>172</v>
      </c>
      <c r="BM403" s="162" t="s">
        <v>1003</v>
      </c>
    </row>
    <row r="404" spans="1:65" s="13" customFormat="1" ht="11.25">
      <c r="B404" s="164"/>
      <c r="D404" s="165" t="s">
        <v>174</v>
      </c>
      <c r="E404" s="166" t="s">
        <v>1</v>
      </c>
      <c r="F404" s="167" t="s">
        <v>1004</v>
      </c>
      <c r="H404" s="166" t="s">
        <v>1</v>
      </c>
      <c r="I404" s="168"/>
      <c r="L404" s="164"/>
      <c r="M404" s="169"/>
      <c r="N404" s="170"/>
      <c r="O404" s="170"/>
      <c r="P404" s="170"/>
      <c r="Q404" s="170"/>
      <c r="R404" s="170"/>
      <c r="S404" s="170"/>
      <c r="T404" s="171"/>
      <c r="AT404" s="166" t="s">
        <v>174</v>
      </c>
      <c r="AU404" s="166" t="s">
        <v>84</v>
      </c>
      <c r="AV404" s="13" t="s">
        <v>82</v>
      </c>
      <c r="AW404" s="13" t="s">
        <v>30</v>
      </c>
      <c r="AX404" s="13" t="s">
        <v>74</v>
      </c>
      <c r="AY404" s="166" t="s">
        <v>166</v>
      </c>
    </row>
    <row r="405" spans="1:65" s="13" customFormat="1" ht="11.25">
      <c r="B405" s="164"/>
      <c r="D405" s="165" t="s">
        <v>174</v>
      </c>
      <c r="E405" s="166" t="s">
        <v>1</v>
      </c>
      <c r="F405" s="167" t="s">
        <v>883</v>
      </c>
      <c r="H405" s="166" t="s">
        <v>1</v>
      </c>
      <c r="I405" s="168"/>
      <c r="L405" s="164"/>
      <c r="M405" s="169"/>
      <c r="N405" s="170"/>
      <c r="O405" s="170"/>
      <c r="P405" s="170"/>
      <c r="Q405" s="170"/>
      <c r="R405" s="170"/>
      <c r="S405" s="170"/>
      <c r="T405" s="171"/>
      <c r="AT405" s="166" t="s">
        <v>174</v>
      </c>
      <c r="AU405" s="166" t="s">
        <v>84</v>
      </c>
      <c r="AV405" s="13" t="s">
        <v>82</v>
      </c>
      <c r="AW405" s="13" t="s">
        <v>30</v>
      </c>
      <c r="AX405" s="13" t="s">
        <v>74</v>
      </c>
      <c r="AY405" s="166" t="s">
        <v>166</v>
      </c>
    </row>
    <row r="406" spans="1:65" s="14" customFormat="1" ht="11.25">
      <c r="B406" s="172"/>
      <c r="D406" s="165" t="s">
        <v>174</v>
      </c>
      <c r="E406" s="173" t="s">
        <v>1</v>
      </c>
      <c r="F406" s="174" t="s">
        <v>331</v>
      </c>
      <c r="H406" s="175">
        <v>20</v>
      </c>
      <c r="I406" s="176"/>
      <c r="L406" s="172"/>
      <c r="M406" s="177"/>
      <c r="N406" s="178"/>
      <c r="O406" s="178"/>
      <c r="P406" s="178"/>
      <c r="Q406" s="178"/>
      <c r="R406" s="178"/>
      <c r="S406" s="178"/>
      <c r="T406" s="179"/>
      <c r="AT406" s="173" t="s">
        <v>174</v>
      </c>
      <c r="AU406" s="173" t="s">
        <v>84</v>
      </c>
      <c r="AV406" s="14" t="s">
        <v>84</v>
      </c>
      <c r="AW406" s="14" t="s">
        <v>30</v>
      </c>
      <c r="AX406" s="14" t="s">
        <v>74</v>
      </c>
      <c r="AY406" s="173" t="s">
        <v>166</v>
      </c>
    </row>
    <row r="407" spans="1:65" s="15" customFormat="1" ht="11.25">
      <c r="B407" s="180"/>
      <c r="D407" s="165" t="s">
        <v>174</v>
      </c>
      <c r="E407" s="181" t="s">
        <v>1</v>
      </c>
      <c r="F407" s="182" t="s">
        <v>177</v>
      </c>
      <c r="H407" s="183">
        <v>20</v>
      </c>
      <c r="I407" s="184"/>
      <c r="L407" s="180"/>
      <c r="M407" s="185"/>
      <c r="N407" s="186"/>
      <c r="O407" s="186"/>
      <c r="P407" s="186"/>
      <c r="Q407" s="186"/>
      <c r="R407" s="186"/>
      <c r="S407" s="186"/>
      <c r="T407" s="187"/>
      <c r="AT407" s="181" t="s">
        <v>174</v>
      </c>
      <c r="AU407" s="181" t="s">
        <v>84</v>
      </c>
      <c r="AV407" s="15" t="s">
        <v>172</v>
      </c>
      <c r="AW407" s="15" t="s">
        <v>30</v>
      </c>
      <c r="AX407" s="15" t="s">
        <v>82</v>
      </c>
      <c r="AY407" s="181" t="s">
        <v>166</v>
      </c>
    </row>
    <row r="408" spans="1:65" s="12" customFormat="1" ht="25.9" customHeight="1">
      <c r="B408" s="136"/>
      <c r="D408" s="137" t="s">
        <v>73</v>
      </c>
      <c r="E408" s="138" t="s">
        <v>1005</v>
      </c>
      <c r="F408" s="138" t="s">
        <v>1006</v>
      </c>
      <c r="I408" s="139"/>
      <c r="J408" s="140">
        <f>BK408</f>
        <v>0</v>
      </c>
      <c r="L408" s="136"/>
      <c r="M408" s="141"/>
      <c r="N408" s="142"/>
      <c r="O408" s="142"/>
      <c r="P408" s="143">
        <f>P409+P417</f>
        <v>0</v>
      </c>
      <c r="Q408" s="142"/>
      <c r="R408" s="143">
        <f>R409+R417</f>
        <v>1.9012200000000001</v>
      </c>
      <c r="S408" s="142"/>
      <c r="T408" s="144">
        <f>T409+T417</f>
        <v>0</v>
      </c>
      <c r="AR408" s="137" t="s">
        <v>84</v>
      </c>
      <c r="AT408" s="145" t="s">
        <v>73</v>
      </c>
      <c r="AU408" s="145" t="s">
        <v>74</v>
      </c>
      <c r="AY408" s="137" t="s">
        <v>166</v>
      </c>
      <c r="BK408" s="146">
        <f>BK409+BK417</f>
        <v>0</v>
      </c>
    </row>
    <row r="409" spans="1:65" s="12" customFormat="1" ht="22.9" customHeight="1">
      <c r="B409" s="136"/>
      <c r="D409" s="137" t="s">
        <v>73</v>
      </c>
      <c r="E409" s="147" t="s">
        <v>1007</v>
      </c>
      <c r="F409" s="147" t="s">
        <v>1008</v>
      </c>
      <c r="I409" s="139"/>
      <c r="J409" s="148">
        <f>BK409</f>
        <v>0</v>
      </c>
      <c r="L409" s="136"/>
      <c r="M409" s="141"/>
      <c r="N409" s="142"/>
      <c r="O409" s="142"/>
      <c r="P409" s="143">
        <f>SUM(P410:P416)</f>
        <v>0</v>
      </c>
      <c r="Q409" s="142"/>
      <c r="R409" s="143">
        <f>SUM(R410:R416)</f>
        <v>0.1386</v>
      </c>
      <c r="S409" s="142"/>
      <c r="T409" s="144">
        <f>SUM(T410:T416)</f>
        <v>0</v>
      </c>
      <c r="AR409" s="137" t="s">
        <v>84</v>
      </c>
      <c r="AT409" s="145" t="s">
        <v>73</v>
      </c>
      <c r="AU409" s="145" t="s">
        <v>82</v>
      </c>
      <c r="AY409" s="137" t="s">
        <v>166</v>
      </c>
      <c r="BK409" s="146">
        <f>SUM(BK410:BK416)</f>
        <v>0</v>
      </c>
    </row>
    <row r="410" spans="1:65" s="2" customFormat="1" ht="37.9" customHeight="1">
      <c r="A410" s="32"/>
      <c r="B410" s="149"/>
      <c r="C410" s="150" t="s">
        <v>1009</v>
      </c>
      <c r="D410" s="150" t="s">
        <v>168</v>
      </c>
      <c r="E410" s="151" t="s">
        <v>1010</v>
      </c>
      <c r="F410" s="152" t="s">
        <v>1011</v>
      </c>
      <c r="G410" s="153" t="s">
        <v>705</v>
      </c>
      <c r="H410" s="154">
        <v>25</v>
      </c>
      <c r="I410" s="155"/>
      <c r="J410" s="156">
        <f>ROUND(I410*H410,2)</f>
        <v>0</v>
      </c>
      <c r="K410" s="157"/>
      <c r="L410" s="33"/>
      <c r="M410" s="158" t="s">
        <v>1</v>
      </c>
      <c r="N410" s="159" t="s">
        <v>39</v>
      </c>
      <c r="O410" s="58"/>
      <c r="P410" s="160">
        <f>O410*H410</f>
        <v>0</v>
      </c>
      <c r="Q410" s="160">
        <v>0</v>
      </c>
      <c r="R410" s="160">
        <f>Q410*H410</f>
        <v>0</v>
      </c>
      <c r="S410" s="160">
        <v>0</v>
      </c>
      <c r="T410" s="161">
        <f>S410*H410</f>
        <v>0</v>
      </c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R410" s="162" t="s">
        <v>311</v>
      </c>
      <c r="AT410" s="162" t="s">
        <v>168</v>
      </c>
      <c r="AU410" s="162" t="s">
        <v>84</v>
      </c>
      <c r="AY410" s="17" t="s">
        <v>166</v>
      </c>
      <c r="BE410" s="163">
        <f>IF(N410="základní",J410,0)</f>
        <v>0</v>
      </c>
      <c r="BF410" s="163">
        <f>IF(N410="snížená",J410,0)</f>
        <v>0</v>
      </c>
      <c r="BG410" s="163">
        <f>IF(N410="zákl. přenesená",J410,0)</f>
        <v>0</v>
      </c>
      <c r="BH410" s="163">
        <f>IF(N410="sníž. přenesená",J410,0)</f>
        <v>0</v>
      </c>
      <c r="BI410" s="163">
        <f>IF(N410="nulová",J410,0)</f>
        <v>0</v>
      </c>
      <c r="BJ410" s="17" t="s">
        <v>82</v>
      </c>
      <c r="BK410" s="163">
        <f>ROUND(I410*H410,2)</f>
        <v>0</v>
      </c>
      <c r="BL410" s="17" t="s">
        <v>311</v>
      </c>
      <c r="BM410" s="162" t="s">
        <v>1012</v>
      </c>
    </row>
    <row r="411" spans="1:65" s="14" customFormat="1" ht="11.25">
      <c r="B411" s="172"/>
      <c r="D411" s="165" t="s">
        <v>174</v>
      </c>
      <c r="E411" s="173" t="s">
        <v>1</v>
      </c>
      <c r="F411" s="174" t="s">
        <v>355</v>
      </c>
      <c r="H411" s="175">
        <v>25</v>
      </c>
      <c r="I411" s="176"/>
      <c r="L411" s="172"/>
      <c r="M411" s="177"/>
      <c r="N411" s="178"/>
      <c r="O411" s="178"/>
      <c r="P411" s="178"/>
      <c r="Q411" s="178"/>
      <c r="R411" s="178"/>
      <c r="S411" s="178"/>
      <c r="T411" s="179"/>
      <c r="AT411" s="173" t="s">
        <v>174</v>
      </c>
      <c r="AU411" s="173" t="s">
        <v>84</v>
      </c>
      <c r="AV411" s="14" t="s">
        <v>84</v>
      </c>
      <c r="AW411" s="14" t="s">
        <v>30</v>
      </c>
      <c r="AX411" s="14" t="s">
        <v>74</v>
      </c>
      <c r="AY411" s="173" t="s">
        <v>166</v>
      </c>
    </row>
    <row r="412" spans="1:65" s="15" customFormat="1" ht="11.25">
      <c r="B412" s="180"/>
      <c r="D412" s="165" t="s">
        <v>174</v>
      </c>
      <c r="E412" s="181" t="s">
        <v>1</v>
      </c>
      <c r="F412" s="182" t="s">
        <v>177</v>
      </c>
      <c r="H412" s="183">
        <v>25</v>
      </c>
      <c r="I412" s="184"/>
      <c r="L412" s="180"/>
      <c r="M412" s="185"/>
      <c r="N412" s="186"/>
      <c r="O412" s="186"/>
      <c r="P412" s="186"/>
      <c r="Q412" s="186"/>
      <c r="R412" s="186"/>
      <c r="S412" s="186"/>
      <c r="T412" s="187"/>
      <c r="AT412" s="181" t="s">
        <v>174</v>
      </c>
      <c r="AU412" s="181" t="s">
        <v>84</v>
      </c>
      <c r="AV412" s="15" t="s">
        <v>172</v>
      </c>
      <c r="AW412" s="15" t="s">
        <v>30</v>
      </c>
      <c r="AX412" s="15" t="s">
        <v>82</v>
      </c>
      <c r="AY412" s="181" t="s">
        <v>166</v>
      </c>
    </row>
    <row r="413" spans="1:65" s="2" customFormat="1" ht="16.5" customHeight="1">
      <c r="A413" s="32"/>
      <c r="B413" s="149"/>
      <c r="C413" s="191" t="s">
        <v>1013</v>
      </c>
      <c r="D413" s="191" t="s">
        <v>244</v>
      </c>
      <c r="E413" s="192" t="s">
        <v>1014</v>
      </c>
      <c r="F413" s="193" t="s">
        <v>1015</v>
      </c>
      <c r="G413" s="194" t="s">
        <v>247</v>
      </c>
      <c r="H413" s="195">
        <v>0.252</v>
      </c>
      <c r="I413" s="196"/>
      <c r="J413" s="197">
        <f>ROUND(I413*H413,2)</f>
        <v>0</v>
      </c>
      <c r="K413" s="198"/>
      <c r="L413" s="199"/>
      <c r="M413" s="200" t="s">
        <v>1</v>
      </c>
      <c r="N413" s="201" t="s">
        <v>39</v>
      </c>
      <c r="O413" s="58"/>
      <c r="P413" s="160">
        <f>O413*H413</f>
        <v>0</v>
      </c>
      <c r="Q413" s="160">
        <v>0.55000000000000004</v>
      </c>
      <c r="R413" s="160">
        <f>Q413*H413</f>
        <v>0.1386</v>
      </c>
      <c r="S413" s="160">
        <v>0</v>
      </c>
      <c r="T413" s="161">
        <f>S413*H413</f>
        <v>0</v>
      </c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R413" s="162" t="s">
        <v>621</v>
      </c>
      <c r="AT413" s="162" t="s">
        <v>244</v>
      </c>
      <c r="AU413" s="162" t="s">
        <v>84</v>
      </c>
      <c r="AY413" s="17" t="s">
        <v>166</v>
      </c>
      <c r="BE413" s="163">
        <f>IF(N413="základní",J413,0)</f>
        <v>0</v>
      </c>
      <c r="BF413" s="163">
        <f>IF(N413="snížená",J413,0)</f>
        <v>0</v>
      </c>
      <c r="BG413" s="163">
        <f>IF(N413="zákl. přenesená",J413,0)</f>
        <v>0</v>
      </c>
      <c r="BH413" s="163">
        <f>IF(N413="sníž. přenesená",J413,0)</f>
        <v>0</v>
      </c>
      <c r="BI413" s="163">
        <f>IF(N413="nulová",J413,0)</f>
        <v>0</v>
      </c>
      <c r="BJ413" s="17" t="s">
        <v>82</v>
      </c>
      <c r="BK413" s="163">
        <f>ROUND(I413*H413,2)</f>
        <v>0</v>
      </c>
      <c r="BL413" s="17" t="s">
        <v>311</v>
      </c>
      <c r="BM413" s="162" t="s">
        <v>1016</v>
      </c>
    </row>
    <row r="414" spans="1:65" s="14" customFormat="1" ht="11.25">
      <c r="B414" s="172"/>
      <c r="D414" s="165" t="s">
        <v>174</v>
      </c>
      <c r="E414" s="173" t="s">
        <v>1</v>
      </c>
      <c r="F414" s="174" t="s">
        <v>1017</v>
      </c>
      <c r="H414" s="175">
        <v>0.24</v>
      </c>
      <c r="I414" s="176"/>
      <c r="L414" s="172"/>
      <c r="M414" s="177"/>
      <c r="N414" s="178"/>
      <c r="O414" s="178"/>
      <c r="P414" s="178"/>
      <c r="Q414" s="178"/>
      <c r="R414" s="178"/>
      <c r="S414" s="178"/>
      <c r="T414" s="179"/>
      <c r="AT414" s="173" t="s">
        <v>174</v>
      </c>
      <c r="AU414" s="173" t="s">
        <v>84</v>
      </c>
      <c r="AV414" s="14" t="s">
        <v>84</v>
      </c>
      <c r="AW414" s="14" t="s">
        <v>30</v>
      </c>
      <c r="AX414" s="14" t="s">
        <v>74</v>
      </c>
      <c r="AY414" s="173" t="s">
        <v>166</v>
      </c>
    </row>
    <row r="415" spans="1:65" s="15" customFormat="1" ht="11.25">
      <c r="B415" s="180"/>
      <c r="D415" s="165" t="s">
        <v>174</v>
      </c>
      <c r="E415" s="181" t="s">
        <v>1</v>
      </c>
      <c r="F415" s="182" t="s">
        <v>177</v>
      </c>
      <c r="H415" s="183">
        <v>0.24</v>
      </c>
      <c r="I415" s="184"/>
      <c r="L415" s="180"/>
      <c r="M415" s="185"/>
      <c r="N415" s="186"/>
      <c r="O415" s="186"/>
      <c r="P415" s="186"/>
      <c r="Q415" s="186"/>
      <c r="R415" s="186"/>
      <c r="S415" s="186"/>
      <c r="T415" s="187"/>
      <c r="AT415" s="181" t="s">
        <v>174</v>
      </c>
      <c r="AU415" s="181" t="s">
        <v>84</v>
      </c>
      <c r="AV415" s="15" t="s">
        <v>172</v>
      </c>
      <c r="AW415" s="15" t="s">
        <v>30</v>
      </c>
      <c r="AX415" s="15" t="s">
        <v>82</v>
      </c>
      <c r="AY415" s="181" t="s">
        <v>166</v>
      </c>
    </row>
    <row r="416" spans="1:65" s="14" customFormat="1" ht="11.25">
      <c r="B416" s="172"/>
      <c r="D416" s="165" t="s">
        <v>174</v>
      </c>
      <c r="F416" s="174" t="s">
        <v>1018</v>
      </c>
      <c r="H416" s="175">
        <v>0.252</v>
      </c>
      <c r="I416" s="176"/>
      <c r="L416" s="172"/>
      <c r="M416" s="177"/>
      <c r="N416" s="178"/>
      <c r="O416" s="178"/>
      <c r="P416" s="178"/>
      <c r="Q416" s="178"/>
      <c r="R416" s="178"/>
      <c r="S416" s="178"/>
      <c r="T416" s="179"/>
      <c r="AT416" s="173" t="s">
        <v>174</v>
      </c>
      <c r="AU416" s="173" t="s">
        <v>84</v>
      </c>
      <c r="AV416" s="14" t="s">
        <v>84</v>
      </c>
      <c r="AW416" s="14" t="s">
        <v>3</v>
      </c>
      <c r="AX416" s="14" t="s">
        <v>82</v>
      </c>
      <c r="AY416" s="173" t="s">
        <v>166</v>
      </c>
    </row>
    <row r="417" spans="1:65" s="12" customFormat="1" ht="22.9" customHeight="1">
      <c r="B417" s="136"/>
      <c r="D417" s="137" t="s">
        <v>73</v>
      </c>
      <c r="E417" s="147" t="s">
        <v>1019</v>
      </c>
      <c r="F417" s="147" t="s">
        <v>1020</v>
      </c>
      <c r="I417" s="139"/>
      <c r="J417" s="148">
        <f>BK417</f>
        <v>0</v>
      </c>
      <c r="L417" s="136"/>
      <c r="M417" s="141"/>
      <c r="N417" s="142"/>
      <c r="O417" s="142"/>
      <c r="P417" s="143">
        <f>SUM(P418:P428)</f>
        <v>0</v>
      </c>
      <c r="Q417" s="142"/>
      <c r="R417" s="143">
        <f>SUM(R418:R428)</f>
        <v>1.7626200000000001</v>
      </c>
      <c r="S417" s="142"/>
      <c r="T417" s="144">
        <f>SUM(T418:T428)</f>
        <v>0</v>
      </c>
      <c r="AR417" s="137" t="s">
        <v>84</v>
      </c>
      <c r="AT417" s="145" t="s">
        <v>73</v>
      </c>
      <c r="AU417" s="145" t="s">
        <v>82</v>
      </c>
      <c r="AY417" s="137" t="s">
        <v>166</v>
      </c>
      <c r="BK417" s="146">
        <f>SUM(BK418:BK428)</f>
        <v>0</v>
      </c>
    </row>
    <row r="418" spans="1:65" s="2" customFormat="1" ht="24.2" customHeight="1">
      <c r="A418" s="32"/>
      <c r="B418" s="149"/>
      <c r="C418" s="150" t="s">
        <v>1021</v>
      </c>
      <c r="D418" s="150" t="s">
        <v>168</v>
      </c>
      <c r="E418" s="151" t="s">
        <v>1022</v>
      </c>
      <c r="F418" s="152" t="s">
        <v>1023</v>
      </c>
      <c r="G418" s="153" t="s">
        <v>171</v>
      </c>
      <c r="H418" s="154">
        <v>58</v>
      </c>
      <c r="I418" s="155"/>
      <c r="J418" s="156">
        <f>ROUND(I418*H418,2)</f>
        <v>0</v>
      </c>
      <c r="K418" s="157"/>
      <c r="L418" s="33"/>
      <c r="M418" s="158" t="s">
        <v>1</v>
      </c>
      <c r="N418" s="159" t="s">
        <v>39</v>
      </c>
      <c r="O418" s="58"/>
      <c r="P418" s="160">
        <f>O418*H418</f>
        <v>0</v>
      </c>
      <c r="Q418" s="160">
        <v>3.0130000000000001E-2</v>
      </c>
      <c r="R418" s="160">
        <f>Q418*H418</f>
        <v>1.7475400000000001</v>
      </c>
      <c r="S418" s="160">
        <v>0</v>
      </c>
      <c r="T418" s="161">
        <f>S418*H418</f>
        <v>0</v>
      </c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R418" s="162" t="s">
        <v>311</v>
      </c>
      <c r="AT418" s="162" t="s">
        <v>168</v>
      </c>
      <c r="AU418" s="162" t="s">
        <v>84</v>
      </c>
      <c r="AY418" s="17" t="s">
        <v>166</v>
      </c>
      <c r="BE418" s="163">
        <f>IF(N418="základní",J418,0)</f>
        <v>0</v>
      </c>
      <c r="BF418" s="163">
        <f>IF(N418="snížená",J418,0)</f>
        <v>0</v>
      </c>
      <c r="BG418" s="163">
        <f>IF(N418="zákl. přenesená",J418,0)</f>
        <v>0</v>
      </c>
      <c r="BH418" s="163">
        <f>IF(N418="sníž. přenesená",J418,0)</f>
        <v>0</v>
      </c>
      <c r="BI418" s="163">
        <f>IF(N418="nulová",J418,0)</f>
        <v>0</v>
      </c>
      <c r="BJ418" s="17" t="s">
        <v>82</v>
      </c>
      <c r="BK418" s="163">
        <f>ROUND(I418*H418,2)</f>
        <v>0</v>
      </c>
      <c r="BL418" s="17" t="s">
        <v>311</v>
      </c>
      <c r="BM418" s="162" t="s">
        <v>1024</v>
      </c>
    </row>
    <row r="419" spans="1:65" s="13" customFormat="1" ht="11.25">
      <c r="B419" s="164"/>
      <c r="D419" s="165" t="s">
        <v>174</v>
      </c>
      <c r="E419" s="166" t="s">
        <v>1</v>
      </c>
      <c r="F419" s="167" t="s">
        <v>1025</v>
      </c>
      <c r="H419" s="166" t="s">
        <v>1</v>
      </c>
      <c r="I419" s="168"/>
      <c r="L419" s="164"/>
      <c r="M419" s="169"/>
      <c r="N419" s="170"/>
      <c r="O419" s="170"/>
      <c r="P419" s="170"/>
      <c r="Q419" s="170"/>
      <c r="R419" s="170"/>
      <c r="S419" s="170"/>
      <c r="T419" s="171"/>
      <c r="AT419" s="166" t="s">
        <v>174</v>
      </c>
      <c r="AU419" s="166" t="s">
        <v>84</v>
      </c>
      <c r="AV419" s="13" t="s">
        <v>82</v>
      </c>
      <c r="AW419" s="13" t="s">
        <v>30</v>
      </c>
      <c r="AX419" s="13" t="s">
        <v>74</v>
      </c>
      <c r="AY419" s="166" t="s">
        <v>166</v>
      </c>
    </row>
    <row r="420" spans="1:65" s="13" customFormat="1" ht="11.25">
      <c r="B420" s="164"/>
      <c r="D420" s="165" t="s">
        <v>174</v>
      </c>
      <c r="E420" s="166" t="s">
        <v>1</v>
      </c>
      <c r="F420" s="167" t="s">
        <v>840</v>
      </c>
      <c r="H420" s="166" t="s">
        <v>1</v>
      </c>
      <c r="I420" s="168"/>
      <c r="L420" s="164"/>
      <c r="M420" s="169"/>
      <c r="N420" s="170"/>
      <c r="O420" s="170"/>
      <c r="P420" s="170"/>
      <c r="Q420" s="170"/>
      <c r="R420" s="170"/>
      <c r="S420" s="170"/>
      <c r="T420" s="171"/>
      <c r="AT420" s="166" t="s">
        <v>174</v>
      </c>
      <c r="AU420" s="166" t="s">
        <v>84</v>
      </c>
      <c r="AV420" s="13" t="s">
        <v>82</v>
      </c>
      <c r="AW420" s="13" t="s">
        <v>30</v>
      </c>
      <c r="AX420" s="13" t="s">
        <v>74</v>
      </c>
      <c r="AY420" s="166" t="s">
        <v>166</v>
      </c>
    </row>
    <row r="421" spans="1:65" s="13" customFormat="1" ht="11.25">
      <c r="B421" s="164"/>
      <c r="D421" s="165" t="s">
        <v>174</v>
      </c>
      <c r="E421" s="166" t="s">
        <v>1</v>
      </c>
      <c r="F421" s="167" t="s">
        <v>942</v>
      </c>
      <c r="H421" s="166" t="s">
        <v>1</v>
      </c>
      <c r="I421" s="168"/>
      <c r="L421" s="164"/>
      <c r="M421" s="169"/>
      <c r="N421" s="170"/>
      <c r="O421" s="170"/>
      <c r="P421" s="170"/>
      <c r="Q421" s="170"/>
      <c r="R421" s="170"/>
      <c r="S421" s="170"/>
      <c r="T421" s="171"/>
      <c r="AT421" s="166" t="s">
        <v>174</v>
      </c>
      <c r="AU421" s="166" t="s">
        <v>84</v>
      </c>
      <c r="AV421" s="13" t="s">
        <v>82</v>
      </c>
      <c r="AW421" s="13" t="s">
        <v>30</v>
      </c>
      <c r="AX421" s="13" t="s">
        <v>74</v>
      </c>
      <c r="AY421" s="166" t="s">
        <v>166</v>
      </c>
    </row>
    <row r="422" spans="1:65" s="14" customFormat="1" ht="11.25">
      <c r="B422" s="172"/>
      <c r="D422" s="165" t="s">
        <v>174</v>
      </c>
      <c r="E422" s="173" t="s">
        <v>1</v>
      </c>
      <c r="F422" s="174" t="s">
        <v>882</v>
      </c>
      <c r="H422" s="175">
        <v>58</v>
      </c>
      <c r="I422" s="176"/>
      <c r="L422" s="172"/>
      <c r="M422" s="177"/>
      <c r="N422" s="178"/>
      <c r="O422" s="178"/>
      <c r="P422" s="178"/>
      <c r="Q422" s="178"/>
      <c r="R422" s="178"/>
      <c r="S422" s="178"/>
      <c r="T422" s="179"/>
      <c r="AT422" s="173" t="s">
        <v>174</v>
      </c>
      <c r="AU422" s="173" t="s">
        <v>84</v>
      </c>
      <c r="AV422" s="14" t="s">
        <v>84</v>
      </c>
      <c r="AW422" s="14" t="s">
        <v>30</v>
      </c>
      <c r="AX422" s="14" t="s">
        <v>74</v>
      </c>
      <c r="AY422" s="173" t="s">
        <v>166</v>
      </c>
    </row>
    <row r="423" spans="1:65" s="15" customFormat="1" ht="11.25">
      <c r="B423" s="180"/>
      <c r="D423" s="165" t="s">
        <v>174</v>
      </c>
      <c r="E423" s="181" t="s">
        <v>1</v>
      </c>
      <c r="F423" s="182" t="s">
        <v>177</v>
      </c>
      <c r="H423" s="183">
        <v>58</v>
      </c>
      <c r="I423" s="184"/>
      <c r="L423" s="180"/>
      <c r="M423" s="185"/>
      <c r="N423" s="186"/>
      <c r="O423" s="186"/>
      <c r="P423" s="186"/>
      <c r="Q423" s="186"/>
      <c r="R423" s="186"/>
      <c r="S423" s="186"/>
      <c r="T423" s="187"/>
      <c r="AT423" s="181" t="s">
        <v>174</v>
      </c>
      <c r="AU423" s="181" t="s">
        <v>84</v>
      </c>
      <c r="AV423" s="15" t="s">
        <v>172</v>
      </c>
      <c r="AW423" s="15" t="s">
        <v>30</v>
      </c>
      <c r="AX423" s="15" t="s">
        <v>82</v>
      </c>
      <c r="AY423" s="181" t="s">
        <v>166</v>
      </c>
    </row>
    <row r="424" spans="1:65" s="2" customFormat="1" ht="16.5" customHeight="1">
      <c r="A424" s="32"/>
      <c r="B424" s="149"/>
      <c r="C424" s="150" t="s">
        <v>1026</v>
      </c>
      <c r="D424" s="150" t="s">
        <v>168</v>
      </c>
      <c r="E424" s="151" t="s">
        <v>1027</v>
      </c>
      <c r="F424" s="152" t="s">
        <v>1028</v>
      </c>
      <c r="G424" s="153" t="s">
        <v>171</v>
      </c>
      <c r="H424" s="154">
        <v>58</v>
      </c>
      <c r="I424" s="155"/>
      <c r="J424" s="156">
        <f>ROUND(I424*H424,2)</f>
        <v>0</v>
      </c>
      <c r="K424" s="157"/>
      <c r="L424" s="33"/>
      <c r="M424" s="158" t="s">
        <v>1</v>
      </c>
      <c r="N424" s="159" t="s">
        <v>39</v>
      </c>
      <c r="O424" s="58"/>
      <c r="P424" s="160">
        <f>O424*H424</f>
        <v>0</v>
      </c>
      <c r="Q424" s="160">
        <v>2.5999999999999998E-4</v>
      </c>
      <c r="R424" s="160">
        <f>Q424*H424</f>
        <v>1.5079999999999998E-2</v>
      </c>
      <c r="S424" s="160">
        <v>0</v>
      </c>
      <c r="T424" s="161">
        <f>S424*H424</f>
        <v>0</v>
      </c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R424" s="162" t="s">
        <v>311</v>
      </c>
      <c r="AT424" s="162" t="s">
        <v>168</v>
      </c>
      <c r="AU424" s="162" t="s">
        <v>84</v>
      </c>
      <c r="AY424" s="17" t="s">
        <v>166</v>
      </c>
      <c r="BE424" s="163">
        <f>IF(N424="základní",J424,0)</f>
        <v>0</v>
      </c>
      <c r="BF424" s="163">
        <f>IF(N424="snížená",J424,0)</f>
        <v>0</v>
      </c>
      <c r="BG424" s="163">
        <f>IF(N424="zákl. přenesená",J424,0)</f>
        <v>0</v>
      </c>
      <c r="BH424" s="163">
        <f>IF(N424="sníž. přenesená",J424,0)</f>
        <v>0</v>
      </c>
      <c r="BI424" s="163">
        <f>IF(N424="nulová",J424,0)</f>
        <v>0</v>
      </c>
      <c r="BJ424" s="17" t="s">
        <v>82</v>
      </c>
      <c r="BK424" s="163">
        <f>ROUND(I424*H424,2)</f>
        <v>0</v>
      </c>
      <c r="BL424" s="17" t="s">
        <v>311</v>
      </c>
      <c r="BM424" s="162" t="s">
        <v>1029</v>
      </c>
    </row>
    <row r="425" spans="1:65" s="13" customFormat="1" ht="11.25">
      <c r="B425" s="164"/>
      <c r="D425" s="165" t="s">
        <v>174</v>
      </c>
      <c r="E425" s="166" t="s">
        <v>1</v>
      </c>
      <c r="F425" s="167" t="s">
        <v>1025</v>
      </c>
      <c r="H425" s="166" t="s">
        <v>1</v>
      </c>
      <c r="I425" s="168"/>
      <c r="L425" s="164"/>
      <c r="M425" s="169"/>
      <c r="N425" s="170"/>
      <c r="O425" s="170"/>
      <c r="P425" s="170"/>
      <c r="Q425" s="170"/>
      <c r="R425" s="170"/>
      <c r="S425" s="170"/>
      <c r="T425" s="171"/>
      <c r="AT425" s="166" t="s">
        <v>174</v>
      </c>
      <c r="AU425" s="166" t="s">
        <v>84</v>
      </c>
      <c r="AV425" s="13" t="s">
        <v>82</v>
      </c>
      <c r="AW425" s="13" t="s">
        <v>30</v>
      </c>
      <c r="AX425" s="13" t="s">
        <v>74</v>
      </c>
      <c r="AY425" s="166" t="s">
        <v>166</v>
      </c>
    </row>
    <row r="426" spans="1:65" s="13" customFormat="1" ht="11.25">
      <c r="B426" s="164"/>
      <c r="D426" s="165" t="s">
        <v>174</v>
      </c>
      <c r="E426" s="166" t="s">
        <v>1</v>
      </c>
      <c r="F426" s="167" t="s">
        <v>840</v>
      </c>
      <c r="H426" s="166" t="s">
        <v>1</v>
      </c>
      <c r="I426" s="168"/>
      <c r="L426" s="164"/>
      <c r="M426" s="169"/>
      <c r="N426" s="170"/>
      <c r="O426" s="170"/>
      <c r="P426" s="170"/>
      <c r="Q426" s="170"/>
      <c r="R426" s="170"/>
      <c r="S426" s="170"/>
      <c r="T426" s="171"/>
      <c r="AT426" s="166" t="s">
        <v>174</v>
      </c>
      <c r="AU426" s="166" t="s">
        <v>84</v>
      </c>
      <c r="AV426" s="13" t="s">
        <v>82</v>
      </c>
      <c r="AW426" s="13" t="s">
        <v>30</v>
      </c>
      <c r="AX426" s="13" t="s">
        <v>74</v>
      </c>
      <c r="AY426" s="166" t="s">
        <v>166</v>
      </c>
    </row>
    <row r="427" spans="1:65" s="14" customFormat="1" ht="11.25">
      <c r="B427" s="172"/>
      <c r="D427" s="165" t="s">
        <v>174</v>
      </c>
      <c r="E427" s="173" t="s">
        <v>1</v>
      </c>
      <c r="F427" s="174" t="s">
        <v>882</v>
      </c>
      <c r="H427" s="175">
        <v>58</v>
      </c>
      <c r="I427" s="176"/>
      <c r="L427" s="172"/>
      <c r="M427" s="177"/>
      <c r="N427" s="178"/>
      <c r="O427" s="178"/>
      <c r="P427" s="178"/>
      <c r="Q427" s="178"/>
      <c r="R427" s="178"/>
      <c r="S427" s="178"/>
      <c r="T427" s="179"/>
      <c r="AT427" s="173" t="s">
        <v>174</v>
      </c>
      <c r="AU427" s="173" t="s">
        <v>84</v>
      </c>
      <c r="AV427" s="14" t="s">
        <v>84</v>
      </c>
      <c r="AW427" s="14" t="s">
        <v>30</v>
      </c>
      <c r="AX427" s="14" t="s">
        <v>74</v>
      </c>
      <c r="AY427" s="173" t="s">
        <v>166</v>
      </c>
    </row>
    <row r="428" spans="1:65" s="15" customFormat="1" ht="11.25">
      <c r="B428" s="180"/>
      <c r="D428" s="165" t="s">
        <v>174</v>
      </c>
      <c r="E428" s="181" t="s">
        <v>1</v>
      </c>
      <c r="F428" s="182" t="s">
        <v>177</v>
      </c>
      <c r="H428" s="183">
        <v>58</v>
      </c>
      <c r="I428" s="184"/>
      <c r="L428" s="180"/>
      <c r="M428" s="188"/>
      <c r="N428" s="189"/>
      <c r="O428" s="189"/>
      <c r="P428" s="189"/>
      <c r="Q428" s="189"/>
      <c r="R428" s="189"/>
      <c r="S428" s="189"/>
      <c r="T428" s="190"/>
      <c r="AT428" s="181" t="s">
        <v>174</v>
      </c>
      <c r="AU428" s="181" t="s">
        <v>84</v>
      </c>
      <c r="AV428" s="15" t="s">
        <v>172</v>
      </c>
      <c r="AW428" s="15" t="s">
        <v>30</v>
      </c>
      <c r="AX428" s="15" t="s">
        <v>82</v>
      </c>
      <c r="AY428" s="181" t="s">
        <v>166</v>
      </c>
    </row>
    <row r="429" spans="1:65" s="2" customFormat="1" ht="6.95" customHeight="1">
      <c r="A429" s="32"/>
      <c r="B429" s="47"/>
      <c r="C429" s="48"/>
      <c r="D429" s="48"/>
      <c r="E429" s="48"/>
      <c r="F429" s="48"/>
      <c r="G429" s="48"/>
      <c r="H429" s="48"/>
      <c r="I429" s="48"/>
      <c r="J429" s="48"/>
      <c r="K429" s="48"/>
      <c r="L429" s="33"/>
      <c r="M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</row>
  </sheetData>
  <autoFilter ref="C122:K42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115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1030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ROUND((SUM(BE118:BE371)),  2)</f>
        <v>0</v>
      </c>
      <c r="G33" s="32"/>
      <c r="H33" s="32"/>
      <c r="I33" s="105">
        <v>0.21</v>
      </c>
      <c r="J33" s="104">
        <f>ROUND(((SUM(BE118:BE371))*I33),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ROUND((SUM(BF118:BF371)),  2)</f>
        <v>0</v>
      </c>
      <c r="G34" s="32"/>
      <c r="H34" s="32"/>
      <c r="I34" s="105">
        <v>0.12</v>
      </c>
      <c r="J34" s="104">
        <f>ROUND(((SUM(BF118:BF371))*I34),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ROUND((SUM(BG118:BG371)),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ROUND((SUM(BH118:BH371)),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ROUND((SUM(BI118:BI371)),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004 - Herní prvky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899999999999999" customHeight="1">
      <c r="B98" s="121"/>
      <c r="D98" s="122" t="s">
        <v>150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>
      <c r="A104" s="32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>
      <c r="A105" s="32"/>
      <c r="B105" s="33"/>
      <c r="C105" s="21" t="s">
        <v>151</v>
      </c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50" t="str">
        <f>E7</f>
        <v>NÁVRH ZAHRADY MŠ V HOROUŠÁNKÁCH</v>
      </c>
      <c r="F108" s="251"/>
      <c r="G108" s="251"/>
      <c r="H108" s="251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141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12" t="str">
        <f>E9</f>
        <v>004 - Herní prvky</v>
      </c>
      <c r="F110" s="252"/>
      <c r="G110" s="252"/>
      <c r="H110" s="25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20</v>
      </c>
      <c r="D112" s="32"/>
      <c r="E112" s="32"/>
      <c r="F112" s="25" t="str">
        <f>F12</f>
        <v xml:space="preserve"> </v>
      </c>
      <c r="G112" s="32"/>
      <c r="H112" s="32"/>
      <c r="I112" s="27" t="s">
        <v>22</v>
      </c>
      <c r="J112" s="55" t="str">
        <f>IF(J12="","",J12)</f>
        <v>17. 4. 2025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24</v>
      </c>
      <c r="D114" s="32"/>
      <c r="E114" s="32"/>
      <c r="F114" s="25" t="str">
        <f>E15</f>
        <v xml:space="preserve"> </v>
      </c>
      <c r="G114" s="32"/>
      <c r="H114" s="32"/>
      <c r="I114" s="27" t="s">
        <v>29</v>
      </c>
      <c r="J114" s="30" t="str">
        <f>E21</f>
        <v xml:space="preserve"> 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27</v>
      </c>
      <c r="D115" s="32"/>
      <c r="E115" s="32"/>
      <c r="F115" s="25" t="str">
        <f>IF(E18="","",E18)</f>
        <v>Vyplň údaj</v>
      </c>
      <c r="G115" s="32"/>
      <c r="H115" s="32"/>
      <c r="I115" s="27" t="s">
        <v>31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25"/>
      <c r="B117" s="126"/>
      <c r="C117" s="127" t="s">
        <v>152</v>
      </c>
      <c r="D117" s="128" t="s">
        <v>59</v>
      </c>
      <c r="E117" s="128" t="s">
        <v>55</v>
      </c>
      <c r="F117" s="128" t="s">
        <v>56</v>
      </c>
      <c r="G117" s="128" t="s">
        <v>153</v>
      </c>
      <c r="H117" s="128" t="s">
        <v>154</v>
      </c>
      <c r="I117" s="128" t="s">
        <v>155</v>
      </c>
      <c r="J117" s="129" t="s">
        <v>145</v>
      </c>
      <c r="K117" s="130" t="s">
        <v>156</v>
      </c>
      <c r="L117" s="131"/>
      <c r="M117" s="62" t="s">
        <v>1</v>
      </c>
      <c r="N117" s="63" t="s">
        <v>38</v>
      </c>
      <c r="O117" s="63" t="s">
        <v>157</v>
      </c>
      <c r="P117" s="63" t="s">
        <v>158</v>
      </c>
      <c r="Q117" s="63" t="s">
        <v>159</v>
      </c>
      <c r="R117" s="63" t="s">
        <v>160</v>
      </c>
      <c r="S117" s="63" t="s">
        <v>161</v>
      </c>
      <c r="T117" s="64" t="s">
        <v>162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9" customHeight="1">
      <c r="A118" s="32"/>
      <c r="B118" s="33"/>
      <c r="C118" s="69" t="s">
        <v>163</v>
      </c>
      <c r="D118" s="32"/>
      <c r="E118" s="32"/>
      <c r="F118" s="32"/>
      <c r="G118" s="32"/>
      <c r="H118" s="32"/>
      <c r="I118" s="32"/>
      <c r="J118" s="132">
        <f>BK118</f>
        <v>0</v>
      </c>
      <c r="K118" s="32"/>
      <c r="L118" s="33"/>
      <c r="M118" s="65"/>
      <c r="N118" s="56"/>
      <c r="O118" s="66"/>
      <c r="P118" s="133">
        <f>P119</f>
        <v>0</v>
      </c>
      <c r="Q118" s="66"/>
      <c r="R118" s="133">
        <f>R119</f>
        <v>22.687899999999996</v>
      </c>
      <c r="S118" s="66"/>
      <c r="T118" s="134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73</v>
      </c>
      <c r="AU118" s="17" t="s">
        <v>147</v>
      </c>
      <c r="BK118" s="135">
        <f>BK119</f>
        <v>0</v>
      </c>
    </row>
    <row r="119" spans="1:65" s="12" customFormat="1" ht="25.9" customHeight="1">
      <c r="B119" s="136"/>
      <c r="D119" s="137" t="s">
        <v>73</v>
      </c>
      <c r="E119" s="138" t="s">
        <v>164</v>
      </c>
      <c r="F119" s="138" t="s">
        <v>165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22.687899999999996</v>
      </c>
      <c r="S119" s="142"/>
      <c r="T119" s="144">
        <f>T120</f>
        <v>0</v>
      </c>
      <c r="AR119" s="137" t="s">
        <v>82</v>
      </c>
      <c r="AT119" s="145" t="s">
        <v>73</v>
      </c>
      <c r="AU119" s="145" t="s">
        <v>74</v>
      </c>
      <c r="AY119" s="137" t="s">
        <v>166</v>
      </c>
      <c r="BK119" s="146">
        <f>BK120</f>
        <v>0</v>
      </c>
    </row>
    <row r="120" spans="1:65" s="12" customFormat="1" ht="22.9" customHeight="1">
      <c r="B120" s="136"/>
      <c r="D120" s="137" t="s">
        <v>73</v>
      </c>
      <c r="E120" s="147" t="s">
        <v>188</v>
      </c>
      <c r="F120" s="147" t="s">
        <v>189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SUM(P121:P371)</f>
        <v>0</v>
      </c>
      <c r="Q120" s="142"/>
      <c r="R120" s="143">
        <f>SUM(R121:R371)</f>
        <v>22.687899999999996</v>
      </c>
      <c r="S120" s="142"/>
      <c r="T120" s="144">
        <f>SUM(T121:T371)</f>
        <v>0</v>
      </c>
      <c r="AR120" s="137" t="s">
        <v>82</v>
      </c>
      <c r="AT120" s="145" t="s">
        <v>73</v>
      </c>
      <c r="AU120" s="145" t="s">
        <v>82</v>
      </c>
      <c r="AY120" s="137" t="s">
        <v>166</v>
      </c>
      <c r="BK120" s="146">
        <f>SUM(BK121:BK371)</f>
        <v>0</v>
      </c>
    </row>
    <row r="121" spans="1:65" s="2" customFormat="1" ht="16.5" customHeight="1">
      <c r="A121" s="32"/>
      <c r="B121" s="149"/>
      <c r="C121" s="150" t="s">
        <v>82</v>
      </c>
      <c r="D121" s="150" t="s">
        <v>168</v>
      </c>
      <c r="E121" s="151" t="s">
        <v>1031</v>
      </c>
      <c r="F121" s="152" t="s">
        <v>1032</v>
      </c>
      <c r="G121" s="153" t="s">
        <v>180</v>
      </c>
      <c r="H121" s="154">
        <v>1</v>
      </c>
      <c r="I121" s="155"/>
      <c r="J121" s="156">
        <f>ROUND(I121*H121,2)</f>
        <v>0</v>
      </c>
      <c r="K121" s="157"/>
      <c r="L121" s="33"/>
      <c r="M121" s="158" t="s">
        <v>1</v>
      </c>
      <c r="N121" s="159" t="s">
        <v>39</v>
      </c>
      <c r="O121" s="58"/>
      <c r="P121" s="160">
        <f>O121*H121</f>
        <v>0</v>
      </c>
      <c r="Q121" s="160">
        <v>1.2286999999999999</v>
      </c>
      <c r="R121" s="160">
        <f>Q121*H121</f>
        <v>1.2286999999999999</v>
      </c>
      <c r="S121" s="160">
        <v>0</v>
      </c>
      <c r="T121" s="161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62" t="s">
        <v>172</v>
      </c>
      <c r="AT121" s="162" t="s">
        <v>168</v>
      </c>
      <c r="AU121" s="162" t="s">
        <v>84</v>
      </c>
      <c r="AY121" s="17" t="s">
        <v>166</v>
      </c>
      <c r="BE121" s="163">
        <f>IF(N121="základní",J121,0)</f>
        <v>0</v>
      </c>
      <c r="BF121" s="163">
        <f>IF(N121="snížená",J121,0)</f>
        <v>0</v>
      </c>
      <c r="BG121" s="163">
        <f>IF(N121="zákl. přenesená",J121,0)</f>
        <v>0</v>
      </c>
      <c r="BH121" s="163">
        <f>IF(N121="sníž. přenesená",J121,0)</f>
        <v>0</v>
      </c>
      <c r="BI121" s="163">
        <f>IF(N121="nulová",J121,0)</f>
        <v>0</v>
      </c>
      <c r="BJ121" s="17" t="s">
        <v>82</v>
      </c>
      <c r="BK121" s="163">
        <f>ROUND(I121*H121,2)</f>
        <v>0</v>
      </c>
      <c r="BL121" s="17" t="s">
        <v>172</v>
      </c>
      <c r="BM121" s="162" t="s">
        <v>1033</v>
      </c>
    </row>
    <row r="122" spans="1:65" s="13" customFormat="1" ht="11.25">
      <c r="B122" s="164"/>
      <c r="D122" s="165" t="s">
        <v>174</v>
      </c>
      <c r="E122" s="166" t="s">
        <v>1</v>
      </c>
      <c r="F122" s="167" t="s">
        <v>1034</v>
      </c>
      <c r="H122" s="166" t="s">
        <v>1</v>
      </c>
      <c r="I122" s="168"/>
      <c r="L122" s="164"/>
      <c r="M122" s="169"/>
      <c r="N122" s="170"/>
      <c r="O122" s="170"/>
      <c r="P122" s="170"/>
      <c r="Q122" s="170"/>
      <c r="R122" s="170"/>
      <c r="S122" s="170"/>
      <c r="T122" s="171"/>
      <c r="AT122" s="166" t="s">
        <v>174</v>
      </c>
      <c r="AU122" s="166" t="s">
        <v>84</v>
      </c>
      <c r="AV122" s="13" t="s">
        <v>82</v>
      </c>
      <c r="AW122" s="13" t="s">
        <v>30</v>
      </c>
      <c r="AX122" s="13" t="s">
        <v>74</v>
      </c>
      <c r="AY122" s="166" t="s">
        <v>166</v>
      </c>
    </row>
    <row r="123" spans="1:65" s="13" customFormat="1" ht="33.75">
      <c r="B123" s="164"/>
      <c r="D123" s="165" t="s">
        <v>174</v>
      </c>
      <c r="E123" s="166" t="s">
        <v>1</v>
      </c>
      <c r="F123" s="167" t="s">
        <v>1035</v>
      </c>
      <c r="H123" s="166" t="s">
        <v>1</v>
      </c>
      <c r="I123" s="168"/>
      <c r="L123" s="164"/>
      <c r="M123" s="169"/>
      <c r="N123" s="170"/>
      <c r="O123" s="170"/>
      <c r="P123" s="170"/>
      <c r="Q123" s="170"/>
      <c r="R123" s="170"/>
      <c r="S123" s="170"/>
      <c r="T123" s="171"/>
      <c r="AT123" s="166" t="s">
        <v>174</v>
      </c>
      <c r="AU123" s="166" t="s">
        <v>84</v>
      </c>
      <c r="AV123" s="13" t="s">
        <v>82</v>
      </c>
      <c r="AW123" s="13" t="s">
        <v>30</v>
      </c>
      <c r="AX123" s="13" t="s">
        <v>74</v>
      </c>
      <c r="AY123" s="166" t="s">
        <v>166</v>
      </c>
    </row>
    <row r="124" spans="1:65" s="13" customFormat="1" ht="11.25">
      <c r="B124" s="164"/>
      <c r="D124" s="165" t="s">
        <v>174</v>
      </c>
      <c r="E124" s="166" t="s">
        <v>1</v>
      </c>
      <c r="F124" s="167" t="s">
        <v>1036</v>
      </c>
      <c r="H124" s="166" t="s">
        <v>1</v>
      </c>
      <c r="I124" s="168"/>
      <c r="L124" s="164"/>
      <c r="M124" s="169"/>
      <c r="N124" s="170"/>
      <c r="O124" s="170"/>
      <c r="P124" s="170"/>
      <c r="Q124" s="170"/>
      <c r="R124" s="170"/>
      <c r="S124" s="170"/>
      <c r="T124" s="171"/>
      <c r="AT124" s="166" t="s">
        <v>174</v>
      </c>
      <c r="AU124" s="166" t="s">
        <v>84</v>
      </c>
      <c r="AV124" s="13" t="s">
        <v>82</v>
      </c>
      <c r="AW124" s="13" t="s">
        <v>30</v>
      </c>
      <c r="AX124" s="13" t="s">
        <v>74</v>
      </c>
      <c r="AY124" s="166" t="s">
        <v>166</v>
      </c>
    </row>
    <row r="125" spans="1:65" s="14" customFormat="1" ht="11.25">
      <c r="B125" s="172"/>
      <c r="D125" s="165" t="s">
        <v>174</v>
      </c>
      <c r="E125" s="173" t="s">
        <v>1</v>
      </c>
      <c r="F125" s="174" t="s">
        <v>82</v>
      </c>
      <c r="H125" s="175">
        <v>1</v>
      </c>
      <c r="I125" s="176"/>
      <c r="L125" s="172"/>
      <c r="M125" s="177"/>
      <c r="N125" s="178"/>
      <c r="O125" s="178"/>
      <c r="P125" s="178"/>
      <c r="Q125" s="178"/>
      <c r="R125" s="178"/>
      <c r="S125" s="178"/>
      <c r="T125" s="179"/>
      <c r="AT125" s="173" t="s">
        <v>174</v>
      </c>
      <c r="AU125" s="173" t="s">
        <v>84</v>
      </c>
      <c r="AV125" s="14" t="s">
        <v>84</v>
      </c>
      <c r="AW125" s="14" t="s">
        <v>30</v>
      </c>
      <c r="AX125" s="14" t="s">
        <v>74</v>
      </c>
      <c r="AY125" s="173" t="s">
        <v>166</v>
      </c>
    </row>
    <row r="126" spans="1:65" s="15" customFormat="1" ht="11.25">
      <c r="B126" s="180"/>
      <c r="D126" s="165" t="s">
        <v>174</v>
      </c>
      <c r="E126" s="181" t="s">
        <v>1</v>
      </c>
      <c r="F126" s="182" t="s">
        <v>177</v>
      </c>
      <c r="H126" s="183">
        <v>1</v>
      </c>
      <c r="I126" s="184"/>
      <c r="L126" s="180"/>
      <c r="M126" s="185"/>
      <c r="N126" s="186"/>
      <c r="O126" s="186"/>
      <c r="P126" s="186"/>
      <c r="Q126" s="186"/>
      <c r="R126" s="186"/>
      <c r="S126" s="186"/>
      <c r="T126" s="187"/>
      <c r="AT126" s="181" t="s">
        <v>174</v>
      </c>
      <c r="AU126" s="181" t="s">
        <v>84</v>
      </c>
      <c r="AV126" s="15" t="s">
        <v>172</v>
      </c>
      <c r="AW126" s="15" t="s">
        <v>30</v>
      </c>
      <c r="AX126" s="15" t="s">
        <v>82</v>
      </c>
      <c r="AY126" s="181" t="s">
        <v>166</v>
      </c>
    </row>
    <row r="127" spans="1:65" s="2" customFormat="1" ht="16.5" customHeight="1">
      <c r="A127" s="32"/>
      <c r="B127" s="149"/>
      <c r="C127" s="191" t="s">
        <v>84</v>
      </c>
      <c r="D127" s="191" t="s">
        <v>244</v>
      </c>
      <c r="E127" s="192" t="s">
        <v>1037</v>
      </c>
      <c r="F127" s="193" t="s">
        <v>1038</v>
      </c>
      <c r="G127" s="194" t="s">
        <v>180</v>
      </c>
      <c r="H127" s="195">
        <v>1</v>
      </c>
      <c r="I127" s="196"/>
      <c r="J127" s="197">
        <f>ROUND(I127*H127,2)</f>
        <v>0</v>
      </c>
      <c r="K127" s="198"/>
      <c r="L127" s="199"/>
      <c r="M127" s="200" t="s">
        <v>1</v>
      </c>
      <c r="N127" s="201" t="s">
        <v>39</v>
      </c>
      <c r="O127" s="58"/>
      <c r="P127" s="160">
        <f>O127*H127</f>
        <v>0</v>
      </c>
      <c r="Q127" s="160">
        <v>0.12</v>
      </c>
      <c r="R127" s="160">
        <f>Q127*H127</f>
        <v>0.12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209</v>
      </c>
      <c r="AT127" s="162" t="s">
        <v>244</v>
      </c>
      <c r="AU127" s="162" t="s">
        <v>84</v>
      </c>
      <c r="AY127" s="17" t="s">
        <v>166</v>
      </c>
      <c r="BE127" s="163">
        <f>IF(N127="základní",J127,0)</f>
        <v>0</v>
      </c>
      <c r="BF127" s="163">
        <f>IF(N127="snížená",J127,0)</f>
        <v>0</v>
      </c>
      <c r="BG127" s="163">
        <f>IF(N127="zákl. přenesená",J127,0)</f>
        <v>0</v>
      </c>
      <c r="BH127" s="163">
        <f>IF(N127="sníž. přenesená",J127,0)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172</v>
      </c>
      <c r="BM127" s="162" t="s">
        <v>1039</v>
      </c>
    </row>
    <row r="128" spans="1:65" s="13" customFormat="1" ht="11.25">
      <c r="B128" s="164"/>
      <c r="D128" s="165" t="s">
        <v>174</v>
      </c>
      <c r="E128" s="166" t="s">
        <v>1</v>
      </c>
      <c r="F128" s="167" t="s">
        <v>1034</v>
      </c>
      <c r="H128" s="166" t="s">
        <v>1</v>
      </c>
      <c r="I128" s="168"/>
      <c r="L128" s="164"/>
      <c r="M128" s="169"/>
      <c r="N128" s="170"/>
      <c r="O128" s="170"/>
      <c r="P128" s="170"/>
      <c r="Q128" s="170"/>
      <c r="R128" s="170"/>
      <c r="S128" s="170"/>
      <c r="T128" s="171"/>
      <c r="AT128" s="166" t="s">
        <v>174</v>
      </c>
      <c r="AU128" s="166" t="s">
        <v>84</v>
      </c>
      <c r="AV128" s="13" t="s">
        <v>82</v>
      </c>
      <c r="AW128" s="13" t="s">
        <v>30</v>
      </c>
      <c r="AX128" s="13" t="s">
        <v>74</v>
      </c>
      <c r="AY128" s="166" t="s">
        <v>166</v>
      </c>
    </row>
    <row r="129" spans="1:65" s="13" customFormat="1" ht="33.75">
      <c r="B129" s="164"/>
      <c r="D129" s="165" t="s">
        <v>174</v>
      </c>
      <c r="E129" s="166" t="s">
        <v>1</v>
      </c>
      <c r="F129" s="167" t="s">
        <v>1035</v>
      </c>
      <c r="H129" s="166" t="s">
        <v>1</v>
      </c>
      <c r="I129" s="168"/>
      <c r="L129" s="164"/>
      <c r="M129" s="169"/>
      <c r="N129" s="170"/>
      <c r="O129" s="170"/>
      <c r="P129" s="170"/>
      <c r="Q129" s="170"/>
      <c r="R129" s="170"/>
      <c r="S129" s="170"/>
      <c r="T129" s="171"/>
      <c r="AT129" s="166" t="s">
        <v>174</v>
      </c>
      <c r="AU129" s="166" t="s">
        <v>84</v>
      </c>
      <c r="AV129" s="13" t="s">
        <v>82</v>
      </c>
      <c r="AW129" s="13" t="s">
        <v>30</v>
      </c>
      <c r="AX129" s="13" t="s">
        <v>74</v>
      </c>
      <c r="AY129" s="166" t="s">
        <v>166</v>
      </c>
    </row>
    <row r="130" spans="1:65" s="13" customFormat="1" ht="11.25">
      <c r="B130" s="164"/>
      <c r="D130" s="165" t="s">
        <v>174</v>
      </c>
      <c r="E130" s="166" t="s">
        <v>1</v>
      </c>
      <c r="F130" s="167" t="s">
        <v>1036</v>
      </c>
      <c r="H130" s="166" t="s">
        <v>1</v>
      </c>
      <c r="I130" s="168"/>
      <c r="L130" s="164"/>
      <c r="M130" s="169"/>
      <c r="N130" s="170"/>
      <c r="O130" s="170"/>
      <c r="P130" s="170"/>
      <c r="Q130" s="170"/>
      <c r="R130" s="170"/>
      <c r="S130" s="170"/>
      <c r="T130" s="171"/>
      <c r="AT130" s="166" t="s">
        <v>174</v>
      </c>
      <c r="AU130" s="166" t="s">
        <v>84</v>
      </c>
      <c r="AV130" s="13" t="s">
        <v>82</v>
      </c>
      <c r="AW130" s="13" t="s">
        <v>30</v>
      </c>
      <c r="AX130" s="13" t="s">
        <v>74</v>
      </c>
      <c r="AY130" s="166" t="s">
        <v>166</v>
      </c>
    </row>
    <row r="131" spans="1:65" s="13" customFormat="1" ht="11.25">
      <c r="B131" s="164"/>
      <c r="D131" s="165" t="s">
        <v>174</v>
      </c>
      <c r="E131" s="166" t="s">
        <v>1</v>
      </c>
      <c r="F131" s="167" t="s">
        <v>1040</v>
      </c>
      <c r="H131" s="166" t="s">
        <v>1</v>
      </c>
      <c r="I131" s="168"/>
      <c r="L131" s="164"/>
      <c r="M131" s="169"/>
      <c r="N131" s="170"/>
      <c r="O131" s="170"/>
      <c r="P131" s="170"/>
      <c r="Q131" s="170"/>
      <c r="R131" s="170"/>
      <c r="S131" s="170"/>
      <c r="T131" s="171"/>
      <c r="AT131" s="166" t="s">
        <v>174</v>
      </c>
      <c r="AU131" s="166" t="s">
        <v>84</v>
      </c>
      <c r="AV131" s="13" t="s">
        <v>82</v>
      </c>
      <c r="AW131" s="13" t="s">
        <v>30</v>
      </c>
      <c r="AX131" s="13" t="s">
        <v>74</v>
      </c>
      <c r="AY131" s="166" t="s">
        <v>166</v>
      </c>
    </row>
    <row r="132" spans="1:65" s="14" customFormat="1" ht="11.25">
      <c r="B132" s="172"/>
      <c r="D132" s="165" t="s">
        <v>174</v>
      </c>
      <c r="E132" s="173" t="s">
        <v>1</v>
      </c>
      <c r="F132" s="174" t="s">
        <v>82</v>
      </c>
      <c r="H132" s="175">
        <v>1</v>
      </c>
      <c r="I132" s="176"/>
      <c r="L132" s="172"/>
      <c r="M132" s="177"/>
      <c r="N132" s="178"/>
      <c r="O132" s="178"/>
      <c r="P132" s="178"/>
      <c r="Q132" s="178"/>
      <c r="R132" s="178"/>
      <c r="S132" s="178"/>
      <c r="T132" s="179"/>
      <c r="AT132" s="173" t="s">
        <v>174</v>
      </c>
      <c r="AU132" s="173" t="s">
        <v>84</v>
      </c>
      <c r="AV132" s="14" t="s">
        <v>84</v>
      </c>
      <c r="AW132" s="14" t="s">
        <v>30</v>
      </c>
      <c r="AX132" s="14" t="s">
        <v>74</v>
      </c>
      <c r="AY132" s="173" t="s">
        <v>166</v>
      </c>
    </row>
    <row r="133" spans="1:65" s="15" customFormat="1" ht="11.25">
      <c r="B133" s="180"/>
      <c r="D133" s="165" t="s">
        <v>174</v>
      </c>
      <c r="E133" s="181" t="s">
        <v>1</v>
      </c>
      <c r="F133" s="182" t="s">
        <v>177</v>
      </c>
      <c r="H133" s="183">
        <v>1</v>
      </c>
      <c r="I133" s="184"/>
      <c r="L133" s="180"/>
      <c r="M133" s="185"/>
      <c r="N133" s="186"/>
      <c r="O133" s="186"/>
      <c r="P133" s="186"/>
      <c r="Q133" s="186"/>
      <c r="R133" s="186"/>
      <c r="S133" s="186"/>
      <c r="T133" s="187"/>
      <c r="AT133" s="181" t="s">
        <v>174</v>
      </c>
      <c r="AU133" s="181" t="s">
        <v>84</v>
      </c>
      <c r="AV133" s="15" t="s">
        <v>172</v>
      </c>
      <c r="AW133" s="15" t="s">
        <v>30</v>
      </c>
      <c r="AX133" s="15" t="s">
        <v>82</v>
      </c>
      <c r="AY133" s="181" t="s">
        <v>166</v>
      </c>
    </row>
    <row r="134" spans="1:65" s="2" customFormat="1" ht="16.5" customHeight="1">
      <c r="A134" s="32"/>
      <c r="B134" s="149"/>
      <c r="C134" s="150" t="s">
        <v>190</v>
      </c>
      <c r="D134" s="150" t="s">
        <v>168</v>
      </c>
      <c r="E134" s="151" t="s">
        <v>1041</v>
      </c>
      <c r="F134" s="152" t="s">
        <v>1042</v>
      </c>
      <c r="G134" s="153" t="s">
        <v>180</v>
      </c>
      <c r="H134" s="154">
        <v>1</v>
      </c>
      <c r="I134" s="155"/>
      <c r="J134" s="156">
        <f>ROUND(I134*H134,2)</f>
        <v>0</v>
      </c>
      <c r="K134" s="157"/>
      <c r="L134" s="33"/>
      <c r="M134" s="158" t="s">
        <v>1</v>
      </c>
      <c r="N134" s="159" t="s">
        <v>39</v>
      </c>
      <c r="O134" s="58"/>
      <c r="P134" s="160">
        <f>O134*H134</f>
        <v>0</v>
      </c>
      <c r="Q134" s="160">
        <v>1.2286999999999999</v>
      </c>
      <c r="R134" s="160">
        <f>Q134*H134</f>
        <v>1.2286999999999999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172</v>
      </c>
      <c r="AT134" s="162" t="s">
        <v>168</v>
      </c>
      <c r="AU134" s="162" t="s">
        <v>84</v>
      </c>
      <c r="AY134" s="17" t="s">
        <v>166</v>
      </c>
      <c r="BE134" s="163">
        <f>IF(N134="základní",J134,0)</f>
        <v>0</v>
      </c>
      <c r="BF134" s="163">
        <f>IF(N134="snížená",J134,0)</f>
        <v>0</v>
      </c>
      <c r="BG134" s="163">
        <f>IF(N134="zákl. přenesená",J134,0)</f>
        <v>0</v>
      </c>
      <c r="BH134" s="163">
        <f>IF(N134="sníž. přenesená",J134,0)</f>
        <v>0</v>
      </c>
      <c r="BI134" s="163">
        <f>IF(N134="nulová",J134,0)</f>
        <v>0</v>
      </c>
      <c r="BJ134" s="17" t="s">
        <v>82</v>
      </c>
      <c r="BK134" s="163">
        <f>ROUND(I134*H134,2)</f>
        <v>0</v>
      </c>
      <c r="BL134" s="17" t="s">
        <v>172</v>
      </c>
      <c r="BM134" s="162" t="s">
        <v>1043</v>
      </c>
    </row>
    <row r="135" spans="1:65" s="13" customFormat="1" ht="11.25">
      <c r="B135" s="164"/>
      <c r="D135" s="165" t="s">
        <v>174</v>
      </c>
      <c r="E135" s="166" t="s">
        <v>1</v>
      </c>
      <c r="F135" s="167" t="s">
        <v>1044</v>
      </c>
      <c r="H135" s="166" t="s">
        <v>1</v>
      </c>
      <c r="I135" s="168"/>
      <c r="L135" s="164"/>
      <c r="M135" s="169"/>
      <c r="N135" s="170"/>
      <c r="O135" s="170"/>
      <c r="P135" s="170"/>
      <c r="Q135" s="170"/>
      <c r="R135" s="170"/>
      <c r="S135" s="170"/>
      <c r="T135" s="171"/>
      <c r="AT135" s="166" t="s">
        <v>174</v>
      </c>
      <c r="AU135" s="166" t="s">
        <v>84</v>
      </c>
      <c r="AV135" s="13" t="s">
        <v>82</v>
      </c>
      <c r="AW135" s="13" t="s">
        <v>30</v>
      </c>
      <c r="AX135" s="13" t="s">
        <v>74</v>
      </c>
      <c r="AY135" s="166" t="s">
        <v>166</v>
      </c>
    </row>
    <row r="136" spans="1:65" s="13" customFormat="1" ht="22.5">
      <c r="B136" s="164"/>
      <c r="D136" s="165" t="s">
        <v>174</v>
      </c>
      <c r="E136" s="166" t="s">
        <v>1</v>
      </c>
      <c r="F136" s="167" t="s">
        <v>1045</v>
      </c>
      <c r="H136" s="166" t="s">
        <v>1</v>
      </c>
      <c r="I136" s="168"/>
      <c r="L136" s="164"/>
      <c r="M136" s="169"/>
      <c r="N136" s="170"/>
      <c r="O136" s="170"/>
      <c r="P136" s="170"/>
      <c r="Q136" s="170"/>
      <c r="R136" s="170"/>
      <c r="S136" s="170"/>
      <c r="T136" s="171"/>
      <c r="AT136" s="166" t="s">
        <v>174</v>
      </c>
      <c r="AU136" s="166" t="s">
        <v>84</v>
      </c>
      <c r="AV136" s="13" t="s">
        <v>82</v>
      </c>
      <c r="AW136" s="13" t="s">
        <v>30</v>
      </c>
      <c r="AX136" s="13" t="s">
        <v>74</v>
      </c>
      <c r="AY136" s="166" t="s">
        <v>166</v>
      </c>
    </row>
    <row r="137" spans="1:65" s="13" customFormat="1" ht="22.5">
      <c r="B137" s="164"/>
      <c r="D137" s="165" t="s">
        <v>174</v>
      </c>
      <c r="E137" s="166" t="s">
        <v>1</v>
      </c>
      <c r="F137" s="167" t="s">
        <v>1046</v>
      </c>
      <c r="H137" s="166" t="s">
        <v>1</v>
      </c>
      <c r="I137" s="168"/>
      <c r="L137" s="164"/>
      <c r="M137" s="169"/>
      <c r="N137" s="170"/>
      <c r="O137" s="170"/>
      <c r="P137" s="170"/>
      <c r="Q137" s="170"/>
      <c r="R137" s="170"/>
      <c r="S137" s="170"/>
      <c r="T137" s="171"/>
      <c r="AT137" s="166" t="s">
        <v>174</v>
      </c>
      <c r="AU137" s="166" t="s">
        <v>84</v>
      </c>
      <c r="AV137" s="13" t="s">
        <v>82</v>
      </c>
      <c r="AW137" s="13" t="s">
        <v>30</v>
      </c>
      <c r="AX137" s="13" t="s">
        <v>74</v>
      </c>
      <c r="AY137" s="166" t="s">
        <v>166</v>
      </c>
    </row>
    <row r="138" spans="1:65" s="13" customFormat="1" ht="22.5">
      <c r="B138" s="164"/>
      <c r="D138" s="165" t="s">
        <v>174</v>
      </c>
      <c r="E138" s="166" t="s">
        <v>1</v>
      </c>
      <c r="F138" s="167" t="s">
        <v>1047</v>
      </c>
      <c r="H138" s="166" t="s">
        <v>1</v>
      </c>
      <c r="I138" s="168"/>
      <c r="L138" s="164"/>
      <c r="M138" s="169"/>
      <c r="N138" s="170"/>
      <c r="O138" s="170"/>
      <c r="P138" s="170"/>
      <c r="Q138" s="170"/>
      <c r="R138" s="170"/>
      <c r="S138" s="170"/>
      <c r="T138" s="171"/>
      <c r="AT138" s="166" t="s">
        <v>174</v>
      </c>
      <c r="AU138" s="166" t="s">
        <v>84</v>
      </c>
      <c r="AV138" s="13" t="s">
        <v>82</v>
      </c>
      <c r="AW138" s="13" t="s">
        <v>30</v>
      </c>
      <c r="AX138" s="13" t="s">
        <v>74</v>
      </c>
      <c r="AY138" s="166" t="s">
        <v>166</v>
      </c>
    </row>
    <row r="139" spans="1:65" s="13" customFormat="1" ht="22.5">
      <c r="B139" s="164"/>
      <c r="D139" s="165" t="s">
        <v>174</v>
      </c>
      <c r="E139" s="166" t="s">
        <v>1</v>
      </c>
      <c r="F139" s="167" t="s">
        <v>1048</v>
      </c>
      <c r="H139" s="166" t="s">
        <v>1</v>
      </c>
      <c r="I139" s="168"/>
      <c r="L139" s="164"/>
      <c r="M139" s="169"/>
      <c r="N139" s="170"/>
      <c r="O139" s="170"/>
      <c r="P139" s="170"/>
      <c r="Q139" s="170"/>
      <c r="R139" s="170"/>
      <c r="S139" s="170"/>
      <c r="T139" s="171"/>
      <c r="AT139" s="166" t="s">
        <v>174</v>
      </c>
      <c r="AU139" s="166" t="s">
        <v>84</v>
      </c>
      <c r="AV139" s="13" t="s">
        <v>82</v>
      </c>
      <c r="AW139" s="13" t="s">
        <v>30</v>
      </c>
      <c r="AX139" s="13" t="s">
        <v>74</v>
      </c>
      <c r="AY139" s="166" t="s">
        <v>166</v>
      </c>
    </row>
    <row r="140" spans="1:65" s="13" customFormat="1" ht="11.25">
      <c r="B140" s="164"/>
      <c r="D140" s="165" t="s">
        <v>174</v>
      </c>
      <c r="E140" s="166" t="s">
        <v>1</v>
      </c>
      <c r="F140" s="167" t="s">
        <v>1049</v>
      </c>
      <c r="H140" s="166" t="s">
        <v>1</v>
      </c>
      <c r="I140" s="168"/>
      <c r="L140" s="164"/>
      <c r="M140" s="169"/>
      <c r="N140" s="170"/>
      <c r="O140" s="170"/>
      <c r="P140" s="170"/>
      <c r="Q140" s="170"/>
      <c r="R140" s="170"/>
      <c r="S140" s="170"/>
      <c r="T140" s="171"/>
      <c r="AT140" s="166" t="s">
        <v>174</v>
      </c>
      <c r="AU140" s="166" t="s">
        <v>84</v>
      </c>
      <c r="AV140" s="13" t="s">
        <v>82</v>
      </c>
      <c r="AW140" s="13" t="s">
        <v>30</v>
      </c>
      <c r="AX140" s="13" t="s">
        <v>74</v>
      </c>
      <c r="AY140" s="166" t="s">
        <v>166</v>
      </c>
    </row>
    <row r="141" spans="1:65" s="13" customFormat="1" ht="22.5">
      <c r="B141" s="164"/>
      <c r="D141" s="165" t="s">
        <v>174</v>
      </c>
      <c r="E141" s="166" t="s">
        <v>1</v>
      </c>
      <c r="F141" s="167" t="s">
        <v>1050</v>
      </c>
      <c r="H141" s="166" t="s">
        <v>1</v>
      </c>
      <c r="I141" s="168"/>
      <c r="L141" s="164"/>
      <c r="M141" s="169"/>
      <c r="N141" s="170"/>
      <c r="O141" s="170"/>
      <c r="P141" s="170"/>
      <c r="Q141" s="170"/>
      <c r="R141" s="170"/>
      <c r="S141" s="170"/>
      <c r="T141" s="171"/>
      <c r="AT141" s="166" t="s">
        <v>174</v>
      </c>
      <c r="AU141" s="166" t="s">
        <v>84</v>
      </c>
      <c r="AV141" s="13" t="s">
        <v>82</v>
      </c>
      <c r="AW141" s="13" t="s">
        <v>30</v>
      </c>
      <c r="AX141" s="13" t="s">
        <v>74</v>
      </c>
      <c r="AY141" s="166" t="s">
        <v>166</v>
      </c>
    </row>
    <row r="142" spans="1:65" s="13" customFormat="1" ht="22.5">
      <c r="B142" s="164"/>
      <c r="D142" s="165" t="s">
        <v>174</v>
      </c>
      <c r="E142" s="166" t="s">
        <v>1</v>
      </c>
      <c r="F142" s="167" t="s">
        <v>1051</v>
      </c>
      <c r="H142" s="166" t="s">
        <v>1</v>
      </c>
      <c r="I142" s="168"/>
      <c r="L142" s="164"/>
      <c r="M142" s="169"/>
      <c r="N142" s="170"/>
      <c r="O142" s="170"/>
      <c r="P142" s="170"/>
      <c r="Q142" s="170"/>
      <c r="R142" s="170"/>
      <c r="S142" s="170"/>
      <c r="T142" s="171"/>
      <c r="AT142" s="166" t="s">
        <v>174</v>
      </c>
      <c r="AU142" s="166" t="s">
        <v>84</v>
      </c>
      <c r="AV142" s="13" t="s">
        <v>82</v>
      </c>
      <c r="AW142" s="13" t="s">
        <v>30</v>
      </c>
      <c r="AX142" s="13" t="s">
        <v>74</v>
      </c>
      <c r="AY142" s="166" t="s">
        <v>166</v>
      </c>
    </row>
    <row r="143" spans="1:65" s="13" customFormat="1" ht="11.25">
      <c r="B143" s="164"/>
      <c r="D143" s="165" t="s">
        <v>174</v>
      </c>
      <c r="E143" s="166" t="s">
        <v>1</v>
      </c>
      <c r="F143" s="167" t="s">
        <v>1036</v>
      </c>
      <c r="H143" s="166" t="s">
        <v>1</v>
      </c>
      <c r="I143" s="168"/>
      <c r="L143" s="164"/>
      <c r="M143" s="169"/>
      <c r="N143" s="170"/>
      <c r="O143" s="170"/>
      <c r="P143" s="170"/>
      <c r="Q143" s="170"/>
      <c r="R143" s="170"/>
      <c r="S143" s="170"/>
      <c r="T143" s="171"/>
      <c r="AT143" s="166" t="s">
        <v>174</v>
      </c>
      <c r="AU143" s="166" t="s">
        <v>84</v>
      </c>
      <c r="AV143" s="13" t="s">
        <v>82</v>
      </c>
      <c r="AW143" s="13" t="s">
        <v>30</v>
      </c>
      <c r="AX143" s="13" t="s">
        <v>74</v>
      </c>
      <c r="AY143" s="166" t="s">
        <v>166</v>
      </c>
    </row>
    <row r="144" spans="1:65" s="14" customFormat="1" ht="11.25">
      <c r="B144" s="172"/>
      <c r="D144" s="165" t="s">
        <v>174</v>
      </c>
      <c r="E144" s="173" t="s">
        <v>1</v>
      </c>
      <c r="F144" s="174" t="s">
        <v>82</v>
      </c>
      <c r="H144" s="175">
        <v>1</v>
      </c>
      <c r="I144" s="176"/>
      <c r="L144" s="172"/>
      <c r="M144" s="177"/>
      <c r="N144" s="178"/>
      <c r="O144" s="178"/>
      <c r="P144" s="178"/>
      <c r="Q144" s="178"/>
      <c r="R144" s="178"/>
      <c r="S144" s="178"/>
      <c r="T144" s="179"/>
      <c r="AT144" s="173" t="s">
        <v>174</v>
      </c>
      <c r="AU144" s="173" t="s">
        <v>84</v>
      </c>
      <c r="AV144" s="14" t="s">
        <v>84</v>
      </c>
      <c r="AW144" s="14" t="s">
        <v>30</v>
      </c>
      <c r="AX144" s="14" t="s">
        <v>74</v>
      </c>
      <c r="AY144" s="173" t="s">
        <v>166</v>
      </c>
    </row>
    <row r="145" spans="1:65" s="15" customFormat="1" ht="11.25">
      <c r="B145" s="180"/>
      <c r="D145" s="165" t="s">
        <v>174</v>
      </c>
      <c r="E145" s="181" t="s">
        <v>1</v>
      </c>
      <c r="F145" s="182" t="s">
        <v>177</v>
      </c>
      <c r="H145" s="183">
        <v>1</v>
      </c>
      <c r="I145" s="184"/>
      <c r="L145" s="180"/>
      <c r="M145" s="185"/>
      <c r="N145" s="186"/>
      <c r="O145" s="186"/>
      <c r="P145" s="186"/>
      <c r="Q145" s="186"/>
      <c r="R145" s="186"/>
      <c r="S145" s="186"/>
      <c r="T145" s="187"/>
      <c r="AT145" s="181" t="s">
        <v>174</v>
      </c>
      <c r="AU145" s="181" t="s">
        <v>84</v>
      </c>
      <c r="AV145" s="15" t="s">
        <v>172</v>
      </c>
      <c r="AW145" s="15" t="s">
        <v>30</v>
      </c>
      <c r="AX145" s="15" t="s">
        <v>82</v>
      </c>
      <c r="AY145" s="181" t="s">
        <v>166</v>
      </c>
    </row>
    <row r="146" spans="1:65" s="2" customFormat="1" ht="16.5" customHeight="1">
      <c r="A146" s="32"/>
      <c r="B146" s="149"/>
      <c r="C146" s="191" t="s">
        <v>172</v>
      </c>
      <c r="D146" s="191" t="s">
        <v>244</v>
      </c>
      <c r="E146" s="192" t="s">
        <v>1052</v>
      </c>
      <c r="F146" s="193" t="s">
        <v>1053</v>
      </c>
      <c r="G146" s="194" t="s">
        <v>180</v>
      </c>
      <c r="H146" s="195">
        <v>1</v>
      </c>
      <c r="I146" s="196"/>
      <c r="J146" s="197">
        <f>ROUND(I146*H146,2)</f>
        <v>0</v>
      </c>
      <c r="K146" s="198"/>
      <c r="L146" s="199"/>
      <c r="M146" s="200" t="s">
        <v>1</v>
      </c>
      <c r="N146" s="201" t="s">
        <v>39</v>
      </c>
      <c r="O146" s="58"/>
      <c r="P146" s="160">
        <f>O146*H146</f>
        <v>0</v>
      </c>
      <c r="Q146" s="160">
        <v>0.12</v>
      </c>
      <c r="R146" s="160">
        <f>Q146*H146</f>
        <v>0.12</v>
      </c>
      <c r="S146" s="160">
        <v>0</v>
      </c>
      <c r="T146" s="16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209</v>
      </c>
      <c r="AT146" s="162" t="s">
        <v>244</v>
      </c>
      <c r="AU146" s="162" t="s">
        <v>84</v>
      </c>
      <c r="AY146" s="17" t="s">
        <v>166</v>
      </c>
      <c r="BE146" s="163">
        <f>IF(N146="základní",J146,0)</f>
        <v>0</v>
      </c>
      <c r="BF146" s="163">
        <f>IF(N146="snížená",J146,0)</f>
        <v>0</v>
      </c>
      <c r="BG146" s="163">
        <f>IF(N146="zákl. přenesená",J146,0)</f>
        <v>0</v>
      </c>
      <c r="BH146" s="163">
        <f>IF(N146="sníž. přenesená",J146,0)</f>
        <v>0</v>
      </c>
      <c r="BI146" s="163">
        <f>IF(N146="nulová",J146,0)</f>
        <v>0</v>
      </c>
      <c r="BJ146" s="17" t="s">
        <v>82</v>
      </c>
      <c r="BK146" s="163">
        <f>ROUND(I146*H146,2)</f>
        <v>0</v>
      </c>
      <c r="BL146" s="17" t="s">
        <v>172</v>
      </c>
      <c r="BM146" s="162" t="s">
        <v>1054</v>
      </c>
    </row>
    <row r="147" spans="1:65" s="13" customFormat="1" ht="11.25">
      <c r="B147" s="164"/>
      <c r="D147" s="165" t="s">
        <v>174</v>
      </c>
      <c r="E147" s="166" t="s">
        <v>1</v>
      </c>
      <c r="F147" s="167" t="s">
        <v>1044</v>
      </c>
      <c r="H147" s="166" t="s">
        <v>1</v>
      </c>
      <c r="I147" s="168"/>
      <c r="L147" s="164"/>
      <c r="M147" s="169"/>
      <c r="N147" s="170"/>
      <c r="O147" s="170"/>
      <c r="P147" s="170"/>
      <c r="Q147" s="170"/>
      <c r="R147" s="170"/>
      <c r="S147" s="170"/>
      <c r="T147" s="171"/>
      <c r="AT147" s="166" t="s">
        <v>174</v>
      </c>
      <c r="AU147" s="166" t="s">
        <v>84</v>
      </c>
      <c r="AV147" s="13" t="s">
        <v>82</v>
      </c>
      <c r="AW147" s="13" t="s">
        <v>30</v>
      </c>
      <c r="AX147" s="13" t="s">
        <v>74</v>
      </c>
      <c r="AY147" s="166" t="s">
        <v>166</v>
      </c>
    </row>
    <row r="148" spans="1:65" s="13" customFormat="1" ht="22.5">
      <c r="B148" s="164"/>
      <c r="D148" s="165" t="s">
        <v>174</v>
      </c>
      <c r="E148" s="166" t="s">
        <v>1</v>
      </c>
      <c r="F148" s="167" t="s">
        <v>1045</v>
      </c>
      <c r="H148" s="166" t="s">
        <v>1</v>
      </c>
      <c r="I148" s="168"/>
      <c r="L148" s="164"/>
      <c r="M148" s="169"/>
      <c r="N148" s="170"/>
      <c r="O148" s="170"/>
      <c r="P148" s="170"/>
      <c r="Q148" s="170"/>
      <c r="R148" s="170"/>
      <c r="S148" s="170"/>
      <c r="T148" s="171"/>
      <c r="AT148" s="166" t="s">
        <v>174</v>
      </c>
      <c r="AU148" s="166" t="s">
        <v>84</v>
      </c>
      <c r="AV148" s="13" t="s">
        <v>82</v>
      </c>
      <c r="AW148" s="13" t="s">
        <v>30</v>
      </c>
      <c r="AX148" s="13" t="s">
        <v>74</v>
      </c>
      <c r="AY148" s="166" t="s">
        <v>166</v>
      </c>
    </row>
    <row r="149" spans="1:65" s="13" customFormat="1" ht="22.5">
      <c r="B149" s="164"/>
      <c r="D149" s="165" t="s">
        <v>174</v>
      </c>
      <c r="E149" s="166" t="s">
        <v>1</v>
      </c>
      <c r="F149" s="167" t="s">
        <v>1046</v>
      </c>
      <c r="H149" s="166" t="s">
        <v>1</v>
      </c>
      <c r="I149" s="168"/>
      <c r="L149" s="164"/>
      <c r="M149" s="169"/>
      <c r="N149" s="170"/>
      <c r="O149" s="170"/>
      <c r="P149" s="170"/>
      <c r="Q149" s="170"/>
      <c r="R149" s="170"/>
      <c r="S149" s="170"/>
      <c r="T149" s="171"/>
      <c r="AT149" s="166" t="s">
        <v>174</v>
      </c>
      <c r="AU149" s="166" t="s">
        <v>84</v>
      </c>
      <c r="AV149" s="13" t="s">
        <v>82</v>
      </c>
      <c r="AW149" s="13" t="s">
        <v>30</v>
      </c>
      <c r="AX149" s="13" t="s">
        <v>74</v>
      </c>
      <c r="AY149" s="166" t="s">
        <v>166</v>
      </c>
    </row>
    <row r="150" spans="1:65" s="13" customFormat="1" ht="22.5">
      <c r="B150" s="164"/>
      <c r="D150" s="165" t="s">
        <v>174</v>
      </c>
      <c r="E150" s="166" t="s">
        <v>1</v>
      </c>
      <c r="F150" s="167" t="s">
        <v>1047</v>
      </c>
      <c r="H150" s="166" t="s">
        <v>1</v>
      </c>
      <c r="I150" s="168"/>
      <c r="L150" s="164"/>
      <c r="M150" s="169"/>
      <c r="N150" s="170"/>
      <c r="O150" s="170"/>
      <c r="P150" s="170"/>
      <c r="Q150" s="170"/>
      <c r="R150" s="170"/>
      <c r="S150" s="170"/>
      <c r="T150" s="171"/>
      <c r="AT150" s="166" t="s">
        <v>174</v>
      </c>
      <c r="AU150" s="166" t="s">
        <v>84</v>
      </c>
      <c r="AV150" s="13" t="s">
        <v>82</v>
      </c>
      <c r="AW150" s="13" t="s">
        <v>30</v>
      </c>
      <c r="AX150" s="13" t="s">
        <v>74</v>
      </c>
      <c r="AY150" s="166" t="s">
        <v>166</v>
      </c>
    </row>
    <row r="151" spans="1:65" s="13" customFormat="1" ht="22.5">
      <c r="B151" s="164"/>
      <c r="D151" s="165" t="s">
        <v>174</v>
      </c>
      <c r="E151" s="166" t="s">
        <v>1</v>
      </c>
      <c r="F151" s="167" t="s">
        <v>1048</v>
      </c>
      <c r="H151" s="166" t="s">
        <v>1</v>
      </c>
      <c r="I151" s="168"/>
      <c r="L151" s="164"/>
      <c r="M151" s="169"/>
      <c r="N151" s="170"/>
      <c r="O151" s="170"/>
      <c r="P151" s="170"/>
      <c r="Q151" s="170"/>
      <c r="R151" s="170"/>
      <c r="S151" s="170"/>
      <c r="T151" s="171"/>
      <c r="AT151" s="166" t="s">
        <v>174</v>
      </c>
      <c r="AU151" s="166" t="s">
        <v>84</v>
      </c>
      <c r="AV151" s="13" t="s">
        <v>82</v>
      </c>
      <c r="AW151" s="13" t="s">
        <v>30</v>
      </c>
      <c r="AX151" s="13" t="s">
        <v>74</v>
      </c>
      <c r="AY151" s="166" t="s">
        <v>166</v>
      </c>
    </row>
    <row r="152" spans="1:65" s="13" customFormat="1" ht="11.25">
      <c r="B152" s="164"/>
      <c r="D152" s="165" t="s">
        <v>174</v>
      </c>
      <c r="E152" s="166" t="s">
        <v>1</v>
      </c>
      <c r="F152" s="167" t="s">
        <v>1049</v>
      </c>
      <c r="H152" s="166" t="s">
        <v>1</v>
      </c>
      <c r="I152" s="168"/>
      <c r="L152" s="164"/>
      <c r="M152" s="169"/>
      <c r="N152" s="170"/>
      <c r="O152" s="170"/>
      <c r="P152" s="170"/>
      <c r="Q152" s="170"/>
      <c r="R152" s="170"/>
      <c r="S152" s="170"/>
      <c r="T152" s="171"/>
      <c r="AT152" s="166" t="s">
        <v>174</v>
      </c>
      <c r="AU152" s="166" t="s">
        <v>84</v>
      </c>
      <c r="AV152" s="13" t="s">
        <v>82</v>
      </c>
      <c r="AW152" s="13" t="s">
        <v>30</v>
      </c>
      <c r="AX152" s="13" t="s">
        <v>74</v>
      </c>
      <c r="AY152" s="166" t="s">
        <v>166</v>
      </c>
    </row>
    <row r="153" spans="1:65" s="13" customFormat="1" ht="22.5">
      <c r="B153" s="164"/>
      <c r="D153" s="165" t="s">
        <v>174</v>
      </c>
      <c r="E153" s="166" t="s">
        <v>1</v>
      </c>
      <c r="F153" s="167" t="s">
        <v>1050</v>
      </c>
      <c r="H153" s="166" t="s">
        <v>1</v>
      </c>
      <c r="I153" s="168"/>
      <c r="L153" s="164"/>
      <c r="M153" s="169"/>
      <c r="N153" s="170"/>
      <c r="O153" s="170"/>
      <c r="P153" s="170"/>
      <c r="Q153" s="170"/>
      <c r="R153" s="170"/>
      <c r="S153" s="170"/>
      <c r="T153" s="171"/>
      <c r="AT153" s="166" t="s">
        <v>174</v>
      </c>
      <c r="AU153" s="166" t="s">
        <v>84</v>
      </c>
      <c r="AV153" s="13" t="s">
        <v>82</v>
      </c>
      <c r="AW153" s="13" t="s">
        <v>30</v>
      </c>
      <c r="AX153" s="13" t="s">
        <v>74</v>
      </c>
      <c r="AY153" s="166" t="s">
        <v>166</v>
      </c>
    </row>
    <row r="154" spans="1:65" s="13" customFormat="1" ht="22.5">
      <c r="B154" s="164"/>
      <c r="D154" s="165" t="s">
        <v>174</v>
      </c>
      <c r="E154" s="166" t="s">
        <v>1</v>
      </c>
      <c r="F154" s="167" t="s">
        <v>1051</v>
      </c>
      <c r="H154" s="166" t="s">
        <v>1</v>
      </c>
      <c r="I154" s="168"/>
      <c r="L154" s="164"/>
      <c r="M154" s="169"/>
      <c r="N154" s="170"/>
      <c r="O154" s="170"/>
      <c r="P154" s="170"/>
      <c r="Q154" s="170"/>
      <c r="R154" s="170"/>
      <c r="S154" s="170"/>
      <c r="T154" s="171"/>
      <c r="AT154" s="166" t="s">
        <v>174</v>
      </c>
      <c r="AU154" s="166" t="s">
        <v>84</v>
      </c>
      <c r="AV154" s="13" t="s">
        <v>82</v>
      </c>
      <c r="AW154" s="13" t="s">
        <v>30</v>
      </c>
      <c r="AX154" s="13" t="s">
        <v>74</v>
      </c>
      <c r="AY154" s="166" t="s">
        <v>166</v>
      </c>
    </row>
    <row r="155" spans="1:65" s="13" customFormat="1" ht="11.25">
      <c r="B155" s="164"/>
      <c r="D155" s="165" t="s">
        <v>174</v>
      </c>
      <c r="E155" s="166" t="s">
        <v>1</v>
      </c>
      <c r="F155" s="167" t="s">
        <v>1036</v>
      </c>
      <c r="H155" s="166" t="s">
        <v>1</v>
      </c>
      <c r="I155" s="168"/>
      <c r="L155" s="164"/>
      <c r="M155" s="169"/>
      <c r="N155" s="170"/>
      <c r="O155" s="170"/>
      <c r="P155" s="170"/>
      <c r="Q155" s="170"/>
      <c r="R155" s="170"/>
      <c r="S155" s="170"/>
      <c r="T155" s="171"/>
      <c r="AT155" s="166" t="s">
        <v>174</v>
      </c>
      <c r="AU155" s="166" t="s">
        <v>84</v>
      </c>
      <c r="AV155" s="13" t="s">
        <v>82</v>
      </c>
      <c r="AW155" s="13" t="s">
        <v>30</v>
      </c>
      <c r="AX155" s="13" t="s">
        <v>74</v>
      </c>
      <c r="AY155" s="166" t="s">
        <v>166</v>
      </c>
    </row>
    <row r="156" spans="1:65" s="13" customFormat="1" ht="11.25">
      <c r="B156" s="164"/>
      <c r="D156" s="165" t="s">
        <v>174</v>
      </c>
      <c r="E156" s="166" t="s">
        <v>1</v>
      </c>
      <c r="F156" s="167" t="s">
        <v>1040</v>
      </c>
      <c r="H156" s="166" t="s">
        <v>1</v>
      </c>
      <c r="I156" s="168"/>
      <c r="L156" s="164"/>
      <c r="M156" s="169"/>
      <c r="N156" s="170"/>
      <c r="O156" s="170"/>
      <c r="P156" s="170"/>
      <c r="Q156" s="170"/>
      <c r="R156" s="170"/>
      <c r="S156" s="170"/>
      <c r="T156" s="171"/>
      <c r="AT156" s="166" t="s">
        <v>174</v>
      </c>
      <c r="AU156" s="166" t="s">
        <v>84</v>
      </c>
      <c r="AV156" s="13" t="s">
        <v>82</v>
      </c>
      <c r="AW156" s="13" t="s">
        <v>30</v>
      </c>
      <c r="AX156" s="13" t="s">
        <v>74</v>
      </c>
      <c r="AY156" s="166" t="s">
        <v>166</v>
      </c>
    </row>
    <row r="157" spans="1:65" s="14" customFormat="1" ht="11.25">
      <c r="B157" s="172"/>
      <c r="D157" s="165" t="s">
        <v>174</v>
      </c>
      <c r="E157" s="173" t="s">
        <v>1</v>
      </c>
      <c r="F157" s="174" t="s">
        <v>82</v>
      </c>
      <c r="H157" s="175">
        <v>1</v>
      </c>
      <c r="I157" s="176"/>
      <c r="L157" s="172"/>
      <c r="M157" s="177"/>
      <c r="N157" s="178"/>
      <c r="O157" s="178"/>
      <c r="P157" s="178"/>
      <c r="Q157" s="178"/>
      <c r="R157" s="178"/>
      <c r="S157" s="178"/>
      <c r="T157" s="179"/>
      <c r="AT157" s="173" t="s">
        <v>174</v>
      </c>
      <c r="AU157" s="173" t="s">
        <v>84</v>
      </c>
      <c r="AV157" s="14" t="s">
        <v>84</v>
      </c>
      <c r="AW157" s="14" t="s">
        <v>30</v>
      </c>
      <c r="AX157" s="14" t="s">
        <v>74</v>
      </c>
      <c r="AY157" s="173" t="s">
        <v>166</v>
      </c>
    </row>
    <row r="158" spans="1:65" s="15" customFormat="1" ht="11.25">
      <c r="B158" s="180"/>
      <c r="D158" s="165" t="s">
        <v>174</v>
      </c>
      <c r="E158" s="181" t="s">
        <v>1</v>
      </c>
      <c r="F158" s="182" t="s">
        <v>177</v>
      </c>
      <c r="H158" s="183">
        <v>1</v>
      </c>
      <c r="I158" s="184"/>
      <c r="L158" s="180"/>
      <c r="M158" s="185"/>
      <c r="N158" s="186"/>
      <c r="O158" s="186"/>
      <c r="P158" s="186"/>
      <c r="Q158" s="186"/>
      <c r="R158" s="186"/>
      <c r="S158" s="186"/>
      <c r="T158" s="187"/>
      <c r="AT158" s="181" t="s">
        <v>174</v>
      </c>
      <c r="AU158" s="181" t="s">
        <v>84</v>
      </c>
      <c r="AV158" s="15" t="s">
        <v>172</v>
      </c>
      <c r="AW158" s="15" t="s">
        <v>30</v>
      </c>
      <c r="AX158" s="15" t="s">
        <v>82</v>
      </c>
      <c r="AY158" s="181" t="s">
        <v>166</v>
      </c>
    </row>
    <row r="159" spans="1:65" s="2" customFormat="1" ht="16.5" customHeight="1">
      <c r="A159" s="32"/>
      <c r="B159" s="149"/>
      <c r="C159" s="150" t="s">
        <v>197</v>
      </c>
      <c r="D159" s="150" t="s">
        <v>168</v>
      </c>
      <c r="E159" s="151" t="s">
        <v>1055</v>
      </c>
      <c r="F159" s="152" t="s">
        <v>1056</v>
      </c>
      <c r="G159" s="153" t="s">
        <v>180</v>
      </c>
      <c r="H159" s="154">
        <v>1</v>
      </c>
      <c r="I159" s="155"/>
      <c r="J159" s="156">
        <f>ROUND(I159*H159,2)</f>
        <v>0</v>
      </c>
      <c r="K159" s="157"/>
      <c r="L159" s="33"/>
      <c r="M159" s="158" t="s">
        <v>1</v>
      </c>
      <c r="N159" s="159" t="s">
        <v>39</v>
      </c>
      <c r="O159" s="58"/>
      <c r="P159" s="160">
        <f>O159*H159</f>
        <v>0</v>
      </c>
      <c r="Q159" s="160">
        <v>1.2286999999999999</v>
      </c>
      <c r="R159" s="160">
        <f>Q159*H159</f>
        <v>1.2286999999999999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172</v>
      </c>
      <c r="AT159" s="162" t="s">
        <v>168</v>
      </c>
      <c r="AU159" s="162" t="s">
        <v>84</v>
      </c>
      <c r="AY159" s="17" t="s">
        <v>166</v>
      </c>
      <c r="BE159" s="163">
        <f>IF(N159="základní",J159,0)</f>
        <v>0</v>
      </c>
      <c r="BF159" s="163">
        <f>IF(N159="snížená",J159,0)</f>
        <v>0</v>
      </c>
      <c r="BG159" s="163">
        <f>IF(N159="zákl. přenesená",J159,0)</f>
        <v>0</v>
      </c>
      <c r="BH159" s="163">
        <f>IF(N159="sníž. přenesená",J159,0)</f>
        <v>0</v>
      </c>
      <c r="BI159" s="163">
        <f>IF(N159="nulová",J159,0)</f>
        <v>0</v>
      </c>
      <c r="BJ159" s="17" t="s">
        <v>82</v>
      </c>
      <c r="BK159" s="163">
        <f>ROUND(I159*H159,2)</f>
        <v>0</v>
      </c>
      <c r="BL159" s="17" t="s">
        <v>172</v>
      </c>
      <c r="BM159" s="162" t="s">
        <v>1057</v>
      </c>
    </row>
    <row r="160" spans="1:65" s="13" customFormat="1" ht="11.25">
      <c r="B160" s="164"/>
      <c r="D160" s="165" t="s">
        <v>174</v>
      </c>
      <c r="E160" s="166" t="s">
        <v>1</v>
      </c>
      <c r="F160" s="167" t="s">
        <v>1058</v>
      </c>
      <c r="H160" s="166" t="s">
        <v>1</v>
      </c>
      <c r="I160" s="168"/>
      <c r="L160" s="164"/>
      <c r="M160" s="169"/>
      <c r="N160" s="170"/>
      <c r="O160" s="170"/>
      <c r="P160" s="170"/>
      <c r="Q160" s="170"/>
      <c r="R160" s="170"/>
      <c r="S160" s="170"/>
      <c r="T160" s="171"/>
      <c r="AT160" s="166" t="s">
        <v>174</v>
      </c>
      <c r="AU160" s="166" t="s">
        <v>84</v>
      </c>
      <c r="AV160" s="13" t="s">
        <v>82</v>
      </c>
      <c r="AW160" s="13" t="s">
        <v>30</v>
      </c>
      <c r="AX160" s="13" t="s">
        <v>74</v>
      </c>
      <c r="AY160" s="166" t="s">
        <v>166</v>
      </c>
    </row>
    <row r="161" spans="1:65" s="13" customFormat="1" ht="22.5">
      <c r="B161" s="164"/>
      <c r="D161" s="165" t="s">
        <v>174</v>
      </c>
      <c r="E161" s="166" t="s">
        <v>1</v>
      </c>
      <c r="F161" s="167" t="s">
        <v>1059</v>
      </c>
      <c r="H161" s="166" t="s">
        <v>1</v>
      </c>
      <c r="I161" s="168"/>
      <c r="L161" s="164"/>
      <c r="M161" s="169"/>
      <c r="N161" s="170"/>
      <c r="O161" s="170"/>
      <c r="P161" s="170"/>
      <c r="Q161" s="170"/>
      <c r="R161" s="170"/>
      <c r="S161" s="170"/>
      <c r="T161" s="171"/>
      <c r="AT161" s="166" t="s">
        <v>174</v>
      </c>
      <c r="AU161" s="166" t="s">
        <v>84</v>
      </c>
      <c r="AV161" s="13" t="s">
        <v>82</v>
      </c>
      <c r="AW161" s="13" t="s">
        <v>30</v>
      </c>
      <c r="AX161" s="13" t="s">
        <v>74</v>
      </c>
      <c r="AY161" s="166" t="s">
        <v>166</v>
      </c>
    </row>
    <row r="162" spans="1:65" s="13" customFormat="1" ht="22.5">
      <c r="B162" s="164"/>
      <c r="D162" s="165" t="s">
        <v>174</v>
      </c>
      <c r="E162" s="166" t="s">
        <v>1</v>
      </c>
      <c r="F162" s="167" t="s">
        <v>1060</v>
      </c>
      <c r="H162" s="166" t="s">
        <v>1</v>
      </c>
      <c r="I162" s="168"/>
      <c r="L162" s="164"/>
      <c r="M162" s="169"/>
      <c r="N162" s="170"/>
      <c r="O162" s="170"/>
      <c r="P162" s="170"/>
      <c r="Q162" s="170"/>
      <c r="R162" s="170"/>
      <c r="S162" s="170"/>
      <c r="T162" s="171"/>
      <c r="AT162" s="166" t="s">
        <v>174</v>
      </c>
      <c r="AU162" s="166" t="s">
        <v>84</v>
      </c>
      <c r="AV162" s="13" t="s">
        <v>82</v>
      </c>
      <c r="AW162" s="13" t="s">
        <v>30</v>
      </c>
      <c r="AX162" s="13" t="s">
        <v>74</v>
      </c>
      <c r="AY162" s="166" t="s">
        <v>166</v>
      </c>
    </row>
    <row r="163" spans="1:65" s="13" customFormat="1" ht="33.75">
      <c r="B163" s="164"/>
      <c r="D163" s="165" t="s">
        <v>174</v>
      </c>
      <c r="E163" s="166" t="s">
        <v>1</v>
      </c>
      <c r="F163" s="167" t="s">
        <v>1061</v>
      </c>
      <c r="H163" s="166" t="s">
        <v>1</v>
      </c>
      <c r="I163" s="168"/>
      <c r="L163" s="164"/>
      <c r="M163" s="169"/>
      <c r="N163" s="170"/>
      <c r="O163" s="170"/>
      <c r="P163" s="170"/>
      <c r="Q163" s="170"/>
      <c r="R163" s="170"/>
      <c r="S163" s="170"/>
      <c r="T163" s="171"/>
      <c r="AT163" s="166" t="s">
        <v>174</v>
      </c>
      <c r="AU163" s="166" t="s">
        <v>84</v>
      </c>
      <c r="AV163" s="13" t="s">
        <v>82</v>
      </c>
      <c r="AW163" s="13" t="s">
        <v>30</v>
      </c>
      <c r="AX163" s="13" t="s">
        <v>74</v>
      </c>
      <c r="AY163" s="166" t="s">
        <v>166</v>
      </c>
    </row>
    <row r="164" spans="1:65" s="13" customFormat="1" ht="22.5">
      <c r="B164" s="164"/>
      <c r="D164" s="165" t="s">
        <v>174</v>
      </c>
      <c r="E164" s="166" t="s">
        <v>1</v>
      </c>
      <c r="F164" s="167" t="s">
        <v>1062</v>
      </c>
      <c r="H164" s="166" t="s">
        <v>1</v>
      </c>
      <c r="I164" s="168"/>
      <c r="L164" s="164"/>
      <c r="M164" s="169"/>
      <c r="N164" s="170"/>
      <c r="O164" s="170"/>
      <c r="P164" s="170"/>
      <c r="Q164" s="170"/>
      <c r="R164" s="170"/>
      <c r="S164" s="170"/>
      <c r="T164" s="171"/>
      <c r="AT164" s="166" t="s">
        <v>174</v>
      </c>
      <c r="AU164" s="166" t="s">
        <v>84</v>
      </c>
      <c r="AV164" s="13" t="s">
        <v>82</v>
      </c>
      <c r="AW164" s="13" t="s">
        <v>30</v>
      </c>
      <c r="AX164" s="13" t="s">
        <v>74</v>
      </c>
      <c r="AY164" s="166" t="s">
        <v>166</v>
      </c>
    </row>
    <row r="165" spans="1:65" s="13" customFormat="1" ht="11.25">
      <c r="B165" s="164"/>
      <c r="D165" s="165" t="s">
        <v>174</v>
      </c>
      <c r="E165" s="166" t="s">
        <v>1</v>
      </c>
      <c r="F165" s="167" t="s">
        <v>1036</v>
      </c>
      <c r="H165" s="166" t="s">
        <v>1</v>
      </c>
      <c r="I165" s="168"/>
      <c r="L165" s="164"/>
      <c r="M165" s="169"/>
      <c r="N165" s="170"/>
      <c r="O165" s="170"/>
      <c r="P165" s="170"/>
      <c r="Q165" s="170"/>
      <c r="R165" s="170"/>
      <c r="S165" s="170"/>
      <c r="T165" s="171"/>
      <c r="AT165" s="166" t="s">
        <v>174</v>
      </c>
      <c r="AU165" s="166" t="s">
        <v>84</v>
      </c>
      <c r="AV165" s="13" t="s">
        <v>82</v>
      </c>
      <c r="AW165" s="13" t="s">
        <v>30</v>
      </c>
      <c r="AX165" s="13" t="s">
        <v>74</v>
      </c>
      <c r="AY165" s="166" t="s">
        <v>166</v>
      </c>
    </row>
    <row r="166" spans="1:65" s="13" customFormat="1" ht="22.5">
      <c r="B166" s="164"/>
      <c r="D166" s="165" t="s">
        <v>174</v>
      </c>
      <c r="E166" s="166" t="s">
        <v>1</v>
      </c>
      <c r="F166" s="167" t="s">
        <v>1063</v>
      </c>
      <c r="H166" s="166" t="s">
        <v>1</v>
      </c>
      <c r="I166" s="168"/>
      <c r="L166" s="164"/>
      <c r="M166" s="169"/>
      <c r="N166" s="170"/>
      <c r="O166" s="170"/>
      <c r="P166" s="170"/>
      <c r="Q166" s="170"/>
      <c r="R166" s="170"/>
      <c r="S166" s="170"/>
      <c r="T166" s="171"/>
      <c r="AT166" s="166" t="s">
        <v>174</v>
      </c>
      <c r="AU166" s="166" t="s">
        <v>84</v>
      </c>
      <c r="AV166" s="13" t="s">
        <v>82</v>
      </c>
      <c r="AW166" s="13" t="s">
        <v>30</v>
      </c>
      <c r="AX166" s="13" t="s">
        <v>74</v>
      </c>
      <c r="AY166" s="166" t="s">
        <v>166</v>
      </c>
    </row>
    <row r="167" spans="1:65" s="14" customFormat="1" ht="11.25">
      <c r="B167" s="172"/>
      <c r="D167" s="165" t="s">
        <v>174</v>
      </c>
      <c r="E167" s="173" t="s">
        <v>1</v>
      </c>
      <c r="F167" s="174" t="s">
        <v>82</v>
      </c>
      <c r="H167" s="175">
        <v>1</v>
      </c>
      <c r="I167" s="176"/>
      <c r="L167" s="172"/>
      <c r="M167" s="177"/>
      <c r="N167" s="178"/>
      <c r="O167" s="178"/>
      <c r="P167" s="178"/>
      <c r="Q167" s="178"/>
      <c r="R167" s="178"/>
      <c r="S167" s="178"/>
      <c r="T167" s="179"/>
      <c r="AT167" s="173" t="s">
        <v>174</v>
      </c>
      <c r="AU167" s="173" t="s">
        <v>84</v>
      </c>
      <c r="AV167" s="14" t="s">
        <v>84</v>
      </c>
      <c r="AW167" s="14" t="s">
        <v>30</v>
      </c>
      <c r="AX167" s="14" t="s">
        <v>74</v>
      </c>
      <c r="AY167" s="173" t="s">
        <v>166</v>
      </c>
    </row>
    <row r="168" spans="1:65" s="15" customFormat="1" ht="11.25">
      <c r="B168" s="180"/>
      <c r="D168" s="165" t="s">
        <v>174</v>
      </c>
      <c r="E168" s="181" t="s">
        <v>1</v>
      </c>
      <c r="F168" s="182" t="s">
        <v>177</v>
      </c>
      <c r="H168" s="183">
        <v>1</v>
      </c>
      <c r="I168" s="184"/>
      <c r="L168" s="180"/>
      <c r="M168" s="185"/>
      <c r="N168" s="186"/>
      <c r="O168" s="186"/>
      <c r="P168" s="186"/>
      <c r="Q168" s="186"/>
      <c r="R168" s="186"/>
      <c r="S168" s="186"/>
      <c r="T168" s="187"/>
      <c r="AT168" s="181" t="s">
        <v>174</v>
      </c>
      <c r="AU168" s="181" t="s">
        <v>84</v>
      </c>
      <c r="AV168" s="15" t="s">
        <v>172</v>
      </c>
      <c r="AW168" s="15" t="s">
        <v>30</v>
      </c>
      <c r="AX168" s="15" t="s">
        <v>82</v>
      </c>
      <c r="AY168" s="181" t="s">
        <v>166</v>
      </c>
    </row>
    <row r="169" spans="1:65" s="2" customFormat="1" ht="16.5" customHeight="1">
      <c r="A169" s="32"/>
      <c r="B169" s="149"/>
      <c r="C169" s="191" t="s">
        <v>201</v>
      </c>
      <c r="D169" s="191" t="s">
        <v>244</v>
      </c>
      <c r="E169" s="192" t="s">
        <v>1064</v>
      </c>
      <c r="F169" s="193" t="s">
        <v>1065</v>
      </c>
      <c r="G169" s="194" t="s">
        <v>180</v>
      </c>
      <c r="H169" s="195">
        <v>1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39</v>
      </c>
      <c r="O169" s="58"/>
      <c r="P169" s="160">
        <f>O169*H169</f>
        <v>0</v>
      </c>
      <c r="Q169" s="160">
        <v>0.12</v>
      </c>
      <c r="R169" s="160">
        <f>Q169*H169</f>
        <v>0.12</v>
      </c>
      <c r="S169" s="160">
        <v>0</v>
      </c>
      <c r="T169" s="161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209</v>
      </c>
      <c r="AT169" s="162" t="s">
        <v>244</v>
      </c>
      <c r="AU169" s="162" t="s">
        <v>84</v>
      </c>
      <c r="AY169" s="17" t="s">
        <v>166</v>
      </c>
      <c r="BE169" s="163">
        <f>IF(N169="základní",J169,0)</f>
        <v>0</v>
      </c>
      <c r="BF169" s="163">
        <f>IF(N169="snížená",J169,0)</f>
        <v>0</v>
      </c>
      <c r="BG169" s="163">
        <f>IF(N169="zákl. přenesená",J169,0)</f>
        <v>0</v>
      </c>
      <c r="BH169" s="163">
        <f>IF(N169="sníž. přenesená",J169,0)</f>
        <v>0</v>
      </c>
      <c r="BI169" s="163">
        <f>IF(N169="nulová",J169,0)</f>
        <v>0</v>
      </c>
      <c r="BJ169" s="17" t="s">
        <v>82</v>
      </c>
      <c r="BK169" s="163">
        <f>ROUND(I169*H169,2)</f>
        <v>0</v>
      </c>
      <c r="BL169" s="17" t="s">
        <v>172</v>
      </c>
      <c r="BM169" s="162" t="s">
        <v>1066</v>
      </c>
    </row>
    <row r="170" spans="1:65" s="13" customFormat="1" ht="11.25">
      <c r="B170" s="164"/>
      <c r="D170" s="165" t="s">
        <v>174</v>
      </c>
      <c r="E170" s="166" t="s">
        <v>1</v>
      </c>
      <c r="F170" s="167" t="s">
        <v>1058</v>
      </c>
      <c r="H170" s="166" t="s">
        <v>1</v>
      </c>
      <c r="I170" s="168"/>
      <c r="L170" s="164"/>
      <c r="M170" s="169"/>
      <c r="N170" s="170"/>
      <c r="O170" s="170"/>
      <c r="P170" s="170"/>
      <c r="Q170" s="170"/>
      <c r="R170" s="170"/>
      <c r="S170" s="170"/>
      <c r="T170" s="171"/>
      <c r="AT170" s="166" t="s">
        <v>174</v>
      </c>
      <c r="AU170" s="166" t="s">
        <v>84</v>
      </c>
      <c r="AV170" s="13" t="s">
        <v>82</v>
      </c>
      <c r="AW170" s="13" t="s">
        <v>30</v>
      </c>
      <c r="AX170" s="13" t="s">
        <v>74</v>
      </c>
      <c r="AY170" s="166" t="s">
        <v>166</v>
      </c>
    </row>
    <row r="171" spans="1:65" s="13" customFormat="1" ht="22.5">
      <c r="B171" s="164"/>
      <c r="D171" s="165" t="s">
        <v>174</v>
      </c>
      <c r="E171" s="166" t="s">
        <v>1</v>
      </c>
      <c r="F171" s="167" t="s">
        <v>1059</v>
      </c>
      <c r="H171" s="166" t="s">
        <v>1</v>
      </c>
      <c r="I171" s="168"/>
      <c r="L171" s="164"/>
      <c r="M171" s="169"/>
      <c r="N171" s="170"/>
      <c r="O171" s="170"/>
      <c r="P171" s="170"/>
      <c r="Q171" s="170"/>
      <c r="R171" s="170"/>
      <c r="S171" s="170"/>
      <c r="T171" s="171"/>
      <c r="AT171" s="166" t="s">
        <v>174</v>
      </c>
      <c r="AU171" s="166" t="s">
        <v>84</v>
      </c>
      <c r="AV171" s="13" t="s">
        <v>82</v>
      </c>
      <c r="AW171" s="13" t="s">
        <v>30</v>
      </c>
      <c r="AX171" s="13" t="s">
        <v>74</v>
      </c>
      <c r="AY171" s="166" t="s">
        <v>166</v>
      </c>
    </row>
    <row r="172" spans="1:65" s="13" customFormat="1" ht="22.5">
      <c r="B172" s="164"/>
      <c r="D172" s="165" t="s">
        <v>174</v>
      </c>
      <c r="E172" s="166" t="s">
        <v>1</v>
      </c>
      <c r="F172" s="167" t="s">
        <v>1060</v>
      </c>
      <c r="H172" s="166" t="s">
        <v>1</v>
      </c>
      <c r="I172" s="168"/>
      <c r="L172" s="164"/>
      <c r="M172" s="169"/>
      <c r="N172" s="170"/>
      <c r="O172" s="170"/>
      <c r="P172" s="170"/>
      <c r="Q172" s="170"/>
      <c r="R172" s="170"/>
      <c r="S172" s="170"/>
      <c r="T172" s="171"/>
      <c r="AT172" s="166" t="s">
        <v>174</v>
      </c>
      <c r="AU172" s="166" t="s">
        <v>84</v>
      </c>
      <c r="AV172" s="13" t="s">
        <v>82</v>
      </c>
      <c r="AW172" s="13" t="s">
        <v>30</v>
      </c>
      <c r="AX172" s="13" t="s">
        <v>74</v>
      </c>
      <c r="AY172" s="166" t="s">
        <v>166</v>
      </c>
    </row>
    <row r="173" spans="1:65" s="13" customFormat="1" ht="33.75">
      <c r="B173" s="164"/>
      <c r="D173" s="165" t="s">
        <v>174</v>
      </c>
      <c r="E173" s="166" t="s">
        <v>1</v>
      </c>
      <c r="F173" s="167" t="s">
        <v>1061</v>
      </c>
      <c r="H173" s="166" t="s">
        <v>1</v>
      </c>
      <c r="I173" s="168"/>
      <c r="L173" s="164"/>
      <c r="M173" s="169"/>
      <c r="N173" s="170"/>
      <c r="O173" s="170"/>
      <c r="P173" s="170"/>
      <c r="Q173" s="170"/>
      <c r="R173" s="170"/>
      <c r="S173" s="170"/>
      <c r="T173" s="171"/>
      <c r="AT173" s="166" t="s">
        <v>174</v>
      </c>
      <c r="AU173" s="166" t="s">
        <v>84</v>
      </c>
      <c r="AV173" s="13" t="s">
        <v>82</v>
      </c>
      <c r="AW173" s="13" t="s">
        <v>30</v>
      </c>
      <c r="AX173" s="13" t="s">
        <v>74</v>
      </c>
      <c r="AY173" s="166" t="s">
        <v>166</v>
      </c>
    </row>
    <row r="174" spans="1:65" s="13" customFormat="1" ht="22.5">
      <c r="B174" s="164"/>
      <c r="D174" s="165" t="s">
        <v>174</v>
      </c>
      <c r="E174" s="166" t="s">
        <v>1</v>
      </c>
      <c r="F174" s="167" t="s">
        <v>1062</v>
      </c>
      <c r="H174" s="166" t="s">
        <v>1</v>
      </c>
      <c r="I174" s="168"/>
      <c r="L174" s="164"/>
      <c r="M174" s="169"/>
      <c r="N174" s="170"/>
      <c r="O174" s="170"/>
      <c r="P174" s="170"/>
      <c r="Q174" s="170"/>
      <c r="R174" s="170"/>
      <c r="S174" s="170"/>
      <c r="T174" s="171"/>
      <c r="AT174" s="166" t="s">
        <v>174</v>
      </c>
      <c r="AU174" s="166" t="s">
        <v>84</v>
      </c>
      <c r="AV174" s="13" t="s">
        <v>82</v>
      </c>
      <c r="AW174" s="13" t="s">
        <v>30</v>
      </c>
      <c r="AX174" s="13" t="s">
        <v>74</v>
      </c>
      <c r="AY174" s="166" t="s">
        <v>166</v>
      </c>
    </row>
    <row r="175" spans="1:65" s="13" customFormat="1" ht="11.25">
      <c r="B175" s="164"/>
      <c r="D175" s="165" t="s">
        <v>174</v>
      </c>
      <c r="E175" s="166" t="s">
        <v>1</v>
      </c>
      <c r="F175" s="167" t="s">
        <v>1036</v>
      </c>
      <c r="H175" s="166" t="s">
        <v>1</v>
      </c>
      <c r="I175" s="168"/>
      <c r="L175" s="164"/>
      <c r="M175" s="169"/>
      <c r="N175" s="170"/>
      <c r="O175" s="170"/>
      <c r="P175" s="170"/>
      <c r="Q175" s="170"/>
      <c r="R175" s="170"/>
      <c r="S175" s="170"/>
      <c r="T175" s="171"/>
      <c r="AT175" s="166" t="s">
        <v>174</v>
      </c>
      <c r="AU175" s="166" t="s">
        <v>84</v>
      </c>
      <c r="AV175" s="13" t="s">
        <v>82</v>
      </c>
      <c r="AW175" s="13" t="s">
        <v>30</v>
      </c>
      <c r="AX175" s="13" t="s">
        <v>74</v>
      </c>
      <c r="AY175" s="166" t="s">
        <v>166</v>
      </c>
    </row>
    <row r="176" spans="1:65" s="13" customFormat="1" ht="22.5">
      <c r="B176" s="164"/>
      <c r="D176" s="165" t="s">
        <v>174</v>
      </c>
      <c r="E176" s="166" t="s">
        <v>1</v>
      </c>
      <c r="F176" s="167" t="s">
        <v>1063</v>
      </c>
      <c r="H176" s="166" t="s">
        <v>1</v>
      </c>
      <c r="I176" s="168"/>
      <c r="L176" s="164"/>
      <c r="M176" s="169"/>
      <c r="N176" s="170"/>
      <c r="O176" s="170"/>
      <c r="P176" s="170"/>
      <c r="Q176" s="170"/>
      <c r="R176" s="170"/>
      <c r="S176" s="170"/>
      <c r="T176" s="171"/>
      <c r="AT176" s="166" t="s">
        <v>174</v>
      </c>
      <c r="AU176" s="166" t="s">
        <v>84</v>
      </c>
      <c r="AV176" s="13" t="s">
        <v>82</v>
      </c>
      <c r="AW176" s="13" t="s">
        <v>30</v>
      </c>
      <c r="AX176" s="13" t="s">
        <v>74</v>
      </c>
      <c r="AY176" s="166" t="s">
        <v>166</v>
      </c>
    </row>
    <row r="177" spans="1:65" s="14" customFormat="1" ht="11.25">
      <c r="B177" s="172"/>
      <c r="D177" s="165" t="s">
        <v>174</v>
      </c>
      <c r="E177" s="173" t="s">
        <v>1</v>
      </c>
      <c r="F177" s="174" t="s">
        <v>82</v>
      </c>
      <c r="H177" s="175">
        <v>1</v>
      </c>
      <c r="I177" s="176"/>
      <c r="L177" s="172"/>
      <c r="M177" s="177"/>
      <c r="N177" s="178"/>
      <c r="O177" s="178"/>
      <c r="P177" s="178"/>
      <c r="Q177" s="178"/>
      <c r="R177" s="178"/>
      <c r="S177" s="178"/>
      <c r="T177" s="179"/>
      <c r="AT177" s="173" t="s">
        <v>174</v>
      </c>
      <c r="AU177" s="173" t="s">
        <v>84</v>
      </c>
      <c r="AV177" s="14" t="s">
        <v>84</v>
      </c>
      <c r="AW177" s="14" t="s">
        <v>30</v>
      </c>
      <c r="AX177" s="14" t="s">
        <v>74</v>
      </c>
      <c r="AY177" s="173" t="s">
        <v>166</v>
      </c>
    </row>
    <row r="178" spans="1:65" s="15" customFormat="1" ht="11.25">
      <c r="B178" s="180"/>
      <c r="D178" s="165" t="s">
        <v>174</v>
      </c>
      <c r="E178" s="181" t="s">
        <v>1</v>
      </c>
      <c r="F178" s="182" t="s">
        <v>177</v>
      </c>
      <c r="H178" s="183">
        <v>1</v>
      </c>
      <c r="I178" s="184"/>
      <c r="L178" s="180"/>
      <c r="M178" s="185"/>
      <c r="N178" s="186"/>
      <c r="O178" s="186"/>
      <c r="P178" s="186"/>
      <c r="Q178" s="186"/>
      <c r="R178" s="186"/>
      <c r="S178" s="186"/>
      <c r="T178" s="187"/>
      <c r="AT178" s="181" t="s">
        <v>174</v>
      </c>
      <c r="AU178" s="181" t="s">
        <v>84</v>
      </c>
      <c r="AV178" s="15" t="s">
        <v>172</v>
      </c>
      <c r="AW178" s="15" t="s">
        <v>30</v>
      </c>
      <c r="AX178" s="15" t="s">
        <v>82</v>
      </c>
      <c r="AY178" s="181" t="s">
        <v>166</v>
      </c>
    </row>
    <row r="179" spans="1:65" s="2" customFormat="1" ht="16.5" customHeight="1">
      <c r="A179" s="32"/>
      <c r="B179" s="149"/>
      <c r="C179" s="150" t="s">
        <v>205</v>
      </c>
      <c r="D179" s="150" t="s">
        <v>168</v>
      </c>
      <c r="E179" s="151" t="s">
        <v>1067</v>
      </c>
      <c r="F179" s="152" t="s">
        <v>1068</v>
      </c>
      <c r="G179" s="153" t="s">
        <v>180</v>
      </c>
      <c r="H179" s="154">
        <v>1</v>
      </c>
      <c r="I179" s="155"/>
      <c r="J179" s="156">
        <f>ROUND(I179*H179,2)</f>
        <v>0</v>
      </c>
      <c r="K179" s="157"/>
      <c r="L179" s="33"/>
      <c r="M179" s="158" t="s">
        <v>1</v>
      </c>
      <c r="N179" s="159" t="s">
        <v>39</v>
      </c>
      <c r="O179" s="58"/>
      <c r="P179" s="160">
        <f>O179*H179</f>
        <v>0</v>
      </c>
      <c r="Q179" s="160">
        <v>1.2286999999999999</v>
      </c>
      <c r="R179" s="160">
        <f>Q179*H179</f>
        <v>1.2286999999999999</v>
      </c>
      <c r="S179" s="160">
        <v>0</v>
      </c>
      <c r="T179" s="161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172</v>
      </c>
      <c r="AT179" s="162" t="s">
        <v>168</v>
      </c>
      <c r="AU179" s="162" t="s">
        <v>84</v>
      </c>
      <c r="AY179" s="17" t="s">
        <v>166</v>
      </c>
      <c r="BE179" s="163">
        <f>IF(N179="základní",J179,0)</f>
        <v>0</v>
      </c>
      <c r="BF179" s="163">
        <f>IF(N179="snížená",J179,0)</f>
        <v>0</v>
      </c>
      <c r="BG179" s="163">
        <f>IF(N179="zákl. přenesená",J179,0)</f>
        <v>0</v>
      </c>
      <c r="BH179" s="163">
        <f>IF(N179="sníž. přenesená",J179,0)</f>
        <v>0</v>
      </c>
      <c r="BI179" s="163">
        <f>IF(N179="nulová",J179,0)</f>
        <v>0</v>
      </c>
      <c r="BJ179" s="17" t="s">
        <v>82</v>
      </c>
      <c r="BK179" s="163">
        <f>ROUND(I179*H179,2)</f>
        <v>0</v>
      </c>
      <c r="BL179" s="17" t="s">
        <v>172</v>
      </c>
      <c r="BM179" s="162" t="s">
        <v>1069</v>
      </c>
    </row>
    <row r="180" spans="1:65" s="13" customFormat="1" ht="11.25">
      <c r="B180" s="164"/>
      <c r="D180" s="165" t="s">
        <v>174</v>
      </c>
      <c r="E180" s="166" t="s">
        <v>1</v>
      </c>
      <c r="F180" s="167" t="s">
        <v>1070</v>
      </c>
      <c r="H180" s="166" t="s">
        <v>1</v>
      </c>
      <c r="I180" s="168"/>
      <c r="L180" s="164"/>
      <c r="M180" s="169"/>
      <c r="N180" s="170"/>
      <c r="O180" s="170"/>
      <c r="P180" s="170"/>
      <c r="Q180" s="170"/>
      <c r="R180" s="170"/>
      <c r="S180" s="170"/>
      <c r="T180" s="171"/>
      <c r="AT180" s="166" t="s">
        <v>174</v>
      </c>
      <c r="AU180" s="166" t="s">
        <v>84</v>
      </c>
      <c r="AV180" s="13" t="s">
        <v>82</v>
      </c>
      <c r="AW180" s="13" t="s">
        <v>30</v>
      </c>
      <c r="AX180" s="13" t="s">
        <v>74</v>
      </c>
      <c r="AY180" s="166" t="s">
        <v>166</v>
      </c>
    </row>
    <row r="181" spans="1:65" s="13" customFormat="1" ht="22.5">
      <c r="B181" s="164"/>
      <c r="D181" s="165" t="s">
        <v>174</v>
      </c>
      <c r="E181" s="166" t="s">
        <v>1</v>
      </c>
      <c r="F181" s="167" t="s">
        <v>1071</v>
      </c>
      <c r="H181" s="166" t="s">
        <v>1</v>
      </c>
      <c r="I181" s="168"/>
      <c r="L181" s="164"/>
      <c r="M181" s="169"/>
      <c r="N181" s="170"/>
      <c r="O181" s="170"/>
      <c r="P181" s="170"/>
      <c r="Q181" s="170"/>
      <c r="R181" s="170"/>
      <c r="S181" s="170"/>
      <c r="T181" s="171"/>
      <c r="AT181" s="166" t="s">
        <v>174</v>
      </c>
      <c r="AU181" s="166" t="s">
        <v>84</v>
      </c>
      <c r="AV181" s="13" t="s">
        <v>82</v>
      </c>
      <c r="AW181" s="13" t="s">
        <v>30</v>
      </c>
      <c r="AX181" s="13" t="s">
        <v>74</v>
      </c>
      <c r="AY181" s="166" t="s">
        <v>166</v>
      </c>
    </row>
    <row r="182" spans="1:65" s="13" customFormat="1" ht="22.5">
      <c r="B182" s="164"/>
      <c r="D182" s="165" t="s">
        <v>174</v>
      </c>
      <c r="E182" s="166" t="s">
        <v>1</v>
      </c>
      <c r="F182" s="167" t="s">
        <v>1072</v>
      </c>
      <c r="H182" s="166" t="s">
        <v>1</v>
      </c>
      <c r="I182" s="168"/>
      <c r="L182" s="164"/>
      <c r="M182" s="169"/>
      <c r="N182" s="170"/>
      <c r="O182" s="170"/>
      <c r="P182" s="170"/>
      <c r="Q182" s="170"/>
      <c r="R182" s="170"/>
      <c r="S182" s="170"/>
      <c r="T182" s="171"/>
      <c r="AT182" s="166" t="s">
        <v>174</v>
      </c>
      <c r="AU182" s="166" t="s">
        <v>84</v>
      </c>
      <c r="AV182" s="13" t="s">
        <v>82</v>
      </c>
      <c r="AW182" s="13" t="s">
        <v>30</v>
      </c>
      <c r="AX182" s="13" t="s">
        <v>74</v>
      </c>
      <c r="AY182" s="166" t="s">
        <v>166</v>
      </c>
    </row>
    <row r="183" spans="1:65" s="13" customFormat="1" ht="33.75">
      <c r="B183" s="164"/>
      <c r="D183" s="165" t="s">
        <v>174</v>
      </c>
      <c r="E183" s="166" t="s">
        <v>1</v>
      </c>
      <c r="F183" s="167" t="s">
        <v>1073</v>
      </c>
      <c r="H183" s="166" t="s">
        <v>1</v>
      </c>
      <c r="I183" s="168"/>
      <c r="L183" s="164"/>
      <c r="M183" s="169"/>
      <c r="N183" s="170"/>
      <c r="O183" s="170"/>
      <c r="P183" s="170"/>
      <c r="Q183" s="170"/>
      <c r="R183" s="170"/>
      <c r="S183" s="170"/>
      <c r="T183" s="171"/>
      <c r="AT183" s="166" t="s">
        <v>174</v>
      </c>
      <c r="AU183" s="166" t="s">
        <v>84</v>
      </c>
      <c r="AV183" s="13" t="s">
        <v>82</v>
      </c>
      <c r="AW183" s="13" t="s">
        <v>30</v>
      </c>
      <c r="AX183" s="13" t="s">
        <v>74</v>
      </c>
      <c r="AY183" s="166" t="s">
        <v>166</v>
      </c>
    </row>
    <row r="184" spans="1:65" s="13" customFormat="1" ht="22.5">
      <c r="B184" s="164"/>
      <c r="D184" s="165" t="s">
        <v>174</v>
      </c>
      <c r="E184" s="166" t="s">
        <v>1</v>
      </c>
      <c r="F184" s="167" t="s">
        <v>1063</v>
      </c>
      <c r="H184" s="166" t="s">
        <v>1</v>
      </c>
      <c r="I184" s="168"/>
      <c r="L184" s="164"/>
      <c r="M184" s="169"/>
      <c r="N184" s="170"/>
      <c r="O184" s="170"/>
      <c r="P184" s="170"/>
      <c r="Q184" s="170"/>
      <c r="R184" s="170"/>
      <c r="S184" s="170"/>
      <c r="T184" s="171"/>
      <c r="AT184" s="166" t="s">
        <v>174</v>
      </c>
      <c r="AU184" s="166" t="s">
        <v>84</v>
      </c>
      <c r="AV184" s="13" t="s">
        <v>82</v>
      </c>
      <c r="AW184" s="13" t="s">
        <v>30</v>
      </c>
      <c r="AX184" s="13" t="s">
        <v>74</v>
      </c>
      <c r="AY184" s="166" t="s">
        <v>166</v>
      </c>
    </row>
    <row r="185" spans="1:65" s="14" customFormat="1" ht="11.25">
      <c r="B185" s="172"/>
      <c r="D185" s="165" t="s">
        <v>174</v>
      </c>
      <c r="E185" s="173" t="s">
        <v>1</v>
      </c>
      <c r="F185" s="174" t="s">
        <v>82</v>
      </c>
      <c r="H185" s="175">
        <v>1</v>
      </c>
      <c r="I185" s="176"/>
      <c r="L185" s="172"/>
      <c r="M185" s="177"/>
      <c r="N185" s="178"/>
      <c r="O185" s="178"/>
      <c r="P185" s="178"/>
      <c r="Q185" s="178"/>
      <c r="R185" s="178"/>
      <c r="S185" s="178"/>
      <c r="T185" s="179"/>
      <c r="AT185" s="173" t="s">
        <v>174</v>
      </c>
      <c r="AU185" s="173" t="s">
        <v>84</v>
      </c>
      <c r="AV185" s="14" t="s">
        <v>84</v>
      </c>
      <c r="AW185" s="14" t="s">
        <v>30</v>
      </c>
      <c r="AX185" s="14" t="s">
        <v>74</v>
      </c>
      <c r="AY185" s="173" t="s">
        <v>166</v>
      </c>
    </row>
    <row r="186" spans="1:65" s="15" customFormat="1" ht="11.25">
      <c r="B186" s="180"/>
      <c r="D186" s="165" t="s">
        <v>174</v>
      </c>
      <c r="E186" s="181" t="s">
        <v>1</v>
      </c>
      <c r="F186" s="182" t="s">
        <v>177</v>
      </c>
      <c r="H186" s="183">
        <v>1</v>
      </c>
      <c r="I186" s="184"/>
      <c r="L186" s="180"/>
      <c r="M186" s="185"/>
      <c r="N186" s="186"/>
      <c r="O186" s="186"/>
      <c r="P186" s="186"/>
      <c r="Q186" s="186"/>
      <c r="R186" s="186"/>
      <c r="S186" s="186"/>
      <c r="T186" s="187"/>
      <c r="AT186" s="181" t="s">
        <v>174</v>
      </c>
      <c r="AU186" s="181" t="s">
        <v>84</v>
      </c>
      <c r="AV186" s="15" t="s">
        <v>172</v>
      </c>
      <c r="AW186" s="15" t="s">
        <v>30</v>
      </c>
      <c r="AX186" s="15" t="s">
        <v>82</v>
      </c>
      <c r="AY186" s="181" t="s">
        <v>166</v>
      </c>
    </row>
    <row r="187" spans="1:65" s="2" customFormat="1" ht="16.5" customHeight="1">
      <c r="A187" s="32"/>
      <c r="B187" s="149"/>
      <c r="C187" s="191" t="s">
        <v>209</v>
      </c>
      <c r="D187" s="191" t="s">
        <v>244</v>
      </c>
      <c r="E187" s="192" t="s">
        <v>1074</v>
      </c>
      <c r="F187" s="193" t="s">
        <v>1075</v>
      </c>
      <c r="G187" s="194" t="s">
        <v>180</v>
      </c>
      <c r="H187" s="195">
        <v>1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39</v>
      </c>
      <c r="O187" s="58"/>
      <c r="P187" s="160">
        <f>O187*H187</f>
        <v>0</v>
      </c>
      <c r="Q187" s="160">
        <v>0.12</v>
      </c>
      <c r="R187" s="160">
        <f>Q187*H187</f>
        <v>0.12</v>
      </c>
      <c r="S187" s="160">
        <v>0</v>
      </c>
      <c r="T187" s="161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209</v>
      </c>
      <c r="AT187" s="162" t="s">
        <v>244</v>
      </c>
      <c r="AU187" s="162" t="s">
        <v>84</v>
      </c>
      <c r="AY187" s="17" t="s">
        <v>166</v>
      </c>
      <c r="BE187" s="163">
        <f>IF(N187="základní",J187,0)</f>
        <v>0</v>
      </c>
      <c r="BF187" s="163">
        <f>IF(N187="snížená",J187,0)</f>
        <v>0</v>
      </c>
      <c r="BG187" s="163">
        <f>IF(N187="zákl. přenesená",J187,0)</f>
        <v>0</v>
      </c>
      <c r="BH187" s="163">
        <f>IF(N187="sníž. přenesená",J187,0)</f>
        <v>0</v>
      </c>
      <c r="BI187" s="163">
        <f>IF(N187="nulová",J187,0)</f>
        <v>0</v>
      </c>
      <c r="BJ187" s="17" t="s">
        <v>82</v>
      </c>
      <c r="BK187" s="163">
        <f>ROUND(I187*H187,2)</f>
        <v>0</v>
      </c>
      <c r="BL187" s="17" t="s">
        <v>172</v>
      </c>
      <c r="BM187" s="162" t="s">
        <v>1076</v>
      </c>
    </row>
    <row r="188" spans="1:65" s="13" customFormat="1" ht="11.25">
      <c r="B188" s="164"/>
      <c r="D188" s="165" t="s">
        <v>174</v>
      </c>
      <c r="E188" s="166" t="s">
        <v>1</v>
      </c>
      <c r="F188" s="167" t="s">
        <v>1070</v>
      </c>
      <c r="H188" s="166" t="s">
        <v>1</v>
      </c>
      <c r="I188" s="168"/>
      <c r="L188" s="164"/>
      <c r="M188" s="169"/>
      <c r="N188" s="170"/>
      <c r="O188" s="170"/>
      <c r="P188" s="170"/>
      <c r="Q188" s="170"/>
      <c r="R188" s="170"/>
      <c r="S188" s="170"/>
      <c r="T188" s="171"/>
      <c r="AT188" s="166" t="s">
        <v>174</v>
      </c>
      <c r="AU188" s="166" t="s">
        <v>84</v>
      </c>
      <c r="AV188" s="13" t="s">
        <v>82</v>
      </c>
      <c r="AW188" s="13" t="s">
        <v>30</v>
      </c>
      <c r="AX188" s="13" t="s">
        <v>74</v>
      </c>
      <c r="AY188" s="166" t="s">
        <v>166</v>
      </c>
    </row>
    <row r="189" spans="1:65" s="13" customFormat="1" ht="22.5">
      <c r="B189" s="164"/>
      <c r="D189" s="165" t="s">
        <v>174</v>
      </c>
      <c r="E189" s="166" t="s">
        <v>1</v>
      </c>
      <c r="F189" s="167" t="s">
        <v>1071</v>
      </c>
      <c r="H189" s="166" t="s">
        <v>1</v>
      </c>
      <c r="I189" s="168"/>
      <c r="L189" s="164"/>
      <c r="M189" s="169"/>
      <c r="N189" s="170"/>
      <c r="O189" s="170"/>
      <c r="P189" s="170"/>
      <c r="Q189" s="170"/>
      <c r="R189" s="170"/>
      <c r="S189" s="170"/>
      <c r="T189" s="171"/>
      <c r="AT189" s="166" t="s">
        <v>174</v>
      </c>
      <c r="AU189" s="166" t="s">
        <v>84</v>
      </c>
      <c r="AV189" s="13" t="s">
        <v>82</v>
      </c>
      <c r="AW189" s="13" t="s">
        <v>30</v>
      </c>
      <c r="AX189" s="13" t="s">
        <v>74</v>
      </c>
      <c r="AY189" s="166" t="s">
        <v>166</v>
      </c>
    </row>
    <row r="190" spans="1:65" s="13" customFormat="1" ht="22.5">
      <c r="B190" s="164"/>
      <c r="D190" s="165" t="s">
        <v>174</v>
      </c>
      <c r="E190" s="166" t="s">
        <v>1</v>
      </c>
      <c r="F190" s="167" t="s">
        <v>1072</v>
      </c>
      <c r="H190" s="166" t="s">
        <v>1</v>
      </c>
      <c r="I190" s="168"/>
      <c r="L190" s="164"/>
      <c r="M190" s="169"/>
      <c r="N190" s="170"/>
      <c r="O190" s="170"/>
      <c r="P190" s="170"/>
      <c r="Q190" s="170"/>
      <c r="R190" s="170"/>
      <c r="S190" s="170"/>
      <c r="T190" s="171"/>
      <c r="AT190" s="166" t="s">
        <v>174</v>
      </c>
      <c r="AU190" s="166" t="s">
        <v>84</v>
      </c>
      <c r="AV190" s="13" t="s">
        <v>82</v>
      </c>
      <c r="AW190" s="13" t="s">
        <v>30</v>
      </c>
      <c r="AX190" s="13" t="s">
        <v>74</v>
      </c>
      <c r="AY190" s="166" t="s">
        <v>166</v>
      </c>
    </row>
    <row r="191" spans="1:65" s="13" customFormat="1" ht="33.75">
      <c r="B191" s="164"/>
      <c r="D191" s="165" t="s">
        <v>174</v>
      </c>
      <c r="E191" s="166" t="s">
        <v>1</v>
      </c>
      <c r="F191" s="167" t="s">
        <v>1073</v>
      </c>
      <c r="H191" s="166" t="s">
        <v>1</v>
      </c>
      <c r="I191" s="168"/>
      <c r="L191" s="164"/>
      <c r="M191" s="169"/>
      <c r="N191" s="170"/>
      <c r="O191" s="170"/>
      <c r="P191" s="170"/>
      <c r="Q191" s="170"/>
      <c r="R191" s="170"/>
      <c r="S191" s="170"/>
      <c r="T191" s="171"/>
      <c r="AT191" s="166" t="s">
        <v>174</v>
      </c>
      <c r="AU191" s="166" t="s">
        <v>84</v>
      </c>
      <c r="AV191" s="13" t="s">
        <v>82</v>
      </c>
      <c r="AW191" s="13" t="s">
        <v>30</v>
      </c>
      <c r="AX191" s="13" t="s">
        <v>74</v>
      </c>
      <c r="AY191" s="166" t="s">
        <v>166</v>
      </c>
    </row>
    <row r="192" spans="1:65" s="13" customFormat="1" ht="22.5">
      <c r="B192" s="164"/>
      <c r="D192" s="165" t="s">
        <v>174</v>
      </c>
      <c r="E192" s="166" t="s">
        <v>1</v>
      </c>
      <c r="F192" s="167" t="s">
        <v>1063</v>
      </c>
      <c r="H192" s="166" t="s">
        <v>1</v>
      </c>
      <c r="I192" s="168"/>
      <c r="L192" s="164"/>
      <c r="M192" s="169"/>
      <c r="N192" s="170"/>
      <c r="O192" s="170"/>
      <c r="P192" s="170"/>
      <c r="Q192" s="170"/>
      <c r="R192" s="170"/>
      <c r="S192" s="170"/>
      <c r="T192" s="171"/>
      <c r="AT192" s="166" t="s">
        <v>174</v>
      </c>
      <c r="AU192" s="166" t="s">
        <v>84</v>
      </c>
      <c r="AV192" s="13" t="s">
        <v>82</v>
      </c>
      <c r="AW192" s="13" t="s">
        <v>30</v>
      </c>
      <c r="AX192" s="13" t="s">
        <v>74</v>
      </c>
      <c r="AY192" s="166" t="s">
        <v>166</v>
      </c>
    </row>
    <row r="193" spans="1:65" s="14" customFormat="1" ht="11.25">
      <c r="B193" s="172"/>
      <c r="D193" s="165" t="s">
        <v>174</v>
      </c>
      <c r="E193" s="173" t="s">
        <v>1</v>
      </c>
      <c r="F193" s="174" t="s">
        <v>82</v>
      </c>
      <c r="H193" s="175">
        <v>1</v>
      </c>
      <c r="I193" s="176"/>
      <c r="L193" s="172"/>
      <c r="M193" s="177"/>
      <c r="N193" s="178"/>
      <c r="O193" s="178"/>
      <c r="P193" s="178"/>
      <c r="Q193" s="178"/>
      <c r="R193" s="178"/>
      <c r="S193" s="178"/>
      <c r="T193" s="179"/>
      <c r="AT193" s="173" t="s">
        <v>174</v>
      </c>
      <c r="AU193" s="173" t="s">
        <v>84</v>
      </c>
      <c r="AV193" s="14" t="s">
        <v>84</v>
      </c>
      <c r="AW193" s="14" t="s">
        <v>30</v>
      </c>
      <c r="AX193" s="14" t="s">
        <v>74</v>
      </c>
      <c r="AY193" s="173" t="s">
        <v>166</v>
      </c>
    </row>
    <row r="194" spans="1:65" s="15" customFormat="1" ht="11.25">
      <c r="B194" s="180"/>
      <c r="D194" s="165" t="s">
        <v>174</v>
      </c>
      <c r="E194" s="181" t="s">
        <v>1</v>
      </c>
      <c r="F194" s="182" t="s">
        <v>177</v>
      </c>
      <c r="H194" s="183">
        <v>1</v>
      </c>
      <c r="I194" s="184"/>
      <c r="L194" s="180"/>
      <c r="M194" s="185"/>
      <c r="N194" s="186"/>
      <c r="O194" s="186"/>
      <c r="P194" s="186"/>
      <c r="Q194" s="186"/>
      <c r="R194" s="186"/>
      <c r="S194" s="186"/>
      <c r="T194" s="187"/>
      <c r="AT194" s="181" t="s">
        <v>174</v>
      </c>
      <c r="AU194" s="181" t="s">
        <v>84</v>
      </c>
      <c r="AV194" s="15" t="s">
        <v>172</v>
      </c>
      <c r="AW194" s="15" t="s">
        <v>30</v>
      </c>
      <c r="AX194" s="15" t="s">
        <v>82</v>
      </c>
      <c r="AY194" s="181" t="s">
        <v>166</v>
      </c>
    </row>
    <row r="195" spans="1:65" s="2" customFormat="1" ht="16.5" customHeight="1">
      <c r="A195" s="32"/>
      <c r="B195" s="149"/>
      <c r="C195" s="150" t="s">
        <v>188</v>
      </c>
      <c r="D195" s="150" t="s">
        <v>168</v>
      </c>
      <c r="E195" s="151" t="s">
        <v>1077</v>
      </c>
      <c r="F195" s="152" t="s">
        <v>1078</v>
      </c>
      <c r="G195" s="153" t="s">
        <v>180</v>
      </c>
      <c r="H195" s="154">
        <v>1</v>
      </c>
      <c r="I195" s="155"/>
      <c r="J195" s="156">
        <f>ROUND(I195*H195,2)</f>
        <v>0</v>
      </c>
      <c r="K195" s="157"/>
      <c r="L195" s="33"/>
      <c r="M195" s="158" t="s">
        <v>1</v>
      </c>
      <c r="N195" s="159" t="s">
        <v>39</v>
      </c>
      <c r="O195" s="58"/>
      <c r="P195" s="160">
        <f>O195*H195</f>
        <v>0</v>
      </c>
      <c r="Q195" s="160">
        <v>1.2286999999999999</v>
      </c>
      <c r="R195" s="160">
        <f>Q195*H195</f>
        <v>1.2286999999999999</v>
      </c>
      <c r="S195" s="160">
        <v>0</v>
      </c>
      <c r="T195" s="16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172</v>
      </c>
      <c r="AT195" s="162" t="s">
        <v>168</v>
      </c>
      <c r="AU195" s="162" t="s">
        <v>84</v>
      </c>
      <c r="AY195" s="17" t="s">
        <v>166</v>
      </c>
      <c r="BE195" s="163">
        <f>IF(N195="základní",J195,0)</f>
        <v>0</v>
      </c>
      <c r="BF195" s="163">
        <f>IF(N195="snížená",J195,0)</f>
        <v>0</v>
      </c>
      <c r="BG195" s="163">
        <f>IF(N195="zákl. přenesená",J195,0)</f>
        <v>0</v>
      </c>
      <c r="BH195" s="163">
        <f>IF(N195="sníž. přenesená",J195,0)</f>
        <v>0</v>
      </c>
      <c r="BI195" s="163">
        <f>IF(N195="nulová",J195,0)</f>
        <v>0</v>
      </c>
      <c r="BJ195" s="17" t="s">
        <v>82</v>
      </c>
      <c r="BK195" s="163">
        <f>ROUND(I195*H195,2)</f>
        <v>0</v>
      </c>
      <c r="BL195" s="17" t="s">
        <v>172</v>
      </c>
      <c r="BM195" s="162" t="s">
        <v>1079</v>
      </c>
    </row>
    <row r="196" spans="1:65" s="13" customFormat="1" ht="11.25">
      <c r="B196" s="164"/>
      <c r="D196" s="165" t="s">
        <v>174</v>
      </c>
      <c r="E196" s="166" t="s">
        <v>1</v>
      </c>
      <c r="F196" s="167" t="s">
        <v>1080</v>
      </c>
      <c r="H196" s="166" t="s">
        <v>1</v>
      </c>
      <c r="I196" s="168"/>
      <c r="L196" s="164"/>
      <c r="M196" s="169"/>
      <c r="N196" s="170"/>
      <c r="O196" s="170"/>
      <c r="P196" s="170"/>
      <c r="Q196" s="170"/>
      <c r="R196" s="170"/>
      <c r="S196" s="170"/>
      <c r="T196" s="171"/>
      <c r="AT196" s="166" t="s">
        <v>174</v>
      </c>
      <c r="AU196" s="166" t="s">
        <v>84</v>
      </c>
      <c r="AV196" s="13" t="s">
        <v>82</v>
      </c>
      <c r="AW196" s="13" t="s">
        <v>30</v>
      </c>
      <c r="AX196" s="13" t="s">
        <v>74</v>
      </c>
      <c r="AY196" s="166" t="s">
        <v>166</v>
      </c>
    </row>
    <row r="197" spans="1:65" s="13" customFormat="1" ht="22.5">
      <c r="B197" s="164"/>
      <c r="D197" s="165" t="s">
        <v>174</v>
      </c>
      <c r="E197" s="166" t="s">
        <v>1</v>
      </c>
      <c r="F197" s="167" t="s">
        <v>1081</v>
      </c>
      <c r="H197" s="166" t="s">
        <v>1</v>
      </c>
      <c r="I197" s="168"/>
      <c r="L197" s="164"/>
      <c r="M197" s="169"/>
      <c r="N197" s="170"/>
      <c r="O197" s="170"/>
      <c r="P197" s="170"/>
      <c r="Q197" s="170"/>
      <c r="R197" s="170"/>
      <c r="S197" s="170"/>
      <c r="T197" s="171"/>
      <c r="AT197" s="166" t="s">
        <v>174</v>
      </c>
      <c r="AU197" s="166" t="s">
        <v>84</v>
      </c>
      <c r="AV197" s="13" t="s">
        <v>82</v>
      </c>
      <c r="AW197" s="13" t="s">
        <v>30</v>
      </c>
      <c r="AX197" s="13" t="s">
        <v>74</v>
      </c>
      <c r="AY197" s="166" t="s">
        <v>166</v>
      </c>
    </row>
    <row r="198" spans="1:65" s="13" customFormat="1" ht="33.75">
      <c r="B198" s="164"/>
      <c r="D198" s="165" t="s">
        <v>174</v>
      </c>
      <c r="E198" s="166" t="s">
        <v>1</v>
      </c>
      <c r="F198" s="167" t="s">
        <v>1082</v>
      </c>
      <c r="H198" s="166" t="s">
        <v>1</v>
      </c>
      <c r="I198" s="168"/>
      <c r="L198" s="164"/>
      <c r="M198" s="169"/>
      <c r="N198" s="170"/>
      <c r="O198" s="170"/>
      <c r="P198" s="170"/>
      <c r="Q198" s="170"/>
      <c r="R198" s="170"/>
      <c r="S198" s="170"/>
      <c r="T198" s="171"/>
      <c r="AT198" s="166" t="s">
        <v>174</v>
      </c>
      <c r="AU198" s="166" t="s">
        <v>84</v>
      </c>
      <c r="AV198" s="13" t="s">
        <v>82</v>
      </c>
      <c r="AW198" s="13" t="s">
        <v>30</v>
      </c>
      <c r="AX198" s="13" t="s">
        <v>74</v>
      </c>
      <c r="AY198" s="166" t="s">
        <v>166</v>
      </c>
    </row>
    <row r="199" spans="1:65" s="13" customFormat="1" ht="22.5">
      <c r="B199" s="164"/>
      <c r="D199" s="165" t="s">
        <v>174</v>
      </c>
      <c r="E199" s="166" t="s">
        <v>1</v>
      </c>
      <c r="F199" s="167" t="s">
        <v>1083</v>
      </c>
      <c r="H199" s="166" t="s">
        <v>1</v>
      </c>
      <c r="I199" s="168"/>
      <c r="L199" s="164"/>
      <c r="M199" s="169"/>
      <c r="N199" s="170"/>
      <c r="O199" s="170"/>
      <c r="P199" s="170"/>
      <c r="Q199" s="170"/>
      <c r="R199" s="170"/>
      <c r="S199" s="170"/>
      <c r="T199" s="171"/>
      <c r="AT199" s="166" t="s">
        <v>174</v>
      </c>
      <c r="AU199" s="166" t="s">
        <v>84</v>
      </c>
      <c r="AV199" s="13" t="s">
        <v>82</v>
      </c>
      <c r="AW199" s="13" t="s">
        <v>30</v>
      </c>
      <c r="AX199" s="13" t="s">
        <v>74</v>
      </c>
      <c r="AY199" s="166" t="s">
        <v>166</v>
      </c>
    </row>
    <row r="200" spans="1:65" s="13" customFormat="1" ht="22.5">
      <c r="B200" s="164"/>
      <c r="D200" s="165" t="s">
        <v>174</v>
      </c>
      <c r="E200" s="166" t="s">
        <v>1</v>
      </c>
      <c r="F200" s="167" t="s">
        <v>1063</v>
      </c>
      <c r="H200" s="166" t="s">
        <v>1</v>
      </c>
      <c r="I200" s="168"/>
      <c r="L200" s="164"/>
      <c r="M200" s="169"/>
      <c r="N200" s="170"/>
      <c r="O200" s="170"/>
      <c r="P200" s="170"/>
      <c r="Q200" s="170"/>
      <c r="R200" s="170"/>
      <c r="S200" s="170"/>
      <c r="T200" s="171"/>
      <c r="AT200" s="166" t="s">
        <v>174</v>
      </c>
      <c r="AU200" s="166" t="s">
        <v>84</v>
      </c>
      <c r="AV200" s="13" t="s">
        <v>82</v>
      </c>
      <c r="AW200" s="13" t="s">
        <v>30</v>
      </c>
      <c r="AX200" s="13" t="s">
        <v>74</v>
      </c>
      <c r="AY200" s="166" t="s">
        <v>166</v>
      </c>
    </row>
    <row r="201" spans="1:65" s="14" customFormat="1" ht="11.25">
      <c r="B201" s="172"/>
      <c r="D201" s="165" t="s">
        <v>174</v>
      </c>
      <c r="E201" s="173" t="s">
        <v>1</v>
      </c>
      <c r="F201" s="174" t="s">
        <v>82</v>
      </c>
      <c r="H201" s="175">
        <v>1</v>
      </c>
      <c r="I201" s="176"/>
      <c r="L201" s="172"/>
      <c r="M201" s="177"/>
      <c r="N201" s="178"/>
      <c r="O201" s="178"/>
      <c r="P201" s="178"/>
      <c r="Q201" s="178"/>
      <c r="R201" s="178"/>
      <c r="S201" s="178"/>
      <c r="T201" s="179"/>
      <c r="AT201" s="173" t="s">
        <v>174</v>
      </c>
      <c r="AU201" s="173" t="s">
        <v>84</v>
      </c>
      <c r="AV201" s="14" t="s">
        <v>84</v>
      </c>
      <c r="AW201" s="14" t="s">
        <v>30</v>
      </c>
      <c r="AX201" s="14" t="s">
        <v>74</v>
      </c>
      <c r="AY201" s="173" t="s">
        <v>166</v>
      </c>
    </row>
    <row r="202" spans="1:65" s="15" customFormat="1" ht="11.25">
      <c r="B202" s="180"/>
      <c r="D202" s="165" t="s">
        <v>174</v>
      </c>
      <c r="E202" s="181" t="s">
        <v>1</v>
      </c>
      <c r="F202" s="182" t="s">
        <v>177</v>
      </c>
      <c r="H202" s="183">
        <v>1</v>
      </c>
      <c r="I202" s="184"/>
      <c r="L202" s="180"/>
      <c r="M202" s="185"/>
      <c r="N202" s="186"/>
      <c r="O202" s="186"/>
      <c r="P202" s="186"/>
      <c r="Q202" s="186"/>
      <c r="R202" s="186"/>
      <c r="S202" s="186"/>
      <c r="T202" s="187"/>
      <c r="AT202" s="181" t="s">
        <v>174</v>
      </c>
      <c r="AU202" s="181" t="s">
        <v>84</v>
      </c>
      <c r="AV202" s="15" t="s">
        <v>172</v>
      </c>
      <c r="AW202" s="15" t="s">
        <v>30</v>
      </c>
      <c r="AX202" s="15" t="s">
        <v>82</v>
      </c>
      <c r="AY202" s="181" t="s">
        <v>166</v>
      </c>
    </row>
    <row r="203" spans="1:65" s="2" customFormat="1" ht="16.5" customHeight="1">
      <c r="A203" s="32"/>
      <c r="B203" s="149"/>
      <c r="C203" s="191" t="s">
        <v>216</v>
      </c>
      <c r="D203" s="191" t="s">
        <v>244</v>
      </c>
      <c r="E203" s="192" t="s">
        <v>1084</v>
      </c>
      <c r="F203" s="193" t="s">
        <v>1085</v>
      </c>
      <c r="G203" s="194" t="s">
        <v>180</v>
      </c>
      <c r="H203" s="195">
        <v>1</v>
      </c>
      <c r="I203" s="196"/>
      <c r="J203" s="197">
        <f>ROUND(I203*H203,2)</f>
        <v>0</v>
      </c>
      <c r="K203" s="198"/>
      <c r="L203" s="199"/>
      <c r="M203" s="200" t="s">
        <v>1</v>
      </c>
      <c r="N203" s="201" t="s">
        <v>39</v>
      </c>
      <c r="O203" s="58"/>
      <c r="P203" s="160">
        <f>O203*H203</f>
        <v>0</v>
      </c>
      <c r="Q203" s="160">
        <v>0.12</v>
      </c>
      <c r="R203" s="160">
        <f>Q203*H203</f>
        <v>0.12</v>
      </c>
      <c r="S203" s="160">
        <v>0</v>
      </c>
      <c r="T203" s="161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209</v>
      </c>
      <c r="AT203" s="162" t="s">
        <v>244</v>
      </c>
      <c r="AU203" s="162" t="s">
        <v>84</v>
      </c>
      <c r="AY203" s="17" t="s">
        <v>166</v>
      </c>
      <c r="BE203" s="163">
        <f>IF(N203="základní",J203,0)</f>
        <v>0</v>
      </c>
      <c r="BF203" s="163">
        <f>IF(N203="snížená",J203,0)</f>
        <v>0</v>
      </c>
      <c r="BG203" s="163">
        <f>IF(N203="zákl. přenesená",J203,0)</f>
        <v>0</v>
      </c>
      <c r="BH203" s="163">
        <f>IF(N203="sníž. přenesená",J203,0)</f>
        <v>0</v>
      </c>
      <c r="BI203" s="163">
        <f>IF(N203="nulová",J203,0)</f>
        <v>0</v>
      </c>
      <c r="BJ203" s="17" t="s">
        <v>82</v>
      </c>
      <c r="BK203" s="163">
        <f>ROUND(I203*H203,2)</f>
        <v>0</v>
      </c>
      <c r="BL203" s="17" t="s">
        <v>172</v>
      </c>
      <c r="BM203" s="162" t="s">
        <v>1086</v>
      </c>
    </row>
    <row r="204" spans="1:65" s="13" customFormat="1" ht="11.25">
      <c r="B204" s="164"/>
      <c r="D204" s="165" t="s">
        <v>174</v>
      </c>
      <c r="E204" s="166" t="s">
        <v>1</v>
      </c>
      <c r="F204" s="167" t="s">
        <v>1080</v>
      </c>
      <c r="H204" s="166" t="s">
        <v>1</v>
      </c>
      <c r="I204" s="168"/>
      <c r="L204" s="164"/>
      <c r="M204" s="169"/>
      <c r="N204" s="170"/>
      <c r="O204" s="170"/>
      <c r="P204" s="170"/>
      <c r="Q204" s="170"/>
      <c r="R204" s="170"/>
      <c r="S204" s="170"/>
      <c r="T204" s="171"/>
      <c r="AT204" s="166" t="s">
        <v>174</v>
      </c>
      <c r="AU204" s="166" t="s">
        <v>84</v>
      </c>
      <c r="AV204" s="13" t="s">
        <v>82</v>
      </c>
      <c r="AW204" s="13" t="s">
        <v>30</v>
      </c>
      <c r="AX204" s="13" t="s">
        <v>74</v>
      </c>
      <c r="AY204" s="166" t="s">
        <v>166</v>
      </c>
    </row>
    <row r="205" spans="1:65" s="13" customFormat="1" ht="22.5">
      <c r="B205" s="164"/>
      <c r="D205" s="165" t="s">
        <v>174</v>
      </c>
      <c r="E205" s="166" t="s">
        <v>1</v>
      </c>
      <c r="F205" s="167" t="s">
        <v>1081</v>
      </c>
      <c r="H205" s="166" t="s">
        <v>1</v>
      </c>
      <c r="I205" s="168"/>
      <c r="L205" s="164"/>
      <c r="M205" s="169"/>
      <c r="N205" s="170"/>
      <c r="O205" s="170"/>
      <c r="P205" s="170"/>
      <c r="Q205" s="170"/>
      <c r="R205" s="170"/>
      <c r="S205" s="170"/>
      <c r="T205" s="171"/>
      <c r="AT205" s="166" t="s">
        <v>174</v>
      </c>
      <c r="AU205" s="166" t="s">
        <v>84</v>
      </c>
      <c r="AV205" s="13" t="s">
        <v>82</v>
      </c>
      <c r="AW205" s="13" t="s">
        <v>30</v>
      </c>
      <c r="AX205" s="13" t="s">
        <v>74</v>
      </c>
      <c r="AY205" s="166" t="s">
        <v>166</v>
      </c>
    </row>
    <row r="206" spans="1:65" s="13" customFormat="1" ht="33.75">
      <c r="B206" s="164"/>
      <c r="D206" s="165" t="s">
        <v>174</v>
      </c>
      <c r="E206" s="166" t="s">
        <v>1</v>
      </c>
      <c r="F206" s="167" t="s">
        <v>1082</v>
      </c>
      <c r="H206" s="166" t="s">
        <v>1</v>
      </c>
      <c r="I206" s="168"/>
      <c r="L206" s="164"/>
      <c r="M206" s="169"/>
      <c r="N206" s="170"/>
      <c r="O206" s="170"/>
      <c r="P206" s="170"/>
      <c r="Q206" s="170"/>
      <c r="R206" s="170"/>
      <c r="S206" s="170"/>
      <c r="T206" s="171"/>
      <c r="AT206" s="166" t="s">
        <v>174</v>
      </c>
      <c r="AU206" s="166" t="s">
        <v>84</v>
      </c>
      <c r="AV206" s="13" t="s">
        <v>82</v>
      </c>
      <c r="AW206" s="13" t="s">
        <v>30</v>
      </c>
      <c r="AX206" s="13" t="s">
        <v>74</v>
      </c>
      <c r="AY206" s="166" t="s">
        <v>166</v>
      </c>
    </row>
    <row r="207" spans="1:65" s="13" customFormat="1" ht="22.5">
      <c r="B207" s="164"/>
      <c r="D207" s="165" t="s">
        <v>174</v>
      </c>
      <c r="E207" s="166" t="s">
        <v>1</v>
      </c>
      <c r="F207" s="167" t="s">
        <v>1083</v>
      </c>
      <c r="H207" s="166" t="s">
        <v>1</v>
      </c>
      <c r="I207" s="168"/>
      <c r="L207" s="164"/>
      <c r="M207" s="169"/>
      <c r="N207" s="170"/>
      <c r="O207" s="170"/>
      <c r="P207" s="170"/>
      <c r="Q207" s="170"/>
      <c r="R207" s="170"/>
      <c r="S207" s="170"/>
      <c r="T207" s="171"/>
      <c r="AT207" s="166" t="s">
        <v>174</v>
      </c>
      <c r="AU207" s="166" t="s">
        <v>84</v>
      </c>
      <c r="AV207" s="13" t="s">
        <v>82</v>
      </c>
      <c r="AW207" s="13" t="s">
        <v>30</v>
      </c>
      <c r="AX207" s="13" t="s">
        <v>74</v>
      </c>
      <c r="AY207" s="166" t="s">
        <v>166</v>
      </c>
    </row>
    <row r="208" spans="1:65" s="13" customFormat="1" ht="22.5">
      <c r="B208" s="164"/>
      <c r="D208" s="165" t="s">
        <v>174</v>
      </c>
      <c r="E208" s="166" t="s">
        <v>1</v>
      </c>
      <c r="F208" s="167" t="s">
        <v>1063</v>
      </c>
      <c r="H208" s="166" t="s">
        <v>1</v>
      </c>
      <c r="I208" s="168"/>
      <c r="L208" s="164"/>
      <c r="M208" s="169"/>
      <c r="N208" s="170"/>
      <c r="O208" s="170"/>
      <c r="P208" s="170"/>
      <c r="Q208" s="170"/>
      <c r="R208" s="170"/>
      <c r="S208" s="170"/>
      <c r="T208" s="171"/>
      <c r="AT208" s="166" t="s">
        <v>174</v>
      </c>
      <c r="AU208" s="166" t="s">
        <v>84</v>
      </c>
      <c r="AV208" s="13" t="s">
        <v>82</v>
      </c>
      <c r="AW208" s="13" t="s">
        <v>30</v>
      </c>
      <c r="AX208" s="13" t="s">
        <v>74</v>
      </c>
      <c r="AY208" s="166" t="s">
        <v>166</v>
      </c>
    </row>
    <row r="209" spans="1:65" s="14" customFormat="1" ht="11.25">
      <c r="B209" s="172"/>
      <c r="D209" s="165" t="s">
        <v>174</v>
      </c>
      <c r="E209" s="173" t="s">
        <v>1</v>
      </c>
      <c r="F209" s="174" t="s">
        <v>82</v>
      </c>
      <c r="H209" s="175">
        <v>1</v>
      </c>
      <c r="I209" s="176"/>
      <c r="L209" s="172"/>
      <c r="M209" s="177"/>
      <c r="N209" s="178"/>
      <c r="O209" s="178"/>
      <c r="P209" s="178"/>
      <c r="Q209" s="178"/>
      <c r="R209" s="178"/>
      <c r="S209" s="178"/>
      <c r="T209" s="179"/>
      <c r="AT209" s="173" t="s">
        <v>174</v>
      </c>
      <c r="AU209" s="173" t="s">
        <v>84</v>
      </c>
      <c r="AV209" s="14" t="s">
        <v>84</v>
      </c>
      <c r="AW209" s="14" t="s">
        <v>30</v>
      </c>
      <c r="AX209" s="14" t="s">
        <v>74</v>
      </c>
      <c r="AY209" s="173" t="s">
        <v>166</v>
      </c>
    </row>
    <row r="210" spans="1:65" s="15" customFormat="1" ht="11.25">
      <c r="B210" s="180"/>
      <c r="D210" s="165" t="s">
        <v>174</v>
      </c>
      <c r="E210" s="181" t="s">
        <v>1</v>
      </c>
      <c r="F210" s="182" t="s">
        <v>177</v>
      </c>
      <c r="H210" s="183">
        <v>1</v>
      </c>
      <c r="I210" s="184"/>
      <c r="L210" s="180"/>
      <c r="M210" s="185"/>
      <c r="N210" s="186"/>
      <c r="O210" s="186"/>
      <c r="P210" s="186"/>
      <c r="Q210" s="186"/>
      <c r="R210" s="186"/>
      <c r="S210" s="186"/>
      <c r="T210" s="187"/>
      <c r="AT210" s="181" t="s">
        <v>174</v>
      </c>
      <c r="AU210" s="181" t="s">
        <v>84</v>
      </c>
      <c r="AV210" s="15" t="s">
        <v>172</v>
      </c>
      <c r="AW210" s="15" t="s">
        <v>30</v>
      </c>
      <c r="AX210" s="15" t="s">
        <v>82</v>
      </c>
      <c r="AY210" s="181" t="s">
        <v>166</v>
      </c>
    </row>
    <row r="211" spans="1:65" s="2" customFormat="1" ht="16.5" customHeight="1">
      <c r="A211" s="32"/>
      <c r="B211" s="149"/>
      <c r="C211" s="150" t="s">
        <v>220</v>
      </c>
      <c r="D211" s="150" t="s">
        <v>168</v>
      </c>
      <c r="E211" s="151" t="s">
        <v>1087</v>
      </c>
      <c r="F211" s="152" t="s">
        <v>1088</v>
      </c>
      <c r="G211" s="153" t="s">
        <v>180</v>
      </c>
      <c r="H211" s="154">
        <v>1</v>
      </c>
      <c r="I211" s="155"/>
      <c r="J211" s="156">
        <f>ROUND(I211*H211,2)</f>
        <v>0</v>
      </c>
      <c r="K211" s="157"/>
      <c r="L211" s="33"/>
      <c r="M211" s="158" t="s">
        <v>1</v>
      </c>
      <c r="N211" s="159" t="s">
        <v>39</v>
      </c>
      <c r="O211" s="58"/>
      <c r="P211" s="160">
        <f>O211*H211</f>
        <v>0</v>
      </c>
      <c r="Q211" s="160">
        <v>1.2286999999999999</v>
      </c>
      <c r="R211" s="160">
        <f>Q211*H211</f>
        <v>1.2286999999999999</v>
      </c>
      <c r="S211" s="160">
        <v>0</v>
      </c>
      <c r="T211" s="161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172</v>
      </c>
      <c r="AT211" s="162" t="s">
        <v>168</v>
      </c>
      <c r="AU211" s="162" t="s">
        <v>84</v>
      </c>
      <c r="AY211" s="17" t="s">
        <v>166</v>
      </c>
      <c r="BE211" s="163">
        <f>IF(N211="základní",J211,0)</f>
        <v>0</v>
      </c>
      <c r="BF211" s="163">
        <f>IF(N211="snížená",J211,0)</f>
        <v>0</v>
      </c>
      <c r="BG211" s="163">
        <f>IF(N211="zákl. přenesená",J211,0)</f>
        <v>0</v>
      </c>
      <c r="BH211" s="163">
        <f>IF(N211="sníž. přenesená",J211,0)</f>
        <v>0</v>
      </c>
      <c r="BI211" s="163">
        <f>IF(N211="nulová",J211,0)</f>
        <v>0</v>
      </c>
      <c r="BJ211" s="17" t="s">
        <v>82</v>
      </c>
      <c r="BK211" s="163">
        <f>ROUND(I211*H211,2)</f>
        <v>0</v>
      </c>
      <c r="BL211" s="17" t="s">
        <v>172</v>
      </c>
      <c r="BM211" s="162" t="s">
        <v>1089</v>
      </c>
    </row>
    <row r="212" spans="1:65" s="13" customFormat="1" ht="11.25">
      <c r="B212" s="164"/>
      <c r="D212" s="165" t="s">
        <v>174</v>
      </c>
      <c r="E212" s="166" t="s">
        <v>1</v>
      </c>
      <c r="F212" s="167" t="s">
        <v>1090</v>
      </c>
      <c r="H212" s="166" t="s">
        <v>1</v>
      </c>
      <c r="I212" s="168"/>
      <c r="L212" s="164"/>
      <c r="M212" s="169"/>
      <c r="N212" s="170"/>
      <c r="O212" s="170"/>
      <c r="P212" s="170"/>
      <c r="Q212" s="170"/>
      <c r="R212" s="170"/>
      <c r="S212" s="170"/>
      <c r="T212" s="171"/>
      <c r="AT212" s="166" t="s">
        <v>174</v>
      </c>
      <c r="AU212" s="166" t="s">
        <v>84</v>
      </c>
      <c r="AV212" s="13" t="s">
        <v>82</v>
      </c>
      <c r="AW212" s="13" t="s">
        <v>30</v>
      </c>
      <c r="AX212" s="13" t="s">
        <v>74</v>
      </c>
      <c r="AY212" s="166" t="s">
        <v>166</v>
      </c>
    </row>
    <row r="213" spans="1:65" s="13" customFormat="1" ht="22.5">
      <c r="B213" s="164"/>
      <c r="D213" s="165" t="s">
        <v>174</v>
      </c>
      <c r="E213" s="166" t="s">
        <v>1</v>
      </c>
      <c r="F213" s="167" t="s">
        <v>1091</v>
      </c>
      <c r="H213" s="166" t="s">
        <v>1</v>
      </c>
      <c r="I213" s="168"/>
      <c r="L213" s="164"/>
      <c r="M213" s="169"/>
      <c r="N213" s="170"/>
      <c r="O213" s="170"/>
      <c r="P213" s="170"/>
      <c r="Q213" s="170"/>
      <c r="R213" s="170"/>
      <c r="S213" s="170"/>
      <c r="T213" s="171"/>
      <c r="AT213" s="166" t="s">
        <v>174</v>
      </c>
      <c r="AU213" s="166" t="s">
        <v>84</v>
      </c>
      <c r="AV213" s="13" t="s">
        <v>82</v>
      </c>
      <c r="AW213" s="13" t="s">
        <v>30</v>
      </c>
      <c r="AX213" s="13" t="s">
        <v>74</v>
      </c>
      <c r="AY213" s="166" t="s">
        <v>166</v>
      </c>
    </row>
    <row r="214" spans="1:65" s="13" customFormat="1" ht="33.75">
      <c r="B214" s="164"/>
      <c r="D214" s="165" t="s">
        <v>174</v>
      </c>
      <c r="E214" s="166" t="s">
        <v>1</v>
      </c>
      <c r="F214" s="167" t="s">
        <v>1092</v>
      </c>
      <c r="H214" s="166" t="s">
        <v>1</v>
      </c>
      <c r="I214" s="168"/>
      <c r="L214" s="164"/>
      <c r="M214" s="169"/>
      <c r="N214" s="170"/>
      <c r="O214" s="170"/>
      <c r="P214" s="170"/>
      <c r="Q214" s="170"/>
      <c r="R214" s="170"/>
      <c r="S214" s="170"/>
      <c r="T214" s="171"/>
      <c r="AT214" s="166" t="s">
        <v>174</v>
      </c>
      <c r="AU214" s="166" t="s">
        <v>84</v>
      </c>
      <c r="AV214" s="13" t="s">
        <v>82</v>
      </c>
      <c r="AW214" s="13" t="s">
        <v>30</v>
      </c>
      <c r="AX214" s="13" t="s">
        <v>74</v>
      </c>
      <c r="AY214" s="166" t="s">
        <v>166</v>
      </c>
    </row>
    <row r="215" spans="1:65" s="13" customFormat="1" ht="11.25">
      <c r="B215" s="164"/>
      <c r="D215" s="165" t="s">
        <v>174</v>
      </c>
      <c r="E215" s="166" t="s">
        <v>1</v>
      </c>
      <c r="F215" s="167" t="s">
        <v>1036</v>
      </c>
      <c r="H215" s="166" t="s">
        <v>1</v>
      </c>
      <c r="I215" s="168"/>
      <c r="L215" s="164"/>
      <c r="M215" s="169"/>
      <c r="N215" s="170"/>
      <c r="O215" s="170"/>
      <c r="P215" s="170"/>
      <c r="Q215" s="170"/>
      <c r="R215" s="170"/>
      <c r="S215" s="170"/>
      <c r="T215" s="171"/>
      <c r="AT215" s="166" t="s">
        <v>174</v>
      </c>
      <c r="AU215" s="166" t="s">
        <v>84</v>
      </c>
      <c r="AV215" s="13" t="s">
        <v>82</v>
      </c>
      <c r="AW215" s="13" t="s">
        <v>30</v>
      </c>
      <c r="AX215" s="13" t="s">
        <v>74</v>
      </c>
      <c r="AY215" s="166" t="s">
        <v>166</v>
      </c>
    </row>
    <row r="216" spans="1:65" s="13" customFormat="1" ht="22.5">
      <c r="B216" s="164"/>
      <c r="D216" s="165" t="s">
        <v>174</v>
      </c>
      <c r="E216" s="166" t="s">
        <v>1</v>
      </c>
      <c r="F216" s="167" t="s">
        <v>1063</v>
      </c>
      <c r="H216" s="166" t="s">
        <v>1</v>
      </c>
      <c r="I216" s="168"/>
      <c r="L216" s="164"/>
      <c r="M216" s="169"/>
      <c r="N216" s="170"/>
      <c r="O216" s="170"/>
      <c r="P216" s="170"/>
      <c r="Q216" s="170"/>
      <c r="R216" s="170"/>
      <c r="S216" s="170"/>
      <c r="T216" s="171"/>
      <c r="AT216" s="166" t="s">
        <v>174</v>
      </c>
      <c r="AU216" s="166" t="s">
        <v>84</v>
      </c>
      <c r="AV216" s="13" t="s">
        <v>82</v>
      </c>
      <c r="AW216" s="13" t="s">
        <v>30</v>
      </c>
      <c r="AX216" s="13" t="s">
        <v>74</v>
      </c>
      <c r="AY216" s="166" t="s">
        <v>166</v>
      </c>
    </row>
    <row r="217" spans="1:65" s="14" customFormat="1" ht="11.25">
      <c r="B217" s="172"/>
      <c r="D217" s="165" t="s">
        <v>174</v>
      </c>
      <c r="E217" s="173" t="s">
        <v>1</v>
      </c>
      <c r="F217" s="174" t="s">
        <v>82</v>
      </c>
      <c r="H217" s="175">
        <v>1</v>
      </c>
      <c r="I217" s="176"/>
      <c r="L217" s="172"/>
      <c r="M217" s="177"/>
      <c r="N217" s="178"/>
      <c r="O217" s="178"/>
      <c r="P217" s="178"/>
      <c r="Q217" s="178"/>
      <c r="R217" s="178"/>
      <c r="S217" s="178"/>
      <c r="T217" s="179"/>
      <c r="AT217" s="173" t="s">
        <v>174</v>
      </c>
      <c r="AU217" s="173" t="s">
        <v>84</v>
      </c>
      <c r="AV217" s="14" t="s">
        <v>84</v>
      </c>
      <c r="AW217" s="14" t="s">
        <v>30</v>
      </c>
      <c r="AX217" s="14" t="s">
        <v>74</v>
      </c>
      <c r="AY217" s="173" t="s">
        <v>166</v>
      </c>
    </row>
    <row r="218" spans="1:65" s="15" customFormat="1" ht="11.25">
      <c r="B218" s="180"/>
      <c r="D218" s="165" t="s">
        <v>174</v>
      </c>
      <c r="E218" s="181" t="s">
        <v>1</v>
      </c>
      <c r="F218" s="182" t="s">
        <v>177</v>
      </c>
      <c r="H218" s="183">
        <v>1</v>
      </c>
      <c r="I218" s="184"/>
      <c r="L218" s="180"/>
      <c r="M218" s="185"/>
      <c r="N218" s="186"/>
      <c r="O218" s="186"/>
      <c r="P218" s="186"/>
      <c r="Q218" s="186"/>
      <c r="R218" s="186"/>
      <c r="S218" s="186"/>
      <c r="T218" s="187"/>
      <c r="AT218" s="181" t="s">
        <v>174</v>
      </c>
      <c r="AU218" s="181" t="s">
        <v>84</v>
      </c>
      <c r="AV218" s="15" t="s">
        <v>172</v>
      </c>
      <c r="AW218" s="15" t="s">
        <v>30</v>
      </c>
      <c r="AX218" s="15" t="s">
        <v>82</v>
      </c>
      <c r="AY218" s="181" t="s">
        <v>166</v>
      </c>
    </row>
    <row r="219" spans="1:65" s="2" customFormat="1" ht="16.5" customHeight="1">
      <c r="A219" s="32"/>
      <c r="B219" s="149"/>
      <c r="C219" s="191" t="s">
        <v>8</v>
      </c>
      <c r="D219" s="191" t="s">
        <v>244</v>
      </c>
      <c r="E219" s="192" t="s">
        <v>1093</v>
      </c>
      <c r="F219" s="193" t="s">
        <v>1094</v>
      </c>
      <c r="G219" s="194" t="s">
        <v>180</v>
      </c>
      <c r="H219" s="195">
        <v>1</v>
      </c>
      <c r="I219" s="196"/>
      <c r="J219" s="197">
        <f>ROUND(I219*H219,2)</f>
        <v>0</v>
      </c>
      <c r="K219" s="198"/>
      <c r="L219" s="199"/>
      <c r="M219" s="200" t="s">
        <v>1</v>
      </c>
      <c r="N219" s="201" t="s">
        <v>39</v>
      </c>
      <c r="O219" s="58"/>
      <c r="P219" s="160">
        <f>O219*H219</f>
        <v>0</v>
      </c>
      <c r="Q219" s="160">
        <v>0.12</v>
      </c>
      <c r="R219" s="160">
        <f>Q219*H219</f>
        <v>0.12</v>
      </c>
      <c r="S219" s="160">
        <v>0</v>
      </c>
      <c r="T219" s="161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2" t="s">
        <v>209</v>
      </c>
      <c r="AT219" s="162" t="s">
        <v>244</v>
      </c>
      <c r="AU219" s="162" t="s">
        <v>84</v>
      </c>
      <c r="AY219" s="17" t="s">
        <v>166</v>
      </c>
      <c r="BE219" s="163">
        <f>IF(N219="základní",J219,0)</f>
        <v>0</v>
      </c>
      <c r="BF219" s="163">
        <f>IF(N219="snížená",J219,0)</f>
        <v>0</v>
      </c>
      <c r="BG219" s="163">
        <f>IF(N219="zákl. přenesená",J219,0)</f>
        <v>0</v>
      </c>
      <c r="BH219" s="163">
        <f>IF(N219="sníž. přenesená",J219,0)</f>
        <v>0</v>
      </c>
      <c r="BI219" s="163">
        <f>IF(N219="nulová",J219,0)</f>
        <v>0</v>
      </c>
      <c r="BJ219" s="17" t="s">
        <v>82</v>
      </c>
      <c r="BK219" s="163">
        <f>ROUND(I219*H219,2)</f>
        <v>0</v>
      </c>
      <c r="BL219" s="17" t="s">
        <v>172</v>
      </c>
      <c r="BM219" s="162" t="s">
        <v>1095</v>
      </c>
    </row>
    <row r="220" spans="1:65" s="13" customFormat="1" ht="11.25">
      <c r="B220" s="164"/>
      <c r="D220" s="165" t="s">
        <v>174</v>
      </c>
      <c r="E220" s="166" t="s">
        <v>1</v>
      </c>
      <c r="F220" s="167" t="s">
        <v>1090</v>
      </c>
      <c r="H220" s="166" t="s">
        <v>1</v>
      </c>
      <c r="I220" s="168"/>
      <c r="L220" s="164"/>
      <c r="M220" s="169"/>
      <c r="N220" s="170"/>
      <c r="O220" s="170"/>
      <c r="P220" s="170"/>
      <c r="Q220" s="170"/>
      <c r="R220" s="170"/>
      <c r="S220" s="170"/>
      <c r="T220" s="171"/>
      <c r="AT220" s="166" t="s">
        <v>174</v>
      </c>
      <c r="AU220" s="166" t="s">
        <v>84</v>
      </c>
      <c r="AV220" s="13" t="s">
        <v>82</v>
      </c>
      <c r="AW220" s="13" t="s">
        <v>30</v>
      </c>
      <c r="AX220" s="13" t="s">
        <v>74</v>
      </c>
      <c r="AY220" s="166" t="s">
        <v>166</v>
      </c>
    </row>
    <row r="221" spans="1:65" s="13" customFormat="1" ht="22.5">
      <c r="B221" s="164"/>
      <c r="D221" s="165" t="s">
        <v>174</v>
      </c>
      <c r="E221" s="166" t="s">
        <v>1</v>
      </c>
      <c r="F221" s="167" t="s">
        <v>1091</v>
      </c>
      <c r="H221" s="166" t="s">
        <v>1</v>
      </c>
      <c r="I221" s="168"/>
      <c r="L221" s="164"/>
      <c r="M221" s="169"/>
      <c r="N221" s="170"/>
      <c r="O221" s="170"/>
      <c r="P221" s="170"/>
      <c r="Q221" s="170"/>
      <c r="R221" s="170"/>
      <c r="S221" s="170"/>
      <c r="T221" s="171"/>
      <c r="AT221" s="166" t="s">
        <v>174</v>
      </c>
      <c r="AU221" s="166" t="s">
        <v>84</v>
      </c>
      <c r="AV221" s="13" t="s">
        <v>82</v>
      </c>
      <c r="AW221" s="13" t="s">
        <v>30</v>
      </c>
      <c r="AX221" s="13" t="s">
        <v>74</v>
      </c>
      <c r="AY221" s="166" t="s">
        <v>166</v>
      </c>
    </row>
    <row r="222" spans="1:65" s="13" customFormat="1" ht="33.75">
      <c r="B222" s="164"/>
      <c r="D222" s="165" t="s">
        <v>174</v>
      </c>
      <c r="E222" s="166" t="s">
        <v>1</v>
      </c>
      <c r="F222" s="167" t="s">
        <v>1092</v>
      </c>
      <c r="H222" s="166" t="s">
        <v>1</v>
      </c>
      <c r="I222" s="168"/>
      <c r="L222" s="164"/>
      <c r="M222" s="169"/>
      <c r="N222" s="170"/>
      <c r="O222" s="170"/>
      <c r="P222" s="170"/>
      <c r="Q222" s="170"/>
      <c r="R222" s="170"/>
      <c r="S222" s="170"/>
      <c r="T222" s="171"/>
      <c r="AT222" s="166" t="s">
        <v>174</v>
      </c>
      <c r="AU222" s="166" t="s">
        <v>84</v>
      </c>
      <c r="AV222" s="13" t="s">
        <v>82</v>
      </c>
      <c r="AW222" s="13" t="s">
        <v>30</v>
      </c>
      <c r="AX222" s="13" t="s">
        <v>74</v>
      </c>
      <c r="AY222" s="166" t="s">
        <v>166</v>
      </c>
    </row>
    <row r="223" spans="1:65" s="13" customFormat="1" ht="11.25">
      <c r="B223" s="164"/>
      <c r="D223" s="165" t="s">
        <v>174</v>
      </c>
      <c r="E223" s="166" t="s">
        <v>1</v>
      </c>
      <c r="F223" s="167" t="s">
        <v>1036</v>
      </c>
      <c r="H223" s="166" t="s">
        <v>1</v>
      </c>
      <c r="I223" s="168"/>
      <c r="L223" s="164"/>
      <c r="M223" s="169"/>
      <c r="N223" s="170"/>
      <c r="O223" s="170"/>
      <c r="P223" s="170"/>
      <c r="Q223" s="170"/>
      <c r="R223" s="170"/>
      <c r="S223" s="170"/>
      <c r="T223" s="171"/>
      <c r="AT223" s="166" t="s">
        <v>174</v>
      </c>
      <c r="AU223" s="166" t="s">
        <v>84</v>
      </c>
      <c r="AV223" s="13" t="s">
        <v>82</v>
      </c>
      <c r="AW223" s="13" t="s">
        <v>30</v>
      </c>
      <c r="AX223" s="13" t="s">
        <v>74</v>
      </c>
      <c r="AY223" s="166" t="s">
        <v>166</v>
      </c>
    </row>
    <row r="224" spans="1:65" s="13" customFormat="1" ht="22.5">
      <c r="B224" s="164"/>
      <c r="D224" s="165" t="s">
        <v>174</v>
      </c>
      <c r="E224" s="166" t="s">
        <v>1</v>
      </c>
      <c r="F224" s="167" t="s">
        <v>1063</v>
      </c>
      <c r="H224" s="166" t="s">
        <v>1</v>
      </c>
      <c r="I224" s="168"/>
      <c r="L224" s="164"/>
      <c r="M224" s="169"/>
      <c r="N224" s="170"/>
      <c r="O224" s="170"/>
      <c r="P224" s="170"/>
      <c r="Q224" s="170"/>
      <c r="R224" s="170"/>
      <c r="S224" s="170"/>
      <c r="T224" s="171"/>
      <c r="AT224" s="166" t="s">
        <v>174</v>
      </c>
      <c r="AU224" s="166" t="s">
        <v>84</v>
      </c>
      <c r="AV224" s="13" t="s">
        <v>82</v>
      </c>
      <c r="AW224" s="13" t="s">
        <v>30</v>
      </c>
      <c r="AX224" s="13" t="s">
        <v>74</v>
      </c>
      <c r="AY224" s="166" t="s">
        <v>166</v>
      </c>
    </row>
    <row r="225" spans="1:65" s="14" customFormat="1" ht="11.25">
      <c r="B225" s="172"/>
      <c r="D225" s="165" t="s">
        <v>174</v>
      </c>
      <c r="E225" s="173" t="s">
        <v>1</v>
      </c>
      <c r="F225" s="174" t="s">
        <v>82</v>
      </c>
      <c r="H225" s="175">
        <v>1</v>
      </c>
      <c r="I225" s="176"/>
      <c r="L225" s="172"/>
      <c r="M225" s="177"/>
      <c r="N225" s="178"/>
      <c r="O225" s="178"/>
      <c r="P225" s="178"/>
      <c r="Q225" s="178"/>
      <c r="R225" s="178"/>
      <c r="S225" s="178"/>
      <c r="T225" s="179"/>
      <c r="AT225" s="173" t="s">
        <v>174</v>
      </c>
      <c r="AU225" s="173" t="s">
        <v>84</v>
      </c>
      <c r="AV225" s="14" t="s">
        <v>84</v>
      </c>
      <c r="AW225" s="14" t="s">
        <v>30</v>
      </c>
      <c r="AX225" s="14" t="s">
        <v>74</v>
      </c>
      <c r="AY225" s="173" t="s">
        <v>166</v>
      </c>
    </row>
    <row r="226" spans="1:65" s="15" customFormat="1" ht="11.25">
      <c r="B226" s="180"/>
      <c r="D226" s="165" t="s">
        <v>174</v>
      </c>
      <c r="E226" s="181" t="s">
        <v>1</v>
      </c>
      <c r="F226" s="182" t="s">
        <v>177</v>
      </c>
      <c r="H226" s="183">
        <v>1</v>
      </c>
      <c r="I226" s="184"/>
      <c r="L226" s="180"/>
      <c r="M226" s="185"/>
      <c r="N226" s="186"/>
      <c r="O226" s="186"/>
      <c r="P226" s="186"/>
      <c r="Q226" s="186"/>
      <c r="R226" s="186"/>
      <c r="S226" s="186"/>
      <c r="T226" s="187"/>
      <c r="AT226" s="181" t="s">
        <v>174</v>
      </c>
      <c r="AU226" s="181" t="s">
        <v>84</v>
      </c>
      <c r="AV226" s="15" t="s">
        <v>172</v>
      </c>
      <c r="AW226" s="15" t="s">
        <v>30</v>
      </c>
      <c r="AX226" s="15" t="s">
        <v>82</v>
      </c>
      <c r="AY226" s="181" t="s">
        <v>166</v>
      </c>
    </row>
    <row r="227" spans="1:65" s="2" customFormat="1" ht="16.5" customHeight="1">
      <c r="A227" s="32"/>
      <c r="B227" s="149"/>
      <c r="C227" s="150" t="s">
        <v>227</v>
      </c>
      <c r="D227" s="150" t="s">
        <v>168</v>
      </c>
      <c r="E227" s="151" t="s">
        <v>1096</v>
      </c>
      <c r="F227" s="152" t="s">
        <v>1097</v>
      </c>
      <c r="G227" s="153" t="s">
        <v>180</v>
      </c>
      <c r="H227" s="154">
        <v>1</v>
      </c>
      <c r="I227" s="155"/>
      <c r="J227" s="156">
        <f>ROUND(I227*H227,2)</f>
        <v>0</v>
      </c>
      <c r="K227" s="157"/>
      <c r="L227" s="33"/>
      <c r="M227" s="158" t="s">
        <v>1</v>
      </c>
      <c r="N227" s="159" t="s">
        <v>39</v>
      </c>
      <c r="O227" s="58"/>
      <c r="P227" s="160">
        <f>O227*H227</f>
        <v>0</v>
      </c>
      <c r="Q227" s="160">
        <v>1.2286999999999999</v>
      </c>
      <c r="R227" s="160">
        <f>Q227*H227</f>
        <v>1.2286999999999999</v>
      </c>
      <c r="S227" s="160">
        <v>0</v>
      </c>
      <c r="T227" s="161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2" t="s">
        <v>172</v>
      </c>
      <c r="AT227" s="162" t="s">
        <v>168</v>
      </c>
      <c r="AU227" s="162" t="s">
        <v>84</v>
      </c>
      <c r="AY227" s="17" t="s">
        <v>166</v>
      </c>
      <c r="BE227" s="163">
        <f>IF(N227="základní",J227,0)</f>
        <v>0</v>
      </c>
      <c r="BF227" s="163">
        <f>IF(N227="snížená",J227,0)</f>
        <v>0</v>
      </c>
      <c r="BG227" s="163">
        <f>IF(N227="zákl. přenesená",J227,0)</f>
        <v>0</v>
      </c>
      <c r="BH227" s="163">
        <f>IF(N227="sníž. přenesená",J227,0)</f>
        <v>0</v>
      </c>
      <c r="BI227" s="163">
        <f>IF(N227="nulová",J227,0)</f>
        <v>0</v>
      </c>
      <c r="BJ227" s="17" t="s">
        <v>82</v>
      </c>
      <c r="BK227" s="163">
        <f>ROUND(I227*H227,2)</f>
        <v>0</v>
      </c>
      <c r="BL227" s="17" t="s">
        <v>172</v>
      </c>
      <c r="BM227" s="162" t="s">
        <v>1098</v>
      </c>
    </row>
    <row r="228" spans="1:65" s="13" customFormat="1" ht="22.5">
      <c r="B228" s="164"/>
      <c r="D228" s="165" t="s">
        <v>174</v>
      </c>
      <c r="E228" s="166" t="s">
        <v>1</v>
      </c>
      <c r="F228" s="167" t="s">
        <v>1099</v>
      </c>
      <c r="H228" s="166" t="s">
        <v>1</v>
      </c>
      <c r="I228" s="168"/>
      <c r="L228" s="164"/>
      <c r="M228" s="169"/>
      <c r="N228" s="170"/>
      <c r="O228" s="170"/>
      <c r="P228" s="170"/>
      <c r="Q228" s="170"/>
      <c r="R228" s="170"/>
      <c r="S228" s="170"/>
      <c r="T228" s="171"/>
      <c r="AT228" s="166" t="s">
        <v>174</v>
      </c>
      <c r="AU228" s="166" t="s">
        <v>84</v>
      </c>
      <c r="AV228" s="13" t="s">
        <v>82</v>
      </c>
      <c r="AW228" s="13" t="s">
        <v>30</v>
      </c>
      <c r="AX228" s="13" t="s">
        <v>74</v>
      </c>
      <c r="AY228" s="166" t="s">
        <v>166</v>
      </c>
    </row>
    <row r="229" spans="1:65" s="13" customFormat="1" ht="11.25">
      <c r="B229" s="164"/>
      <c r="D229" s="165" t="s">
        <v>174</v>
      </c>
      <c r="E229" s="166" t="s">
        <v>1</v>
      </c>
      <c r="F229" s="167" t="s">
        <v>1100</v>
      </c>
      <c r="H229" s="166" t="s">
        <v>1</v>
      </c>
      <c r="I229" s="168"/>
      <c r="L229" s="164"/>
      <c r="M229" s="169"/>
      <c r="N229" s="170"/>
      <c r="O229" s="170"/>
      <c r="P229" s="170"/>
      <c r="Q229" s="170"/>
      <c r="R229" s="170"/>
      <c r="S229" s="170"/>
      <c r="T229" s="171"/>
      <c r="AT229" s="166" t="s">
        <v>174</v>
      </c>
      <c r="AU229" s="166" t="s">
        <v>84</v>
      </c>
      <c r="AV229" s="13" t="s">
        <v>82</v>
      </c>
      <c r="AW229" s="13" t="s">
        <v>30</v>
      </c>
      <c r="AX229" s="13" t="s">
        <v>74</v>
      </c>
      <c r="AY229" s="166" t="s">
        <v>166</v>
      </c>
    </row>
    <row r="230" spans="1:65" s="13" customFormat="1" ht="33.75">
      <c r="B230" s="164"/>
      <c r="D230" s="165" t="s">
        <v>174</v>
      </c>
      <c r="E230" s="166" t="s">
        <v>1</v>
      </c>
      <c r="F230" s="167" t="s">
        <v>1101</v>
      </c>
      <c r="H230" s="166" t="s">
        <v>1</v>
      </c>
      <c r="I230" s="168"/>
      <c r="L230" s="164"/>
      <c r="M230" s="169"/>
      <c r="N230" s="170"/>
      <c r="O230" s="170"/>
      <c r="P230" s="170"/>
      <c r="Q230" s="170"/>
      <c r="R230" s="170"/>
      <c r="S230" s="170"/>
      <c r="T230" s="171"/>
      <c r="AT230" s="166" t="s">
        <v>174</v>
      </c>
      <c r="AU230" s="166" t="s">
        <v>84</v>
      </c>
      <c r="AV230" s="13" t="s">
        <v>82</v>
      </c>
      <c r="AW230" s="13" t="s">
        <v>30</v>
      </c>
      <c r="AX230" s="13" t="s">
        <v>74</v>
      </c>
      <c r="AY230" s="166" t="s">
        <v>166</v>
      </c>
    </row>
    <row r="231" spans="1:65" s="13" customFormat="1" ht="11.25">
      <c r="B231" s="164"/>
      <c r="D231" s="165" t="s">
        <v>174</v>
      </c>
      <c r="E231" s="166" t="s">
        <v>1</v>
      </c>
      <c r="F231" s="167" t="s">
        <v>1102</v>
      </c>
      <c r="H231" s="166" t="s">
        <v>1</v>
      </c>
      <c r="I231" s="168"/>
      <c r="L231" s="164"/>
      <c r="M231" s="169"/>
      <c r="N231" s="170"/>
      <c r="O231" s="170"/>
      <c r="P231" s="170"/>
      <c r="Q231" s="170"/>
      <c r="R231" s="170"/>
      <c r="S231" s="170"/>
      <c r="T231" s="171"/>
      <c r="AT231" s="166" t="s">
        <v>174</v>
      </c>
      <c r="AU231" s="166" t="s">
        <v>84</v>
      </c>
      <c r="AV231" s="13" t="s">
        <v>82</v>
      </c>
      <c r="AW231" s="13" t="s">
        <v>30</v>
      </c>
      <c r="AX231" s="13" t="s">
        <v>74</v>
      </c>
      <c r="AY231" s="166" t="s">
        <v>166</v>
      </c>
    </row>
    <row r="232" spans="1:65" s="13" customFormat="1" ht="11.25">
      <c r="B232" s="164"/>
      <c r="D232" s="165" t="s">
        <v>174</v>
      </c>
      <c r="E232" s="166" t="s">
        <v>1</v>
      </c>
      <c r="F232" s="167" t="s">
        <v>1036</v>
      </c>
      <c r="H232" s="166" t="s">
        <v>1</v>
      </c>
      <c r="I232" s="168"/>
      <c r="L232" s="164"/>
      <c r="M232" s="169"/>
      <c r="N232" s="170"/>
      <c r="O232" s="170"/>
      <c r="P232" s="170"/>
      <c r="Q232" s="170"/>
      <c r="R232" s="170"/>
      <c r="S232" s="170"/>
      <c r="T232" s="171"/>
      <c r="AT232" s="166" t="s">
        <v>174</v>
      </c>
      <c r="AU232" s="166" t="s">
        <v>84</v>
      </c>
      <c r="AV232" s="13" t="s">
        <v>82</v>
      </c>
      <c r="AW232" s="13" t="s">
        <v>30</v>
      </c>
      <c r="AX232" s="13" t="s">
        <v>74</v>
      </c>
      <c r="AY232" s="166" t="s">
        <v>166</v>
      </c>
    </row>
    <row r="233" spans="1:65" s="13" customFormat="1" ht="22.5">
      <c r="B233" s="164"/>
      <c r="D233" s="165" t="s">
        <v>174</v>
      </c>
      <c r="E233" s="166" t="s">
        <v>1</v>
      </c>
      <c r="F233" s="167" t="s">
        <v>1063</v>
      </c>
      <c r="H233" s="166" t="s">
        <v>1</v>
      </c>
      <c r="I233" s="168"/>
      <c r="L233" s="164"/>
      <c r="M233" s="169"/>
      <c r="N233" s="170"/>
      <c r="O233" s="170"/>
      <c r="P233" s="170"/>
      <c r="Q233" s="170"/>
      <c r="R233" s="170"/>
      <c r="S233" s="170"/>
      <c r="T233" s="171"/>
      <c r="AT233" s="166" t="s">
        <v>174</v>
      </c>
      <c r="AU233" s="166" t="s">
        <v>84</v>
      </c>
      <c r="AV233" s="13" t="s">
        <v>82</v>
      </c>
      <c r="AW233" s="13" t="s">
        <v>30</v>
      </c>
      <c r="AX233" s="13" t="s">
        <v>74</v>
      </c>
      <c r="AY233" s="166" t="s">
        <v>166</v>
      </c>
    </row>
    <row r="234" spans="1:65" s="14" customFormat="1" ht="11.25">
      <c r="B234" s="172"/>
      <c r="D234" s="165" t="s">
        <v>174</v>
      </c>
      <c r="E234" s="173" t="s">
        <v>1</v>
      </c>
      <c r="F234" s="174" t="s">
        <v>82</v>
      </c>
      <c r="H234" s="175">
        <v>1</v>
      </c>
      <c r="I234" s="176"/>
      <c r="L234" s="172"/>
      <c r="M234" s="177"/>
      <c r="N234" s="178"/>
      <c r="O234" s="178"/>
      <c r="P234" s="178"/>
      <c r="Q234" s="178"/>
      <c r="R234" s="178"/>
      <c r="S234" s="178"/>
      <c r="T234" s="179"/>
      <c r="AT234" s="173" t="s">
        <v>174</v>
      </c>
      <c r="AU234" s="173" t="s">
        <v>84</v>
      </c>
      <c r="AV234" s="14" t="s">
        <v>84</v>
      </c>
      <c r="AW234" s="14" t="s">
        <v>30</v>
      </c>
      <c r="AX234" s="14" t="s">
        <v>74</v>
      </c>
      <c r="AY234" s="173" t="s">
        <v>166</v>
      </c>
    </row>
    <row r="235" spans="1:65" s="15" customFormat="1" ht="11.25">
      <c r="B235" s="180"/>
      <c r="D235" s="165" t="s">
        <v>174</v>
      </c>
      <c r="E235" s="181" t="s">
        <v>1</v>
      </c>
      <c r="F235" s="182" t="s">
        <v>177</v>
      </c>
      <c r="H235" s="183">
        <v>1</v>
      </c>
      <c r="I235" s="184"/>
      <c r="L235" s="180"/>
      <c r="M235" s="185"/>
      <c r="N235" s="186"/>
      <c r="O235" s="186"/>
      <c r="P235" s="186"/>
      <c r="Q235" s="186"/>
      <c r="R235" s="186"/>
      <c r="S235" s="186"/>
      <c r="T235" s="187"/>
      <c r="AT235" s="181" t="s">
        <v>174</v>
      </c>
      <c r="AU235" s="181" t="s">
        <v>84</v>
      </c>
      <c r="AV235" s="15" t="s">
        <v>172</v>
      </c>
      <c r="AW235" s="15" t="s">
        <v>30</v>
      </c>
      <c r="AX235" s="15" t="s">
        <v>82</v>
      </c>
      <c r="AY235" s="181" t="s">
        <v>166</v>
      </c>
    </row>
    <row r="236" spans="1:65" s="2" customFormat="1" ht="16.5" customHeight="1">
      <c r="A236" s="32"/>
      <c r="B236" s="149"/>
      <c r="C236" s="191" t="s">
        <v>231</v>
      </c>
      <c r="D236" s="191" t="s">
        <v>244</v>
      </c>
      <c r="E236" s="192" t="s">
        <v>1103</v>
      </c>
      <c r="F236" s="193" t="s">
        <v>1104</v>
      </c>
      <c r="G236" s="194" t="s">
        <v>180</v>
      </c>
      <c r="H236" s="195">
        <v>1</v>
      </c>
      <c r="I236" s="196"/>
      <c r="J236" s="197">
        <f>ROUND(I236*H236,2)</f>
        <v>0</v>
      </c>
      <c r="K236" s="198"/>
      <c r="L236" s="199"/>
      <c r="M236" s="200" t="s">
        <v>1</v>
      </c>
      <c r="N236" s="201" t="s">
        <v>39</v>
      </c>
      <c r="O236" s="58"/>
      <c r="P236" s="160">
        <f>O236*H236</f>
        <v>0</v>
      </c>
      <c r="Q236" s="160">
        <v>0.12</v>
      </c>
      <c r="R236" s="160">
        <f>Q236*H236</f>
        <v>0.12</v>
      </c>
      <c r="S236" s="160">
        <v>0</v>
      </c>
      <c r="T236" s="161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2" t="s">
        <v>209</v>
      </c>
      <c r="AT236" s="162" t="s">
        <v>244</v>
      </c>
      <c r="AU236" s="162" t="s">
        <v>84</v>
      </c>
      <c r="AY236" s="17" t="s">
        <v>166</v>
      </c>
      <c r="BE236" s="163">
        <f>IF(N236="základní",J236,0)</f>
        <v>0</v>
      </c>
      <c r="BF236" s="163">
        <f>IF(N236="snížená",J236,0)</f>
        <v>0</v>
      </c>
      <c r="BG236" s="163">
        <f>IF(N236="zákl. přenesená",J236,0)</f>
        <v>0</v>
      </c>
      <c r="BH236" s="163">
        <f>IF(N236="sníž. přenesená",J236,0)</f>
        <v>0</v>
      </c>
      <c r="BI236" s="163">
        <f>IF(N236="nulová",J236,0)</f>
        <v>0</v>
      </c>
      <c r="BJ236" s="17" t="s">
        <v>82</v>
      </c>
      <c r="BK236" s="163">
        <f>ROUND(I236*H236,2)</f>
        <v>0</v>
      </c>
      <c r="BL236" s="17" t="s">
        <v>172</v>
      </c>
      <c r="BM236" s="162" t="s">
        <v>1105</v>
      </c>
    </row>
    <row r="237" spans="1:65" s="13" customFormat="1" ht="22.5">
      <c r="B237" s="164"/>
      <c r="D237" s="165" t="s">
        <v>174</v>
      </c>
      <c r="E237" s="166" t="s">
        <v>1</v>
      </c>
      <c r="F237" s="167" t="s">
        <v>1099</v>
      </c>
      <c r="H237" s="166" t="s">
        <v>1</v>
      </c>
      <c r="I237" s="168"/>
      <c r="L237" s="164"/>
      <c r="M237" s="169"/>
      <c r="N237" s="170"/>
      <c r="O237" s="170"/>
      <c r="P237" s="170"/>
      <c r="Q237" s="170"/>
      <c r="R237" s="170"/>
      <c r="S237" s="170"/>
      <c r="T237" s="171"/>
      <c r="AT237" s="166" t="s">
        <v>174</v>
      </c>
      <c r="AU237" s="166" t="s">
        <v>84</v>
      </c>
      <c r="AV237" s="13" t="s">
        <v>82</v>
      </c>
      <c r="AW237" s="13" t="s">
        <v>30</v>
      </c>
      <c r="AX237" s="13" t="s">
        <v>74</v>
      </c>
      <c r="AY237" s="166" t="s">
        <v>166</v>
      </c>
    </row>
    <row r="238" spans="1:65" s="13" customFormat="1" ht="11.25">
      <c r="B238" s="164"/>
      <c r="D238" s="165" t="s">
        <v>174</v>
      </c>
      <c r="E238" s="166" t="s">
        <v>1</v>
      </c>
      <c r="F238" s="167" t="s">
        <v>1100</v>
      </c>
      <c r="H238" s="166" t="s">
        <v>1</v>
      </c>
      <c r="I238" s="168"/>
      <c r="L238" s="164"/>
      <c r="M238" s="169"/>
      <c r="N238" s="170"/>
      <c r="O238" s="170"/>
      <c r="P238" s="170"/>
      <c r="Q238" s="170"/>
      <c r="R238" s="170"/>
      <c r="S238" s="170"/>
      <c r="T238" s="171"/>
      <c r="AT238" s="166" t="s">
        <v>174</v>
      </c>
      <c r="AU238" s="166" t="s">
        <v>84</v>
      </c>
      <c r="AV238" s="13" t="s">
        <v>82</v>
      </c>
      <c r="AW238" s="13" t="s">
        <v>30</v>
      </c>
      <c r="AX238" s="13" t="s">
        <v>74</v>
      </c>
      <c r="AY238" s="166" t="s">
        <v>166</v>
      </c>
    </row>
    <row r="239" spans="1:65" s="13" customFormat="1" ht="33.75">
      <c r="B239" s="164"/>
      <c r="D239" s="165" t="s">
        <v>174</v>
      </c>
      <c r="E239" s="166" t="s">
        <v>1</v>
      </c>
      <c r="F239" s="167" t="s">
        <v>1101</v>
      </c>
      <c r="H239" s="166" t="s">
        <v>1</v>
      </c>
      <c r="I239" s="168"/>
      <c r="L239" s="164"/>
      <c r="M239" s="169"/>
      <c r="N239" s="170"/>
      <c r="O239" s="170"/>
      <c r="P239" s="170"/>
      <c r="Q239" s="170"/>
      <c r="R239" s="170"/>
      <c r="S239" s="170"/>
      <c r="T239" s="171"/>
      <c r="AT239" s="166" t="s">
        <v>174</v>
      </c>
      <c r="AU239" s="166" t="s">
        <v>84</v>
      </c>
      <c r="AV239" s="13" t="s">
        <v>82</v>
      </c>
      <c r="AW239" s="13" t="s">
        <v>30</v>
      </c>
      <c r="AX239" s="13" t="s">
        <v>74</v>
      </c>
      <c r="AY239" s="166" t="s">
        <v>166</v>
      </c>
    </row>
    <row r="240" spans="1:65" s="13" customFormat="1" ht="11.25">
      <c r="B240" s="164"/>
      <c r="D240" s="165" t="s">
        <v>174</v>
      </c>
      <c r="E240" s="166" t="s">
        <v>1</v>
      </c>
      <c r="F240" s="167" t="s">
        <v>1102</v>
      </c>
      <c r="H240" s="166" t="s">
        <v>1</v>
      </c>
      <c r="I240" s="168"/>
      <c r="L240" s="164"/>
      <c r="M240" s="169"/>
      <c r="N240" s="170"/>
      <c r="O240" s="170"/>
      <c r="P240" s="170"/>
      <c r="Q240" s="170"/>
      <c r="R240" s="170"/>
      <c r="S240" s="170"/>
      <c r="T240" s="171"/>
      <c r="AT240" s="166" t="s">
        <v>174</v>
      </c>
      <c r="AU240" s="166" t="s">
        <v>84</v>
      </c>
      <c r="AV240" s="13" t="s">
        <v>82</v>
      </c>
      <c r="AW240" s="13" t="s">
        <v>30</v>
      </c>
      <c r="AX240" s="13" t="s">
        <v>74</v>
      </c>
      <c r="AY240" s="166" t="s">
        <v>166</v>
      </c>
    </row>
    <row r="241" spans="1:65" s="13" customFormat="1" ht="11.25">
      <c r="B241" s="164"/>
      <c r="D241" s="165" t="s">
        <v>174</v>
      </c>
      <c r="E241" s="166" t="s">
        <v>1</v>
      </c>
      <c r="F241" s="167" t="s">
        <v>1036</v>
      </c>
      <c r="H241" s="166" t="s">
        <v>1</v>
      </c>
      <c r="I241" s="168"/>
      <c r="L241" s="164"/>
      <c r="M241" s="169"/>
      <c r="N241" s="170"/>
      <c r="O241" s="170"/>
      <c r="P241" s="170"/>
      <c r="Q241" s="170"/>
      <c r="R241" s="170"/>
      <c r="S241" s="170"/>
      <c r="T241" s="171"/>
      <c r="AT241" s="166" t="s">
        <v>174</v>
      </c>
      <c r="AU241" s="166" t="s">
        <v>84</v>
      </c>
      <c r="AV241" s="13" t="s">
        <v>82</v>
      </c>
      <c r="AW241" s="13" t="s">
        <v>30</v>
      </c>
      <c r="AX241" s="13" t="s">
        <v>74</v>
      </c>
      <c r="AY241" s="166" t="s">
        <v>166</v>
      </c>
    </row>
    <row r="242" spans="1:65" s="13" customFormat="1" ht="22.5">
      <c r="B242" s="164"/>
      <c r="D242" s="165" t="s">
        <v>174</v>
      </c>
      <c r="E242" s="166" t="s">
        <v>1</v>
      </c>
      <c r="F242" s="167" t="s">
        <v>1063</v>
      </c>
      <c r="H242" s="166" t="s">
        <v>1</v>
      </c>
      <c r="I242" s="168"/>
      <c r="L242" s="164"/>
      <c r="M242" s="169"/>
      <c r="N242" s="170"/>
      <c r="O242" s="170"/>
      <c r="P242" s="170"/>
      <c r="Q242" s="170"/>
      <c r="R242" s="170"/>
      <c r="S242" s="170"/>
      <c r="T242" s="171"/>
      <c r="AT242" s="166" t="s">
        <v>174</v>
      </c>
      <c r="AU242" s="166" t="s">
        <v>84</v>
      </c>
      <c r="AV242" s="13" t="s">
        <v>82</v>
      </c>
      <c r="AW242" s="13" t="s">
        <v>30</v>
      </c>
      <c r="AX242" s="13" t="s">
        <v>74</v>
      </c>
      <c r="AY242" s="166" t="s">
        <v>166</v>
      </c>
    </row>
    <row r="243" spans="1:65" s="14" customFormat="1" ht="11.25">
      <c r="B243" s="172"/>
      <c r="D243" s="165" t="s">
        <v>174</v>
      </c>
      <c r="E243" s="173" t="s">
        <v>1</v>
      </c>
      <c r="F243" s="174" t="s">
        <v>82</v>
      </c>
      <c r="H243" s="175">
        <v>1</v>
      </c>
      <c r="I243" s="176"/>
      <c r="L243" s="172"/>
      <c r="M243" s="177"/>
      <c r="N243" s="178"/>
      <c r="O243" s="178"/>
      <c r="P243" s="178"/>
      <c r="Q243" s="178"/>
      <c r="R243" s="178"/>
      <c r="S243" s="178"/>
      <c r="T243" s="179"/>
      <c r="AT243" s="173" t="s">
        <v>174</v>
      </c>
      <c r="AU243" s="173" t="s">
        <v>84</v>
      </c>
      <c r="AV243" s="14" t="s">
        <v>84</v>
      </c>
      <c r="AW243" s="14" t="s">
        <v>30</v>
      </c>
      <c r="AX243" s="14" t="s">
        <v>74</v>
      </c>
      <c r="AY243" s="173" t="s">
        <v>166</v>
      </c>
    </row>
    <row r="244" spans="1:65" s="15" customFormat="1" ht="11.25">
      <c r="B244" s="180"/>
      <c r="D244" s="165" t="s">
        <v>174</v>
      </c>
      <c r="E244" s="181" t="s">
        <v>1</v>
      </c>
      <c r="F244" s="182" t="s">
        <v>177</v>
      </c>
      <c r="H244" s="183">
        <v>1</v>
      </c>
      <c r="I244" s="184"/>
      <c r="L244" s="180"/>
      <c r="M244" s="185"/>
      <c r="N244" s="186"/>
      <c r="O244" s="186"/>
      <c r="P244" s="186"/>
      <c r="Q244" s="186"/>
      <c r="R244" s="186"/>
      <c r="S244" s="186"/>
      <c r="T244" s="187"/>
      <c r="AT244" s="181" t="s">
        <v>174</v>
      </c>
      <c r="AU244" s="181" t="s">
        <v>84</v>
      </c>
      <c r="AV244" s="15" t="s">
        <v>172</v>
      </c>
      <c r="AW244" s="15" t="s">
        <v>30</v>
      </c>
      <c r="AX244" s="15" t="s">
        <v>82</v>
      </c>
      <c r="AY244" s="181" t="s">
        <v>166</v>
      </c>
    </row>
    <row r="245" spans="1:65" s="2" customFormat="1" ht="16.5" customHeight="1">
      <c r="A245" s="32"/>
      <c r="B245" s="149"/>
      <c r="C245" s="150" t="s">
        <v>306</v>
      </c>
      <c r="D245" s="150" t="s">
        <v>168</v>
      </c>
      <c r="E245" s="151" t="s">
        <v>1106</v>
      </c>
      <c r="F245" s="152" t="s">
        <v>1107</v>
      </c>
      <c r="G245" s="153" t="s">
        <v>180</v>
      </c>
      <c r="H245" s="154">
        <v>1</v>
      </c>
      <c r="I245" s="155"/>
      <c r="J245" s="156">
        <f>ROUND(I245*H245,2)</f>
        <v>0</v>
      </c>
      <c r="K245" s="157"/>
      <c r="L245" s="33"/>
      <c r="M245" s="158" t="s">
        <v>1</v>
      </c>
      <c r="N245" s="159" t="s">
        <v>39</v>
      </c>
      <c r="O245" s="58"/>
      <c r="P245" s="160">
        <f>O245*H245</f>
        <v>0</v>
      </c>
      <c r="Q245" s="160">
        <v>1.2286999999999999</v>
      </c>
      <c r="R245" s="160">
        <f>Q245*H245</f>
        <v>1.2286999999999999</v>
      </c>
      <c r="S245" s="160">
        <v>0</v>
      </c>
      <c r="T245" s="161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2" t="s">
        <v>172</v>
      </c>
      <c r="AT245" s="162" t="s">
        <v>168</v>
      </c>
      <c r="AU245" s="162" t="s">
        <v>84</v>
      </c>
      <c r="AY245" s="17" t="s">
        <v>166</v>
      </c>
      <c r="BE245" s="163">
        <f>IF(N245="základní",J245,0)</f>
        <v>0</v>
      </c>
      <c r="BF245" s="163">
        <f>IF(N245="snížená",J245,0)</f>
        <v>0</v>
      </c>
      <c r="BG245" s="163">
        <f>IF(N245="zákl. přenesená",J245,0)</f>
        <v>0</v>
      </c>
      <c r="BH245" s="163">
        <f>IF(N245="sníž. přenesená",J245,0)</f>
        <v>0</v>
      </c>
      <c r="BI245" s="163">
        <f>IF(N245="nulová",J245,0)</f>
        <v>0</v>
      </c>
      <c r="BJ245" s="17" t="s">
        <v>82</v>
      </c>
      <c r="BK245" s="163">
        <f>ROUND(I245*H245,2)</f>
        <v>0</v>
      </c>
      <c r="BL245" s="17" t="s">
        <v>172</v>
      </c>
      <c r="BM245" s="162" t="s">
        <v>1108</v>
      </c>
    </row>
    <row r="246" spans="1:65" s="13" customFormat="1" ht="22.5">
      <c r="B246" s="164"/>
      <c r="D246" s="165" t="s">
        <v>174</v>
      </c>
      <c r="E246" s="166" t="s">
        <v>1</v>
      </c>
      <c r="F246" s="167" t="s">
        <v>1099</v>
      </c>
      <c r="H246" s="166" t="s">
        <v>1</v>
      </c>
      <c r="I246" s="168"/>
      <c r="L246" s="164"/>
      <c r="M246" s="169"/>
      <c r="N246" s="170"/>
      <c r="O246" s="170"/>
      <c r="P246" s="170"/>
      <c r="Q246" s="170"/>
      <c r="R246" s="170"/>
      <c r="S246" s="170"/>
      <c r="T246" s="171"/>
      <c r="AT246" s="166" t="s">
        <v>174</v>
      </c>
      <c r="AU246" s="166" t="s">
        <v>84</v>
      </c>
      <c r="AV246" s="13" t="s">
        <v>82</v>
      </c>
      <c r="AW246" s="13" t="s">
        <v>30</v>
      </c>
      <c r="AX246" s="13" t="s">
        <v>74</v>
      </c>
      <c r="AY246" s="166" t="s">
        <v>166</v>
      </c>
    </row>
    <row r="247" spans="1:65" s="13" customFormat="1" ht="11.25">
      <c r="B247" s="164"/>
      <c r="D247" s="165" t="s">
        <v>174</v>
      </c>
      <c r="E247" s="166" t="s">
        <v>1</v>
      </c>
      <c r="F247" s="167" t="s">
        <v>1100</v>
      </c>
      <c r="H247" s="166" t="s">
        <v>1</v>
      </c>
      <c r="I247" s="168"/>
      <c r="L247" s="164"/>
      <c r="M247" s="169"/>
      <c r="N247" s="170"/>
      <c r="O247" s="170"/>
      <c r="P247" s="170"/>
      <c r="Q247" s="170"/>
      <c r="R247" s="170"/>
      <c r="S247" s="170"/>
      <c r="T247" s="171"/>
      <c r="AT247" s="166" t="s">
        <v>174</v>
      </c>
      <c r="AU247" s="166" t="s">
        <v>84</v>
      </c>
      <c r="AV247" s="13" t="s">
        <v>82</v>
      </c>
      <c r="AW247" s="13" t="s">
        <v>30</v>
      </c>
      <c r="AX247" s="13" t="s">
        <v>74</v>
      </c>
      <c r="AY247" s="166" t="s">
        <v>166</v>
      </c>
    </row>
    <row r="248" spans="1:65" s="13" customFormat="1" ht="33.75">
      <c r="B248" s="164"/>
      <c r="D248" s="165" t="s">
        <v>174</v>
      </c>
      <c r="E248" s="166" t="s">
        <v>1</v>
      </c>
      <c r="F248" s="167" t="s">
        <v>1101</v>
      </c>
      <c r="H248" s="166" t="s">
        <v>1</v>
      </c>
      <c r="I248" s="168"/>
      <c r="L248" s="164"/>
      <c r="M248" s="169"/>
      <c r="N248" s="170"/>
      <c r="O248" s="170"/>
      <c r="P248" s="170"/>
      <c r="Q248" s="170"/>
      <c r="R248" s="170"/>
      <c r="S248" s="170"/>
      <c r="T248" s="171"/>
      <c r="AT248" s="166" t="s">
        <v>174</v>
      </c>
      <c r="AU248" s="166" t="s">
        <v>84</v>
      </c>
      <c r="AV248" s="13" t="s">
        <v>82</v>
      </c>
      <c r="AW248" s="13" t="s">
        <v>30</v>
      </c>
      <c r="AX248" s="13" t="s">
        <v>74</v>
      </c>
      <c r="AY248" s="166" t="s">
        <v>166</v>
      </c>
    </row>
    <row r="249" spans="1:65" s="13" customFormat="1" ht="11.25">
      <c r="B249" s="164"/>
      <c r="D249" s="165" t="s">
        <v>174</v>
      </c>
      <c r="E249" s="166" t="s">
        <v>1</v>
      </c>
      <c r="F249" s="167" t="s">
        <v>1102</v>
      </c>
      <c r="H249" s="166" t="s">
        <v>1</v>
      </c>
      <c r="I249" s="168"/>
      <c r="L249" s="164"/>
      <c r="M249" s="169"/>
      <c r="N249" s="170"/>
      <c r="O249" s="170"/>
      <c r="P249" s="170"/>
      <c r="Q249" s="170"/>
      <c r="R249" s="170"/>
      <c r="S249" s="170"/>
      <c r="T249" s="171"/>
      <c r="AT249" s="166" t="s">
        <v>174</v>
      </c>
      <c r="AU249" s="166" t="s">
        <v>84</v>
      </c>
      <c r="AV249" s="13" t="s">
        <v>82</v>
      </c>
      <c r="AW249" s="13" t="s">
        <v>30</v>
      </c>
      <c r="AX249" s="13" t="s">
        <v>74</v>
      </c>
      <c r="AY249" s="166" t="s">
        <v>166</v>
      </c>
    </row>
    <row r="250" spans="1:65" s="13" customFormat="1" ht="11.25">
      <c r="B250" s="164"/>
      <c r="D250" s="165" t="s">
        <v>174</v>
      </c>
      <c r="E250" s="166" t="s">
        <v>1</v>
      </c>
      <c r="F250" s="167" t="s">
        <v>1036</v>
      </c>
      <c r="H250" s="166" t="s">
        <v>1</v>
      </c>
      <c r="I250" s="168"/>
      <c r="L250" s="164"/>
      <c r="M250" s="169"/>
      <c r="N250" s="170"/>
      <c r="O250" s="170"/>
      <c r="P250" s="170"/>
      <c r="Q250" s="170"/>
      <c r="R250" s="170"/>
      <c r="S250" s="170"/>
      <c r="T250" s="171"/>
      <c r="AT250" s="166" t="s">
        <v>174</v>
      </c>
      <c r="AU250" s="166" t="s">
        <v>84</v>
      </c>
      <c r="AV250" s="13" t="s">
        <v>82</v>
      </c>
      <c r="AW250" s="13" t="s">
        <v>30</v>
      </c>
      <c r="AX250" s="13" t="s">
        <v>74</v>
      </c>
      <c r="AY250" s="166" t="s">
        <v>166</v>
      </c>
    </row>
    <row r="251" spans="1:65" s="13" customFormat="1" ht="33.75">
      <c r="B251" s="164"/>
      <c r="D251" s="165" t="s">
        <v>174</v>
      </c>
      <c r="E251" s="166" t="s">
        <v>1</v>
      </c>
      <c r="F251" s="167" t="s">
        <v>1109</v>
      </c>
      <c r="H251" s="166" t="s">
        <v>1</v>
      </c>
      <c r="I251" s="168"/>
      <c r="L251" s="164"/>
      <c r="M251" s="169"/>
      <c r="N251" s="170"/>
      <c r="O251" s="170"/>
      <c r="P251" s="170"/>
      <c r="Q251" s="170"/>
      <c r="R251" s="170"/>
      <c r="S251" s="170"/>
      <c r="T251" s="171"/>
      <c r="AT251" s="166" t="s">
        <v>174</v>
      </c>
      <c r="AU251" s="166" t="s">
        <v>84</v>
      </c>
      <c r="AV251" s="13" t="s">
        <v>82</v>
      </c>
      <c r="AW251" s="13" t="s">
        <v>30</v>
      </c>
      <c r="AX251" s="13" t="s">
        <v>74</v>
      </c>
      <c r="AY251" s="166" t="s">
        <v>166</v>
      </c>
    </row>
    <row r="252" spans="1:65" s="14" customFormat="1" ht="11.25">
      <c r="B252" s="172"/>
      <c r="D252" s="165" t="s">
        <v>174</v>
      </c>
      <c r="E252" s="173" t="s">
        <v>1</v>
      </c>
      <c r="F252" s="174" t="s">
        <v>82</v>
      </c>
      <c r="H252" s="175">
        <v>1</v>
      </c>
      <c r="I252" s="176"/>
      <c r="L252" s="172"/>
      <c r="M252" s="177"/>
      <c r="N252" s="178"/>
      <c r="O252" s="178"/>
      <c r="P252" s="178"/>
      <c r="Q252" s="178"/>
      <c r="R252" s="178"/>
      <c r="S252" s="178"/>
      <c r="T252" s="179"/>
      <c r="AT252" s="173" t="s">
        <v>174</v>
      </c>
      <c r="AU252" s="173" t="s">
        <v>84</v>
      </c>
      <c r="AV252" s="14" t="s">
        <v>84</v>
      </c>
      <c r="AW252" s="14" t="s">
        <v>30</v>
      </c>
      <c r="AX252" s="14" t="s">
        <v>74</v>
      </c>
      <c r="AY252" s="173" t="s">
        <v>166</v>
      </c>
    </row>
    <row r="253" spans="1:65" s="15" customFormat="1" ht="11.25">
      <c r="B253" s="180"/>
      <c r="D253" s="165" t="s">
        <v>174</v>
      </c>
      <c r="E253" s="181" t="s">
        <v>1</v>
      </c>
      <c r="F253" s="182" t="s">
        <v>177</v>
      </c>
      <c r="H253" s="183">
        <v>1</v>
      </c>
      <c r="I253" s="184"/>
      <c r="L253" s="180"/>
      <c r="M253" s="185"/>
      <c r="N253" s="186"/>
      <c r="O253" s="186"/>
      <c r="P253" s="186"/>
      <c r="Q253" s="186"/>
      <c r="R253" s="186"/>
      <c r="S253" s="186"/>
      <c r="T253" s="187"/>
      <c r="AT253" s="181" t="s">
        <v>174</v>
      </c>
      <c r="AU253" s="181" t="s">
        <v>84</v>
      </c>
      <c r="AV253" s="15" t="s">
        <v>172</v>
      </c>
      <c r="AW253" s="15" t="s">
        <v>30</v>
      </c>
      <c r="AX253" s="15" t="s">
        <v>82</v>
      </c>
      <c r="AY253" s="181" t="s">
        <v>166</v>
      </c>
    </row>
    <row r="254" spans="1:65" s="2" customFormat="1" ht="24.2" customHeight="1">
      <c r="A254" s="32"/>
      <c r="B254" s="149"/>
      <c r="C254" s="191" t="s">
        <v>311</v>
      </c>
      <c r="D254" s="191" t="s">
        <v>244</v>
      </c>
      <c r="E254" s="192" t="s">
        <v>1110</v>
      </c>
      <c r="F254" s="193" t="s">
        <v>1111</v>
      </c>
      <c r="G254" s="194" t="s">
        <v>180</v>
      </c>
      <c r="H254" s="195">
        <v>1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39</v>
      </c>
      <c r="O254" s="58"/>
      <c r="P254" s="160">
        <f>O254*H254</f>
        <v>0</v>
      </c>
      <c r="Q254" s="160">
        <v>0.12</v>
      </c>
      <c r="R254" s="160">
        <f>Q254*H254</f>
        <v>0.12</v>
      </c>
      <c r="S254" s="160">
        <v>0</v>
      </c>
      <c r="T254" s="161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2" t="s">
        <v>209</v>
      </c>
      <c r="AT254" s="162" t="s">
        <v>244</v>
      </c>
      <c r="AU254" s="162" t="s">
        <v>84</v>
      </c>
      <c r="AY254" s="17" t="s">
        <v>166</v>
      </c>
      <c r="BE254" s="163">
        <f>IF(N254="základní",J254,0)</f>
        <v>0</v>
      </c>
      <c r="BF254" s="163">
        <f>IF(N254="snížená",J254,0)</f>
        <v>0</v>
      </c>
      <c r="BG254" s="163">
        <f>IF(N254="zákl. přenesená",J254,0)</f>
        <v>0</v>
      </c>
      <c r="BH254" s="163">
        <f>IF(N254="sníž. přenesená",J254,0)</f>
        <v>0</v>
      </c>
      <c r="BI254" s="163">
        <f>IF(N254="nulová",J254,0)</f>
        <v>0</v>
      </c>
      <c r="BJ254" s="17" t="s">
        <v>82</v>
      </c>
      <c r="BK254" s="163">
        <f>ROUND(I254*H254,2)</f>
        <v>0</v>
      </c>
      <c r="BL254" s="17" t="s">
        <v>172</v>
      </c>
      <c r="BM254" s="162" t="s">
        <v>1112</v>
      </c>
    </row>
    <row r="255" spans="1:65" s="13" customFormat="1" ht="22.5">
      <c r="B255" s="164"/>
      <c r="D255" s="165" t="s">
        <v>174</v>
      </c>
      <c r="E255" s="166" t="s">
        <v>1</v>
      </c>
      <c r="F255" s="167" t="s">
        <v>1099</v>
      </c>
      <c r="H255" s="166" t="s">
        <v>1</v>
      </c>
      <c r="I255" s="168"/>
      <c r="L255" s="164"/>
      <c r="M255" s="169"/>
      <c r="N255" s="170"/>
      <c r="O255" s="170"/>
      <c r="P255" s="170"/>
      <c r="Q255" s="170"/>
      <c r="R255" s="170"/>
      <c r="S255" s="170"/>
      <c r="T255" s="171"/>
      <c r="AT255" s="166" t="s">
        <v>174</v>
      </c>
      <c r="AU255" s="166" t="s">
        <v>84</v>
      </c>
      <c r="AV255" s="13" t="s">
        <v>82</v>
      </c>
      <c r="AW255" s="13" t="s">
        <v>30</v>
      </c>
      <c r="AX255" s="13" t="s">
        <v>74</v>
      </c>
      <c r="AY255" s="166" t="s">
        <v>166</v>
      </c>
    </row>
    <row r="256" spans="1:65" s="13" customFormat="1" ht="11.25">
      <c r="B256" s="164"/>
      <c r="D256" s="165" t="s">
        <v>174</v>
      </c>
      <c r="E256" s="166" t="s">
        <v>1</v>
      </c>
      <c r="F256" s="167" t="s">
        <v>1100</v>
      </c>
      <c r="H256" s="166" t="s">
        <v>1</v>
      </c>
      <c r="I256" s="168"/>
      <c r="L256" s="164"/>
      <c r="M256" s="169"/>
      <c r="N256" s="170"/>
      <c r="O256" s="170"/>
      <c r="P256" s="170"/>
      <c r="Q256" s="170"/>
      <c r="R256" s="170"/>
      <c r="S256" s="170"/>
      <c r="T256" s="171"/>
      <c r="AT256" s="166" t="s">
        <v>174</v>
      </c>
      <c r="AU256" s="166" t="s">
        <v>84</v>
      </c>
      <c r="AV256" s="13" t="s">
        <v>82</v>
      </c>
      <c r="AW256" s="13" t="s">
        <v>30</v>
      </c>
      <c r="AX256" s="13" t="s">
        <v>74</v>
      </c>
      <c r="AY256" s="166" t="s">
        <v>166</v>
      </c>
    </row>
    <row r="257" spans="1:65" s="13" customFormat="1" ht="33.75">
      <c r="B257" s="164"/>
      <c r="D257" s="165" t="s">
        <v>174</v>
      </c>
      <c r="E257" s="166" t="s">
        <v>1</v>
      </c>
      <c r="F257" s="167" t="s">
        <v>1101</v>
      </c>
      <c r="H257" s="166" t="s">
        <v>1</v>
      </c>
      <c r="I257" s="168"/>
      <c r="L257" s="164"/>
      <c r="M257" s="169"/>
      <c r="N257" s="170"/>
      <c r="O257" s="170"/>
      <c r="P257" s="170"/>
      <c r="Q257" s="170"/>
      <c r="R257" s="170"/>
      <c r="S257" s="170"/>
      <c r="T257" s="171"/>
      <c r="AT257" s="166" t="s">
        <v>174</v>
      </c>
      <c r="AU257" s="166" t="s">
        <v>84</v>
      </c>
      <c r="AV257" s="13" t="s">
        <v>82</v>
      </c>
      <c r="AW257" s="13" t="s">
        <v>30</v>
      </c>
      <c r="AX257" s="13" t="s">
        <v>74</v>
      </c>
      <c r="AY257" s="166" t="s">
        <v>166</v>
      </c>
    </row>
    <row r="258" spans="1:65" s="13" customFormat="1" ht="11.25">
      <c r="B258" s="164"/>
      <c r="D258" s="165" t="s">
        <v>174</v>
      </c>
      <c r="E258" s="166" t="s">
        <v>1</v>
      </c>
      <c r="F258" s="167" t="s">
        <v>1102</v>
      </c>
      <c r="H258" s="166" t="s">
        <v>1</v>
      </c>
      <c r="I258" s="168"/>
      <c r="L258" s="164"/>
      <c r="M258" s="169"/>
      <c r="N258" s="170"/>
      <c r="O258" s="170"/>
      <c r="P258" s="170"/>
      <c r="Q258" s="170"/>
      <c r="R258" s="170"/>
      <c r="S258" s="170"/>
      <c r="T258" s="171"/>
      <c r="AT258" s="166" t="s">
        <v>174</v>
      </c>
      <c r="AU258" s="166" t="s">
        <v>84</v>
      </c>
      <c r="AV258" s="13" t="s">
        <v>82</v>
      </c>
      <c r="AW258" s="13" t="s">
        <v>30</v>
      </c>
      <c r="AX258" s="13" t="s">
        <v>74</v>
      </c>
      <c r="AY258" s="166" t="s">
        <v>166</v>
      </c>
    </row>
    <row r="259" spans="1:65" s="13" customFormat="1" ht="11.25">
      <c r="B259" s="164"/>
      <c r="D259" s="165" t="s">
        <v>174</v>
      </c>
      <c r="E259" s="166" t="s">
        <v>1</v>
      </c>
      <c r="F259" s="167" t="s">
        <v>1036</v>
      </c>
      <c r="H259" s="166" t="s">
        <v>1</v>
      </c>
      <c r="I259" s="168"/>
      <c r="L259" s="164"/>
      <c r="M259" s="169"/>
      <c r="N259" s="170"/>
      <c r="O259" s="170"/>
      <c r="P259" s="170"/>
      <c r="Q259" s="170"/>
      <c r="R259" s="170"/>
      <c r="S259" s="170"/>
      <c r="T259" s="171"/>
      <c r="AT259" s="166" t="s">
        <v>174</v>
      </c>
      <c r="AU259" s="166" t="s">
        <v>84</v>
      </c>
      <c r="AV259" s="13" t="s">
        <v>82</v>
      </c>
      <c r="AW259" s="13" t="s">
        <v>30</v>
      </c>
      <c r="AX259" s="13" t="s">
        <v>74</v>
      </c>
      <c r="AY259" s="166" t="s">
        <v>166</v>
      </c>
    </row>
    <row r="260" spans="1:65" s="13" customFormat="1" ht="33.75">
      <c r="B260" s="164"/>
      <c r="D260" s="165" t="s">
        <v>174</v>
      </c>
      <c r="E260" s="166" t="s">
        <v>1</v>
      </c>
      <c r="F260" s="167" t="s">
        <v>1109</v>
      </c>
      <c r="H260" s="166" t="s">
        <v>1</v>
      </c>
      <c r="I260" s="168"/>
      <c r="L260" s="164"/>
      <c r="M260" s="169"/>
      <c r="N260" s="170"/>
      <c r="O260" s="170"/>
      <c r="P260" s="170"/>
      <c r="Q260" s="170"/>
      <c r="R260" s="170"/>
      <c r="S260" s="170"/>
      <c r="T260" s="171"/>
      <c r="AT260" s="166" t="s">
        <v>174</v>
      </c>
      <c r="AU260" s="166" t="s">
        <v>84</v>
      </c>
      <c r="AV260" s="13" t="s">
        <v>82</v>
      </c>
      <c r="AW260" s="13" t="s">
        <v>30</v>
      </c>
      <c r="AX260" s="13" t="s">
        <v>74</v>
      </c>
      <c r="AY260" s="166" t="s">
        <v>166</v>
      </c>
    </row>
    <row r="261" spans="1:65" s="14" customFormat="1" ht="11.25">
      <c r="B261" s="172"/>
      <c r="D261" s="165" t="s">
        <v>174</v>
      </c>
      <c r="E261" s="173" t="s">
        <v>1</v>
      </c>
      <c r="F261" s="174" t="s">
        <v>82</v>
      </c>
      <c r="H261" s="175">
        <v>1</v>
      </c>
      <c r="I261" s="176"/>
      <c r="L261" s="172"/>
      <c r="M261" s="177"/>
      <c r="N261" s="178"/>
      <c r="O261" s="178"/>
      <c r="P261" s="178"/>
      <c r="Q261" s="178"/>
      <c r="R261" s="178"/>
      <c r="S261" s="178"/>
      <c r="T261" s="179"/>
      <c r="AT261" s="173" t="s">
        <v>174</v>
      </c>
      <c r="AU261" s="173" t="s">
        <v>84</v>
      </c>
      <c r="AV261" s="14" t="s">
        <v>84</v>
      </c>
      <c r="AW261" s="14" t="s">
        <v>30</v>
      </c>
      <c r="AX261" s="14" t="s">
        <v>74</v>
      </c>
      <c r="AY261" s="173" t="s">
        <v>166</v>
      </c>
    </row>
    <row r="262" spans="1:65" s="15" customFormat="1" ht="11.25">
      <c r="B262" s="180"/>
      <c r="D262" s="165" t="s">
        <v>174</v>
      </c>
      <c r="E262" s="181" t="s">
        <v>1</v>
      </c>
      <c r="F262" s="182" t="s">
        <v>177</v>
      </c>
      <c r="H262" s="183">
        <v>1</v>
      </c>
      <c r="I262" s="184"/>
      <c r="L262" s="180"/>
      <c r="M262" s="185"/>
      <c r="N262" s="186"/>
      <c r="O262" s="186"/>
      <c r="P262" s="186"/>
      <c r="Q262" s="186"/>
      <c r="R262" s="186"/>
      <c r="S262" s="186"/>
      <c r="T262" s="187"/>
      <c r="AT262" s="181" t="s">
        <v>174</v>
      </c>
      <c r="AU262" s="181" t="s">
        <v>84</v>
      </c>
      <c r="AV262" s="15" t="s">
        <v>172</v>
      </c>
      <c r="AW262" s="15" t="s">
        <v>30</v>
      </c>
      <c r="AX262" s="15" t="s">
        <v>82</v>
      </c>
      <c r="AY262" s="181" t="s">
        <v>166</v>
      </c>
    </row>
    <row r="263" spans="1:65" s="2" customFormat="1" ht="16.5" customHeight="1">
      <c r="A263" s="32"/>
      <c r="B263" s="149"/>
      <c r="C263" s="150" t="s">
        <v>316</v>
      </c>
      <c r="D263" s="150" t="s">
        <v>168</v>
      </c>
      <c r="E263" s="151" t="s">
        <v>1113</v>
      </c>
      <c r="F263" s="152" t="s">
        <v>1114</v>
      </c>
      <c r="G263" s="153" t="s">
        <v>180</v>
      </c>
      <c r="H263" s="154">
        <v>1</v>
      </c>
      <c r="I263" s="155"/>
      <c r="J263" s="156">
        <f>ROUND(I263*H263,2)</f>
        <v>0</v>
      </c>
      <c r="K263" s="157"/>
      <c r="L263" s="33"/>
      <c r="M263" s="158" t="s">
        <v>1</v>
      </c>
      <c r="N263" s="159" t="s">
        <v>39</v>
      </c>
      <c r="O263" s="58"/>
      <c r="P263" s="160">
        <f>O263*H263</f>
        <v>0</v>
      </c>
      <c r="Q263" s="160">
        <v>1.2286999999999999</v>
      </c>
      <c r="R263" s="160">
        <f>Q263*H263</f>
        <v>1.2286999999999999</v>
      </c>
      <c r="S263" s="160">
        <v>0</v>
      </c>
      <c r="T263" s="161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62" t="s">
        <v>172</v>
      </c>
      <c r="AT263" s="162" t="s">
        <v>168</v>
      </c>
      <c r="AU263" s="162" t="s">
        <v>84</v>
      </c>
      <c r="AY263" s="17" t="s">
        <v>166</v>
      </c>
      <c r="BE263" s="163">
        <f>IF(N263="základní",J263,0)</f>
        <v>0</v>
      </c>
      <c r="BF263" s="163">
        <f>IF(N263="snížená",J263,0)</f>
        <v>0</v>
      </c>
      <c r="BG263" s="163">
        <f>IF(N263="zákl. přenesená",J263,0)</f>
        <v>0</v>
      </c>
      <c r="BH263" s="163">
        <f>IF(N263="sníž. přenesená",J263,0)</f>
        <v>0</v>
      </c>
      <c r="BI263" s="163">
        <f>IF(N263="nulová",J263,0)</f>
        <v>0</v>
      </c>
      <c r="BJ263" s="17" t="s">
        <v>82</v>
      </c>
      <c r="BK263" s="163">
        <f>ROUND(I263*H263,2)</f>
        <v>0</v>
      </c>
      <c r="BL263" s="17" t="s">
        <v>172</v>
      </c>
      <c r="BM263" s="162" t="s">
        <v>1115</v>
      </c>
    </row>
    <row r="264" spans="1:65" s="13" customFormat="1" ht="11.25">
      <c r="B264" s="164"/>
      <c r="D264" s="165" t="s">
        <v>174</v>
      </c>
      <c r="E264" s="166" t="s">
        <v>1</v>
      </c>
      <c r="F264" s="167" t="s">
        <v>1116</v>
      </c>
      <c r="H264" s="166" t="s">
        <v>1</v>
      </c>
      <c r="I264" s="168"/>
      <c r="L264" s="164"/>
      <c r="M264" s="169"/>
      <c r="N264" s="170"/>
      <c r="O264" s="170"/>
      <c r="P264" s="170"/>
      <c r="Q264" s="170"/>
      <c r="R264" s="170"/>
      <c r="S264" s="170"/>
      <c r="T264" s="171"/>
      <c r="AT264" s="166" t="s">
        <v>174</v>
      </c>
      <c r="AU264" s="166" t="s">
        <v>84</v>
      </c>
      <c r="AV264" s="13" t="s">
        <v>82</v>
      </c>
      <c r="AW264" s="13" t="s">
        <v>30</v>
      </c>
      <c r="AX264" s="13" t="s">
        <v>74</v>
      </c>
      <c r="AY264" s="166" t="s">
        <v>166</v>
      </c>
    </row>
    <row r="265" spans="1:65" s="13" customFormat="1" ht="33.75">
      <c r="B265" s="164"/>
      <c r="D265" s="165" t="s">
        <v>174</v>
      </c>
      <c r="E265" s="166" t="s">
        <v>1</v>
      </c>
      <c r="F265" s="167" t="s">
        <v>1117</v>
      </c>
      <c r="H265" s="166" t="s">
        <v>1</v>
      </c>
      <c r="I265" s="168"/>
      <c r="L265" s="164"/>
      <c r="M265" s="169"/>
      <c r="N265" s="170"/>
      <c r="O265" s="170"/>
      <c r="P265" s="170"/>
      <c r="Q265" s="170"/>
      <c r="R265" s="170"/>
      <c r="S265" s="170"/>
      <c r="T265" s="171"/>
      <c r="AT265" s="166" t="s">
        <v>174</v>
      </c>
      <c r="AU265" s="166" t="s">
        <v>84</v>
      </c>
      <c r="AV265" s="13" t="s">
        <v>82</v>
      </c>
      <c r="AW265" s="13" t="s">
        <v>30</v>
      </c>
      <c r="AX265" s="13" t="s">
        <v>74</v>
      </c>
      <c r="AY265" s="166" t="s">
        <v>166</v>
      </c>
    </row>
    <row r="266" spans="1:65" s="13" customFormat="1" ht="22.5">
      <c r="B266" s="164"/>
      <c r="D266" s="165" t="s">
        <v>174</v>
      </c>
      <c r="E266" s="166" t="s">
        <v>1</v>
      </c>
      <c r="F266" s="167" t="s">
        <v>1118</v>
      </c>
      <c r="H266" s="166" t="s">
        <v>1</v>
      </c>
      <c r="I266" s="168"/>
      <c r="L266" s="164"/>
      <c r="M266" s="169"/>
      <c r="N266" s="170"/>
      <c r="O266" s="170"/>
      <c r="P266" s="170"/>
      <c r="Q266" s="170"/>
      <c r="R266" s="170"/>
      <c r="S266" s="170"/>
      <c r="T266" s="171"/>
      <c r="AT266" s="166" t="s">
        <v>174</v>
      </c>
      <c r="AU266" s="166" t="s">
        <v>84</v>
      </c>
      <c r="AV266" s="13" t="s">
        <v>82</v>
      </c>
      <c r="AW266" s="13" t="s">
        <v>30</v>
      </c>
      <c r="AX266" s="13" t="s">
        <v>74</v>
      </c>
      <c r="AY266" s="166" t="s">
        <v>166</v>
      </c>
    </row>
    <row r="267" spans="1:65" s="14" customFormat="1" ht="11.25">
      <c r="B267" s="172"/>
      <c r="D267" s="165" t="s">
        <v>174</v>
      </c>
      <c r="E267" s="173" t="s">
        <v>1</v>
      </c>
      <c r="F267" s="174" t="s">
        <v>82</v>
      </c>
      <c r="H267" s="175">
        <v>1</v>
      </c>
      <c r="I267" s="176"/>
      <c r="L267" s="172"/>
      <c r="M267" s="177"/>
      <c r="N267" s="178"/>
      <c r="O267" s="178"/>
      <c r="P267" s="178"/>
      <c r="Q267" s="178"/>
      <c r="R267" s="178"/>
      <c r="S267" s="178"/>
      <c r="T267" s="179"/>
      <c r="AT267" s="173" t="s">
        <v>174</v>
      </c>
      <c r="AU267" s="173" t="s">
        <v>84</v>
      </c>
      <c r="AV267" s="14" t="s">
        <v>84</v>
      </c>
      <c r="AW267" s="14" t="s">
        <v>30</v>
      </c>
      <c r="AX267" s="14" t="s">
        <v>74</v>
      </c>
      <c r="AY267" s="173" t="s">
        <v>166</v>
      </c>
    </row>
    <row r="268" spans="1:65" s="15" customFormat="1" ht="11.25">
      <c r="B268" s="180"/>
      <c r="D268" s="165" t="s">
        <v>174</v>
      </c>
      <c r="E268" s="181" t="s">
        <v>1</v>
      </c>
      <c r="F268" s="182" t="s">
        <v>177</v>
      </c>
      <c r="H268" s="183">
        <v>1</v>
      </c>
      <c r="I268" s="184"/>
      <c r="L268" s="180"/>
      <c r="M268" s="185"/>
      <c r="N268" s="186"/>
      <c r="O268" s="186"/>
      <c r="P268" s="186"/>
      <c r="Q268" s="186"/>
      <c r="R268" s="186"/>
      <c r="S268" s="186"/>
      <c r="T268" s="187"/>
      <c r="AT268" s="181" t="s">
        <v>174</v>
      </c>
      <c r="AU268" s="181" t="s">
        <v>84</v>
      </c>
      <c r="AV268" s="15" t="s">
        <v>172</v>
      </c>
      <c r="AW268" s="15" t="s">
        <v>30</v>
      </c>
      <c r="AX268" s="15" t="s">
        <v>82</v>
      </c>
      <c r="AY268" s="181" t="s">
        <v>166</v>
      </c>
    </row>
    <row r="269" spans="1:65" s="2" customFormat="1" ht="16.5" customHeight="1">
      <c r="A269" s="32"/>
      <c r="B269" s="149"/>
      <c r="C269" s="150" t="s">
        <v>321</v>
      </c>
      <c r="D269" s="150" t="s">
        <v>168</v>
      </c>
      <c r="E269" s="151" t="s">
        <v>1119</v>
      </c>
      <c r="F269" s="152" t="s">
        <v>1120</v>
      </c>
      <c r="G269" s="153" t="s">
        <v>180</v>
      </c>
      <c r="H269" s="154">
        <v>1</v>
      </c>
      <c r="I269" s="155"/>
      <c r="J269" s="156">
        <f>ROUND(I269*H269,2)</f>
        <v>0</v>
      </c>
      <c r="K269" s="157"/>
      <c r="L269" s="33"/>
      <c r="M269" s="158" t="s">
        <v>1</v>
      </c>
      <c r="N269" s="159" t="s">
        <v>39</v>
      </c>
      <c r="O269" s="58"/>
      <c r="P269" s="160">
        <f>O269*H269</f>
        <v>0</v>
      </c>
      <c r="Q269" s="160">
        <v>1.2286999999999999</v>
      </c>
      <c r="R269" s="160">
        <f>Q269*H269</f>
        <v>1.2286999999999999</v>
      </c>
      <c r="S269" s="160">
        <v>0</v>
      </c>
      <c r="T269" s="161">
        <f>S269*H269</f>
        <v>0</v>
      </c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62" t="s">
        <v>172</v>
      </c>
      <c r="AT269" s="162" t="s">
        <v>168</v>
      </c>
      <c r="AU269" s="162" t="s">
        <v>84</v>
      </c>
      <c r="AY269" s="17" t="s">
        <v>166</v>
      </c>
      <c r="BE269" s="163">
        <f>IF(N269="základní",J269,0)</f>
        <v>0</v>
      </c>
      <c r="BF269" s="163">
        <f>IF(N269="snížená",J269,0)</f>
        <v>0</v>
      </c>
      <c r="BG269" s="163">
        <f>IF(N269="zákl. přenesená",J269,0)</f>
        <v>0</v>
      </c>
      <c r="BH269" s="163">
        <f>IF(N269="sníž. přenesená",J269,0)</f>
        <v>0</v>
      </c>
      <c r="BI269" s="163">
        <f>IF(N269="nulová",J269,0)</f>
        <v>0</v>
      </c>
      <c r="BJ269" s="17" t="s">
        <v>82</v>
      </c>
      <c r="BK269" s="163">
        <f>ROUND(I269*H269,2)</f>
        <v>0</v>
      </c>
      <c r="BL269" s="17" t="s">
        <v>172</v>
      </c>
      <c r="BM269" s="162" t="s">
        <v>1121</v>
      </c>
    </row>
    <row r="270" spans="1:65" s="13" customFormat="1" ht="11.25">
      <c r="B270" s="164"/>
      <c r="D270" s="165" t="s">
        <v>174</v>
      </c>
      <c r="E270" s="166" t="s">
        <v>1</v>
      </c>
      <c r="F270" s="167" t="s">
        <v>1122</v>
      </c>
      <c r="H270" s="166" t="s">
        <v>1</v>
      </c>
      <c r="I270" s="168"/>
      <c r="L270" s="164"/>
      <c r="M270" s="169"/>
      <c r="N270" s="170"/>
      <c r="O270" s="170"/>
      <c r="P270" s="170"/>
      <c r="Q270" s="170"/>
      <c r="R270" s="170"/>
      <c r="S270" s="170"/>
      <c r="T270" s="171"/>
      <c r="AT270" s="166" t="s">
        <v>174</v>
      </c>
      <c r="AU270" s="166" t="s">
        <v>84</v>
      </c>
      <c r="AV270" s="13" t="s">
        <v>82</v>
      </c>
      <c r="AW270" s="13" t="s">
        <v>30</v>
      </c>
      <c r="AX270" s="13" t="s">
        <v>74</v>
      </c>
      <c r="AY270" s="166" t="s">
        <v>166</v>
      </c>
    </row>
    <row r="271" spans="1:65" s="13" customFormat="1" ht="33.75">
      <c r="B271" s="164"/>
      <c r="D271" s="165" t="s">
        <v>174</v>
      </c>
      <c r="E271" s="166" t="s">
        <v>1</v>
      </c>
      <c r="F271" s="167" t="s">
        <v>1123</v>
      </c>
      <c r="H271" s="166" t="s">
        <v>1</v>
      </c>
      <c r="I271" s="168"/>
      <c r="L271" s="164"/>
      <c r="M271" s="169"/>
      <c r="N271" s="170"/>
      <c r="O271" s="170"/>
      <c r="P271" s="170"/>
      <c r="Q271" s="170"/>
      <c r="R271" s="170"/>
      <c r="S271" s="170"/>
      <c r="T271" s="171"/>
      <c r="AT271" s="166" t="s">
        <v>174</v>
      </c>
      <c r="AU271" s="166" t="s">
        <v>84</v>
      </c>
      <c r="AV271" s="13" t="s">
        <v>82</v>
      </c>
      <c r="AW271" s="13" t="s">
        <v>30</v>
      </c>
      <c r="AX271" s="13" t="s">
        <v>74</v>
      </c>
      <c r="AY271" s="166" t="s">
        <v>166</v>
      </c>
    </row>
    <row r="272" spans="1:65" s="13" customFormat="1" ht="22.5">
      <c r="B272" s="164"/>
      <c r="D272" s="165" t="s">
        <v>174</v>
      </c>
      <c r="E272" s="166" t="s">
        <v>1</v>
      </c>
      <c r="F272" s="167" t="s">
        <v>1124</v>
      </c>
      <c r="H272" s="166" t="s">
        <v>1</v>
      </c>
      <c r="I272" s="168"/>
      <c r="L272" s="164"/>
      <c r="M272" s="169"/>
      <c r="N272" s="170"/>
      <c r="O272" s="170"/>
      <c r="P272" s="170"/>
      <c r="Q272" s="170"/>
      <c r="R272" s="170"/>
      <c r="S272" s="170"/>
      <c r="T272" s="171"/>
      <c r="AT272" s="166" t="s">
        <v>174</v>
      </c>
      <c r="AU272" s="166" t="s">
        <v>84</v>
      </c>
      <c r="AV272" s="13" t="s">
        <v>82</v>
      </c>
      <c r="AW272" s="13" t="s">
        <v>30</v>
      </c>
      <c r="AX272" s="13" t="s">
        <v>74</v>
      </c>
      <c r="AY272" s="166" t="s">
        <v>166</v>
      </c>
    </row>
    <row r="273" spans="1:65" s="13" customFormat="1" ht="33.75">
      <c r="B273" s="164"/>
      <c r="D273" s="165" t="s">
        <v>174</v>
      </c>
      <c r="E273" s="166" t="s">
        <v>1</v>
      </c>
      <c r="F273" s="167" t="s">
        <v>1125</v>
      </c>
      <c r="H273" s="166" t="s">
        <v>1</v>
      </c>
      <c r="I273" s="168"/>
      <c r="L273" s="164"/>
      <c r="M273" s="169"/>
      <c r="N273" s="170"/>
      <c r="O273" s="170"/>
      <c r="P273" s="170"/>
      <c r="Q273" s="170"/>
      <c r="R273" s="170"/>
      <c r="S273" s="170"/>
      <c r="T273" s="171"/>
      <c r="AT273" s="166" t="s">
        <v>174</v>
      </c>
      <c r="AU273" s="166" t="s">
        <v>84</v>
      </c>
      <c r="AV273" s="13" t="s">
        <v>82</v>
      </c>
      <c r="AW273" s="13" t="s">
        <v>30</v>
      </c>
      <c r="AX273" s="13" t="s">
        <v>74</v>
      </c>
      <c r="AY273" s="166" t="s">
        <v>166</v>
      </c>
    </row>
    <row r="274" spans="1:65" s="13" customFormat="1" ht="11.25">
      <c r="B274" s="164"/>
      <c r="D274" s="165" t="s">
        <v>174</v>
      </c>
      <c r="E274" s="166" t="s">
        <v>1</v>
      </c>
      <c r="F274" s="167" t="s">
        <v>1036</v>
      </c>
      <c r="H274" s="166" t="s">
        <v>1</v>
      </c>
      <c r="I274" s="168"/>
      <c r="L274" s="164"/>
      <c r="M274" s="169"/>
      <c r="N274" s="170"/>
      <c r="O274" s="170"/>
      <c r="P274" s="170"/>
      <c r="Q274" s="170"/>
      <c r="R274" s="170"/>
      <c r="S274" s="170"/>
      <c r="T274" s="171"/>
      <c r="AT274" s="166" t="s">
        <v>174</v>
      </c>
      <c r="AU274" s="166" t="s">
        <v>84</v>
      </c>
      <c r="AV274" s="13" t="s">
        <v>82</v>
      </c>
      <c r="AW274" s="13" t="s">
        <v>30</v>
      </c>
      <c r="AX274" s="13" t="s">
        <v>74</v>
      </c>
      <c r="AY274" s="166" t="s">
        <v>166</v>
      </c>
    </row>
    <row r="275" spans="1:65" s="13" customFormat="1" ht="22.5">
      <c r="B275" s="164"/>
      <c r="D275" s="165" t="s">
        <v>174</v>
      </c>
      <c r="E275" s="166" t="s">
        <v>1</v>
      </c>
      <c r="F275" s="167" t="s">
        <v>1126</v>
      </c>
      <c r="H275" s="166" t="s">
        <v>1</v>
      </c>
      <c r="I275" s="168"/>
      <c r="L275" s="164"/>
      <c r="M275" s="169"/>
      <c r="N275" s="170"/>
      <c r="O275" s="170"/>
      <c r="P275" s="170"/>
      <c r="Q275" s="170"/>
      <c r="R275" s="170"/>
      <c r="S275" s="170"/>
      <c r="T275" s="171"/>
      <c r="AT275" s="166" t="s">
        <v>174</v>
      </c>
      <c r="AU275" s="166" t="s">
        <v>84</v>
      </c>
      <c r="AV275" s="13" t="s">
        <v>82</v>
      </c>
      <c r="AW275" s="13" t="s">
        <v>30</v>
      </c>
      <c r="AX275" s="13" t="s">
        <v>74</v>
      </c>
      <c r="AY275" s="166" t="s">
        <v>166</v>
      </c>
    </row>
    <row r="276" spans="1:65" s="13" customFormat="1" ht="22.5">
      <c r="B276" s="164"/>
      <c r="D276" s="165" t="s">
        <v>174</v>
      </c>
      <c r="E276" s="166" t="s">
        <v>1</v>
      </c>
      <c r="F276" s="167" t="s">
        <v>1127</v>
      </c>
      <c r="H276" s="166" t="s">
        <v>1</v>
      </c>
      <c r="I276" s="168"/>
      <c r="L276" s="164"/>
      <c r="M276" s="169"/>
      <c r="N276" s="170"/>
      <c r="O276" s="170"/>
      <c r="P276" s="170"/>
      <c r="Q276" s="170"/>
      <c r="R276" s="170"/>
      <c r="S276" s="170"/>
      <c r="T276" s="171"/>
      <c r="AT276" s="166" t="s">
        <v>174</v>
      </c>
      <c r="AU276" s="166" t="s">
        <v>84</v>
      </c>
      <c r="AV276" s="13" t="s">
        <v>82</v>
      </c>
      <c r="AW276" s="13" t="s">
        <v>30</v>
      </c>
      <c r="AX276" s="13" t="s">
        <v>74</v>
      </c>
      <c r="AY276" s="166" t="s">
        <v>166</v>
      </c>
    </row>
    <row r="277" spans="1:65" s="14" customFormat="1" ht="11.25">
      <c r="B277" s="172"/>
      <c r="D277" s="165" t="s">
        <v>174</v>
      </c>
      <c r="E277" s="173" t="s">
        <v>1</v>
      </c>
      <c r="F277" s="174" t="s">
        <v>82</v>
      </c>
      <c r="H277" s="175">
        <v>1</v>
      </c>
      <c r="I277" s="176"/>
      <c r="L277" s="172"/>
      <c r="M277" s="177"/>
      <c r="N277" s="178"/>
      <c r="O277" s="178"/>
      <c r="P277" s="178"/>
      <c r="Q277" s="178"/>
      <c r="R277" s="178"/>
      <c r="S277" s="178"/>
      <c r="T277" s="179"/>
      <c r="AT277" s="173" t="s">
        <v>174</v>
      </c>
      <c r="AU277" s="173" t="s">
        <v>84</v>
      </c>
      <c r="AV277" s="14" t="s">
        <v>84</v>
      </c>
      <c r="AW277" s="14" t="s">
        <v>30</v>
      </c>
      <c r="AX277" s="14" t="s">
        <v>74</v>
      </c>
      <c r="AY277" s="173" t="s">
        <v>166</v>
      </c>
    </row>
    <row r="278" spans="1:65" s="15" customFormat="1" ht="11.25">
      <c r="B278" s="180"/>
      <c r="D278" s="165" t="s">
        <v>174</v>
      </c>
      <c r="E278" s="181" t="s">
        <v>1</v>
      </c>
      <c r="F278" s="182" t="s">
        <v>177</v>
      </c>
      <c r="H278" s="183">
        <v>1</v>
      </c>
      <c r="I278" s="184"/>
      <c r="L278" s="180"/>
      <c r="M278" s="185"/>
      <c r="N278" s="186"/>
      <c r="O278" s="186"/>
      <c r="P278" s="186"/>
      <c r="Q278" s="186"/>
      <c r="R278" s="186"/>
      <c r="S278" s="186"/>
      <c r="T278" s="187"/>
      <c r="AT278" s="181" t="s">
        <v>174</v>
      </c>
      <c r="AU278" s="181" t="s">
        <v>84</v>
      </c>
      <c r="AV278" s="15" t="s">
        <v>172</v>
      </c>
      <c r="AW278" s="15" t="s">
        <v>30</v>
      </c>
      <c r="AX278" s="15" t="s">
        <v>82</v>
      </c>
      <c r="AY278" s="181" t="s">
        <v>166</v>
      </c>
    </row>
    <row r="279" spans="1:65" s="2" customFormat="1" ht="16.5" customHeight="1">
      <c r="A279" s="32"/>
      <c r="B279" s="149"/>
      <c r="C279" s="191" t="s">
        <v>326</v>
      </c>
      <c r="D279" s="191" t="s">
        <v>244</v>
      </c>
      <c r="E279" s="192" t="s">
        <v>1128</v>
      </c>
      <c r="F279" s="193" t="s">
        <v>1129</v>
      </c>
      <c r="G279" s="194" t="s">
        <v>180</v>
      </c>
      <c r="H279" s="195">
        <v>1</v>
      </c>
      <c r="I279" s="196"/>
      <c r="J279" s="197">
        <f>ROUND(I279*H279,2)</f>
        <v>0</v>
      </c>
      <c r="K279" s="198"/>
      <c r="L279" s="199"/>
      <c r="M279" s="200" t="s">
        <v>1</v>
      </c>
      <c r="N279" s="201" t="s">
        <v>39</v>
      </c>
      <c r="O279" s="58"/>
      <c r="P279" s="160">
        <f>O279*H279</f>
        <v>0</v>
      </c>
      <c r="Q279" s="160">
        <v>0.12</v>
      </c>
      <c r="R279" s="160">
        <f>Q279*H279</f>
        <v>0.12</v>
      </c>
      <c r="S279" s="160">
        <v>0</v>
      </c>
      <c r="T279" s="161">
        <f>S279*H279</f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62" t="s">
        <v>209</v>
      </c>
      <c r="AT279" s="162" t="s">
        <v>244</v>
      </c>
      <c r="AU279" s="162" t="s">
        <v>84</v>
      </c>
      <c r="AY279" s="17" t="s">
        <v>166</v>
      </c>
      <c r="BE279" s="163">
        <f>IF(N279="základní",J279,0)</f>
        <v>0</v>
      </c>
      <c r="BF279" s="163">
        <f>IF(N279="snížená",J279,0)</f>
        <v>0</v>
      </c>
      <c r="BG279" s="163">
        <f>IF(N279="zákl. přenesená",J279,0)</f>
        <v>0</v>
      </c>
      <c r="BH279" s="163">
        <f>IF(N279="sníž. přenesená",J279,0)</f>
        <v>0</v>
      </c>
      <c r="BI279" s="163">
        <f>IF(N279="nulová",J279,0)</f>
        <v>0</v>
      </c>
      <c r="BJ279" s="17" t="s">
        <v>82</v>
      </c>
      <c r="BK279" s="163">
        <f>ROUND(I279*H279,2)</f>
        <v>0</v>
      </c>
      <c r="BL279" s="17" t="s">
        <v>172</v>
      </c>
      <c r="BM279" s="162" t="s">
        <v>1130</v>
      </c>
    </row>
    <row r="280" spans="1:65" s="13" customFormat="1" ht="11.25">
      <c r="B280" s="164"/>
      <c r="D280" s="165" t="s">
        <v>174</v>
      </c>
      <c r="E280" s="166" t="s">
        <v>1</v>
      </c>
      <c r="F280" s="167" t="s">
        <v>1122</v>
      </c>
      <c r="H280" s="166" t="s">
        <v>1</v>
      </c>
      <c r="I280" s="168"/>
      <c r="L280" s="164"/>
      <c r="M280" s="169"/>
      <c r="N280" s="170"/>
      <c r="O280" s="170"/>
      <c r="P280" s="170"/>
      <c r="Q280" s="170"/>
      <c r="R280" s="170"/>
      <c r="S280" s="170"/>
      <c r="T280" s="171"/>
      <c r="AT280" s="166" t="s">
        <v>174</v>
      </c>
      <c r="AU280" s="166" t="s">
        <v>84</v>
      </c>
      <c r="AV280" s="13" t="s">
        <v>82</v>
      </c>
      <c r="AW280" s="13" t="s">
        <v>30</v>
      </c>
      <c r="AX280" s="13" t="s">
        <v>74</v>
      </c>
      <c r="AY280" s="166" t="s">
        <v>166</v>
      </c>
    </row>
    <row r="281" spans="1:65" s="13" customFormat="1" ht="33.75">
      <c r="B281" s="164"/>
      <c r="D281" s="165" t="s">
        <v>174</v>
      </c>
      <c r="E281" s="166" t="s">
        <v>1</v>
      </c>
      <c r="F281" s="167" t="s">
        <v>1123</v>
      </c>
      <c r="H281" s="166" t="s">
        <v>1</v>
      </c>
      <c r="I281" s="168"/>
      <c r="L281" s="164"/>
      <c r="M281" s="169"/>
      <c r="N281" s="170"/>
      <c r="O281" s="170"/>
      <c r="P281" s="170"/>
      <c r="Q281" s="170"/>
      <c r="R281" s="170"/>
      <c r="S281" s="170"/>
      <c r="T281" s="171"/>
      <c r="AT281" s="166" t="s">
        <v>174</v>
      </c>
      <c r="AU281" s="166" t="s">
        <v>84</v>
      </c>
      <c r="AV281" s="13" t="s">
        <v>82</v>
      </c>
      <c r="AW281" s="13" t="s">
        <v>30</v>
      </c>
      <c r="AX281" s="13" t="s">
        <v>74</v>
      </c>
      <c r="AY281" s="166" t="s">
        <v>166</v>
      </c>
    </row>
    <row r="282" spans="1:65" s="13" customFormat="1" ht="22.5">
      <c r="B282" s="164"/>
      <c r="D282" s="165" t="s">
        <v>174</v>
      </c>
      <c r="E282" s="166" t="s">
        <v>1</v>
      </c>
      <c r="F282" s="167" t="s">
        <v>1124</v>
      </c>
      <c r="H282" s="166" t="s">
        <v>1</v>
      </c>
      <c r="I282" s="168"/>
      <c r="L282" s="164"/>
      <c r="M282" s="169"/>
      <c r="N282" s="170"/>
      <c r="O282" s="170"/>
      <c r="P282" s="170"/>
      <c r="Q282" s="170"/>
      <c r="R282" s="170"/>
      <c r="S282" s="170"/>
      <c r="T282" s="171"/>
      <c r="AT282" s="166" t="s">
        <v>174</v>
      </c>
      <c r="AU282" s="166" t="s">
        <v>84</v>
      </c>
      <c r="AV282" s="13" t="s">
        <v>82</v>
      </c>
      <c r="AW282" s="13" t="s">
        <v>30</v>
      </c>
      <c r="AX282" s="13" t="s">
        <v>74</v>
      </c>
      <c r="AY282" s="166" t="s">
        <v>166</v>
      </c>
    </row>
    <row r="283" spans="1:65" s="13" customFormat="1" ht="33.75">
      <c r="B283" s="164"/>
      <c r="D283" s="165" t="s">
        <v>174</v>
      </c>
      <c r="E283" s="166" t="s">
        <v>1</v>
      </c>
      <c r="F283" s="167" t="s">
        <v>1125</v>
      </c>
      <c r="H283" s="166" t="s">
        <v>1</v>
      </c>
      <c r="I283" s="168"/>
      <c r="L283" s="164"/>
      <c r="M283" s="169"/>
      <c r="N283" s="170"/>
      <c r="O283" s="170"/>
      <c r="P283" s="170"/>
      <c r="Q283" s="170"/>
      <c r="R283" s="170"/>
      <c r="S283" s="170"/>
      <c r="T283" s="171"/>
      <c r="AT283" s="166" t="s">
        <v>174</v>
      </c>
      <c r="AU283" s="166" t="s">
        <v>84</v>
      </c>
      <c r="AV283" s="13" t="s">
        <v>82</v>
      </c>
      <c r="AW283" s="13" t="s">
        <v>30</v>
      </c>
      <c r="AX283" s="13" t="s">
        <v>74</v>
      </c>
      <c r="AY283" s="166" t="s">
        <v>166</v>
      </c>
    </row>
    <row r="284" spans="1:65" s="13" customFormat="1" ht="11.25">
      <c r="B284" s="164"/>
      <c r="D284" s="165" t="s">
        <v>174</v>
      </c>
      <c r="E284" s="166" t="s">
        <v>1</v>
      </c>
      <c r="F284" s="167" t="s">
        <v>1036</v>
      </c>
      <c r="H284" s="166" t="s">
        <v>1</v>
      </c>
      <c r="I284" s="168"/>
      <c r="L284" s="164"/>
      <c r="M284" s="169"/>
      <c r="N284" s="170"/>
      <c r="O284" s="170"/>
      <c r="P284" s="170"/>
      <c r="Q284" s="170"/>
      <c r="R284" s="170"/>
      <c r="S284" s="170"/>
      <c r="T284" s="171"/>
      <c r="AT284" s="166" t="s">
        <v>174</v>
      </c>
      <c r="AU284" s="166" t="s">
        <v>84</v>
      </c>
      <c r="AV284" s="13" t="s">
        <v>82</v>
      </c>
      <c r="AW284" s="13" t="s">
        <v>30</v>
      </c>
      <c r="AX284" s="13" t="s">
        <v>74</v>
      </c>
      <c r="AY284" s="166" t="s">
        <v>166</v>
      </c>
    </row>
    <row r="285" spans="1:65" s="13" customFormat="1" ht="22.5">
      <c r="B285" s="164"/>
      <c r="D285" s="165" t="s">
        <v>174</v>
      </c>
      <c r="E285" s="166" t="s">
        <v>1</v>
      </c>
      <c r="F285" s="167" t="s">
        <v>1126</v>
      </c>
      <c r="H285" s="166" t="s">
        <v>1</v>
      </c>
      <c r="I285" s="168"/>
      <c r="L285" s="164"/>
      <c r="M285" s="169"/>
      <c r="N285" s="170"/>
      <c r="O285" s="170"/>
      <c r="P285" s="170"/>
      <c r="Q285" s="170"/>
      <c r="R285" s="170"/>
      <c r="S285" s="170"/>
      <c r="T285" s="171"/>
      <c r="AT285" s="166" t="s">
        <v>174</v>
      </c>
      <c r="AU285" s="166" t="s">
        <v>84</v>
      </c>
      <c r="AV285" s="13" t="s">
        <v>82</v>
      </c>
      <c r="AW285" s="13" t="s">
        <v>30</v>
      </c>
      <c r="AX285" s="13" t="s">
        <v>74</v>
      </c>
      <c r="AY285" s="166" t="s">
        <v>166</v>
      </c>
    </row>
    <row r="286" spans="1:65" s="13" customFormat="1" ht="22.5">
      <c r="B286" s="164"/>
      <c r="D286" s="165" t="s">
        <v>174</v>
      </c>
      <c r="E286" s="166" t="s">
        <v>1</v>
      </c>
      <c r="F286" s="167" t="s">
        <v>1127</v>
      </c>
      <c r="H286" s="166" t="s">
        <v>1</v>
      </c>
      <c r="I286" s="168"/>
      <c r="L286" s="164"/>
      <c r="M286" s="169"/>
      <c r="N286" s="170"/>
      <c r="O286" s="170"/>
      <c r="P286" s="170"/>
      <c r="Q286" s="170"/>
      <c r="R286" s="170"/>
      <c r="S286" s="170"/>
      <c r="T286" s="171"/>
      <c r="AT286" s="166" t="s">
        <v>174</v>
      </c>
      <c r="AU286" s="166" t="s">
        <v>84</v>
      </c>
      <c r="AV286" s="13" t="s">
        <v>82</v>
      </c>
      <c r="AW286" s="13" t="s">
        <v>30</v>
      </c>
      <c r="AX286" s="13" t="s">
        <v>74</v>
      </c>
      <c r="AY286" s="166" t="s">
        <v>166</v>
      </c>
    </row>
    <row r="287" spans="1:65" s="14" customFormat="1" ht="11.25">
      <c r="B287" s="172"/>
      <c r="D287" s="165" t="s">
        <v>174</v>
      </c>
      <c r="E287" s="173" t="s">
        <v>1</v>
      </c>
      <c r="F287" s="174" t="s">
        <v>82</v>
      </c>
      <c r="H287" s="175">
        <v>1</v>
      </c>
      <c r="I287" s="176"/>
      <c r="L287" s="172"/>
      <c r="M287" s="177"/>
      <c r="N287" s="178"/>
      <c r="O287" s="178"/>
      <c r="P287" s="178"/>
      <c r="Q287" s="178"/>
      <c r="R287" s="178"/>
      <c r="S287" s="178"/>
      <c r="T287" s="179"/>
      <c r="AT287" s="173" t="s">
        <v>174</v>
      </c>
      <c r="AU287" s="173" t="s">
        <v>84</v>
      </c>
      <c r="AV287" s="14" t="s">
        <v>84</v>
      </c>
      <c r="AW287" s="14" t="s">
        <v>30</v>
      </c>
      <c r="AX287" s="14" t="s">
        <v>74</v>
      </c>
      <c r="AY287" s="173" t="s">
        <v>166</v>
      </c>
    </row>
    <row r="288" spans="1:65" s="15" customFormat="1" ht="11.25">
      <c r="B288" s="180"/>
      <c r="D288" s="165" t="s">
        <v>174</v>
      </c>
      <c r="E288" s="181" t="s">
        <v>1</v>
      </c>
      <c r="F288" s="182" t="s">
        <v>177</v>
      </c>
      <c r="H288" s="183">
        <v>1</v>
      </c>
      <c r="I288" s="184"/>
      <c r="L288" s="180"/>
      <c r="M288" s="185"/>
      <c r="N288" s="186"/>
      <c r="O288" s="186"/>
      <c r="P288" s="186"/>
      <c r="Q288" s="186"/>
      <c r="R288" s="186"/>
      <c r="S288" s="186"/>
      <c r="T288" s="187"/>
      <c r="AT288" s="181" t="s">
        <v>174</v>
      </c>
      <c r="AU288" s="181" t="s">
        <v>84</v>
      </c>
      <c r="AV288" s="15" t="s">
        <v>172</v>
      </c>
      <c r="AW288" s="15" t="s">
        <v>30</v>
      </c>
      <c r="AX288" s="15" t="s">
        <v>82</v>
      </c>
      <c r="AY288" s="181" t="s">
        <v>166</v>
      </c>
    </row>
    <row r="289" spans="1:65" s="2" customFormat="1" ht="16.5" customHeight="1">
      <c r="A289" s="32"/>
      <c r="B289" s="149"/>
      <c r="C289" s="150" t="s">
        <v>331</v>
      </c>
      <c r="D289" s="150" t="s">
        <v>168</v>
      </c>
      <c r="E289" s="151" t="s">
        <v>1131</v>
      </c>
      <c r="F289" s="152" t="s">
        <v>1132</v>
      </c>
      <c r="G289" s="153" t="s">
        <v>180</v>
      </c>
      <c r="H289" s="154">
        <v>2</v>
      </c>
      <c r="I289" s="155"/>
      <c r="J289" s="156">
        <f>ROUND(I289*H289,2)</f>
        <v>0</v>
      </c>
      <c r="K289" s="157"/>
      <c r="L289" s="33"/>
      <c r="M289" s="158" t="s">
        <v>1</v>
      </c>
      <c r="N289" s="159" t="s">
        <v>39</v>
      </c>
      <c r="O289" s="58"/>
      <c r="P289" s="160">
        <f>O289*H289</f>
        <v>0</v>
      </c>
      <c r="Q289" s="160">
        <v>1.2286999999999999</v>
      </c>
      <c r="R289" s="160">
        <f>Q289*H289</f>
        <v>2.4573999999999998</v>
      </c>
      <c r="S289" s="160">
        <v>0</v>
      </c>
      <c r="T289" s="161">
        <f>S289*H289</f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62" t="s">
        <v>172</v>
      </c>
      <c r="AT289" s="162" t="s">
        <v>168</v>
      </c>
      <c r="AU289" s="162" t="s">
        <v>84</v>
      </c>
      <c r="AY289" s="17" t="s">
        <v>166</v>
      </c>
      <c r="BE289" s="163">
        <f>IF(N289="základní",J289,0)</f>
        <v>0</v>
      </c>
      <c r="BF289" s="163">
        <f>IF(N289="snížená",J289,0)</f>
        <v>0</v>
      </c>
      <c r="BG289" s="163">
        <f>IF(N289="zákl. přenesená",J289,0)</f>
        <v>0</v>
      </c>
      <c r="BH289" s="163">
        <f>IF(N289="sníž. přenesená",J289,0)</f>
        <v>0</v>
      </c>
      <c r="BI289" s="163">
        <f>IF(N289="nulová",J289,0)</f>
        <v>0</v>
      </c>
      <c r="BJ289" s="17" t="s">
        <v>82</v>
      </c>
      <c r="BK289" s="163">
        <f>ROUND(I289*H289,2)</f>
        <v>0</v>
      </c>
      <c r="BL289" s="17" t="s">
        <v>172</v>
      </c>
      <c r="BM289" s="162" t="s">
        <v>1133</v>
      </c>
    </row>
    <row r="290" spans="1:65" s="13" customFormat="1" ht="11.25">
      <c r="B290" s="164"/>
      <c r="D290" s="165" t="s">
        <v>174</v>
      </c>
      <c r="E290" s="166" t="s">
        <v>1</v>
      </c>
      <c r="F290" s="167" t="s">
        <v>1134</v>
      </c>
      <c r="H290" s="166" t="s">
        <v>1</v>
      </c>
      <c r="I290" s="168"/>
      <c r="L290" s="164"/>
      <c r="M290" s="169"/>
      <c r="N290" s="170"/>
      <c r="O290" s="170"/>
      <c r="P290" s="170"/>
      <c r="Q290" s="170"/>
      <c r="R290" s="170"/>
      <c r="S290" s="170"/>
      <c r="T290" s="171"/>
      <c r="AT290" s="166" t="s">
        <v>174</v>
      </c>
      <c r="AU290" s="166" t="s">
        <v>84</v>
      </c>
      <c r="AV290" s="13" t="s">
        <v>82</v>
      </c>
      <c r="AW290" s="13" t="s">
        <v>30</v>
      </c>
      <c r="AX290" s="13" t="s">
        <v>74</v>
      </c>
      <c r="AY290" s="166" t="s">
        <v>166</v>
      </c>
    </row>
    <row r="291" spans="1:65" s="13" customFormat="1" ht="33.75">
      <c r="B291" s="164"/>
      <c r="D291" s="165" t="s">
        <v>174</v>
      </c>
      <c r="E291" s="166" t="s">
        <v>1</v>
      </c>
      <c r="F291" s="167" t="s">
        <v>1135</v>
      </c>
      <c r="H291" s="166" t="s">
        <v>1</v>
      </c>
      <c r="I291" s="168"/>
      <c r="L291" s="164"/>
      <c r="M291" s="169"/>
      <c r="N291" s="170"/>
      <c r="O291" s="170"/>
      <c r="P291" s="170"/>
      <c r="Q291" s="170"/>
      <c r="R291" s="170"/>
      <c r="S291" s="170"/>
      <c r="T291" s="171"/>
      <c r="AT291" s="166" t="s">
        <v>174</v>
      </c>
      <c r="AU291" s="166" t="s">
        <v>84</v>
      </c>
      <c r="AV291" s="13" t="s">
        <v>82</v>
      </c>
      <c r="AW291" s="13" t="s">
        <v>30</v>
      </c>
      <c r="AX291" s="13" t="s">
        <v>74</v>
      </c>
      <c r="AY291" s="166" t="s">
        <v>166</v>
      </c>
    </row>
    <row r="292" spans="1:65" s="13" customFormat="1" ht="11.25">
      <c r="B292" s="164"/>
      <c r="D292" s="165" t="s">
        <v>174</v>
      </c>
      <c r="E292" s="166" t="s">
        <v>1</v>
      </c>
      <c r="F292" s="167" t="s">
        <v>1136</v>
      </c>
      <c r="H292" s="166" t="s">
        <v>1</v>
      </c>
      <c r="I292" s="168"/>
      <c r="L292" s="164"/>
      <c r="M292" s="169"/>
      <c r="N292" s="170"/>
      <c r="O292" s="170"/>
      <c r="P292" s="170"/>
      <c r="Q292" s="170"/>
      <c r="R292" s="170"/>
      <c r="S292" s="170"/>
      <c r="T292" s="171"/>
      <c r="AT292" s="166" t="s">
        <v>174</v>
      </c>
      <c r="AU292" s="166" t="s">
        <v>84</v>
      </c>
      <c r="AV292" s="13" t="s">
        <v>82</v>
      </c>
      <c r="AW292" s="13" t="s">
        <v>30</v>
      </c>
      <c r="AX292" s="13" t="s">
        <v>74</v>
      </c>
      <c r="AY292" s="166" t="s">
        <v>166</v>
      </c>
    </row>
    <row r="293" spans="1:65" s="13" customFormat="1" ht="22.5">
      <c r="B293" s="164"/>
      <c r="D293" s="165" t="s">
        <v>174</v>
      </c>
      <c r="E293" s="166" t="s">
        <v>1</v>
      </c>
      <c r="F293" s="167" t="s">
        <v>1137</v>
      </c>
      <c r="H293" s="166" t="s">
        <v>1</v>
      </c>
      <c r="I293" s="168"/>
      <c r="L293" s="164"/>
      <c r="M293" s="169"/>
      <c r="N293" s="170"/>
      <c r="O293" s="170"/>
      <c r="P293" s="170"/>
      <c r="Q293" s="170"/>
      <c r="R293" s="170"/>
      <c r="S293" s="170"/>
      <c r="T293" s="171"/>
      <c r="AT293" s="166" t="s">
        <v>174</v>
      </c>
      <c r="AU293" s="166" t="s">
        <v>84</v>
      </c>
      <c r="AV293" s="13" t="s">
        <v>82</v>
      </c>
      <c r="AW293" s="13" t="s">
        <v>30</v>
      </c>
      <c r="AX293" s="13" t="s">
        <v>74</v>
      </c>
      <c r="AY293" s="166" t="s">
        <v>166</v>
      </c>
    </row>
    <row r="294" spans="1:65" s="13" customFormat="1" ht="11.25">
      <c r="B294" s="164"/>
      <c r="D294" s="165" t="s">
        <v>174</v>
      </c>
      <c r="E294" s="166" t="s">
        <v>1</v>
      </c>
      <c r="F294" s="167" t="s">
        <v>1138</v>
      </c>
      <c r="H294" s="166" t="s">
        <v>1</v>
      </c>
      <c r="I294" s="168"/>
      <c r="L294" s="164"/>
      <c r="M294" s="169"/>
      <c r="N294" s="170"/>
      <c r="O294" s="170"/>
      <c r="P294" s="170"/>
      <c r="Q294" s="170"/>
      <c r="R294" s="170"/>
      <c r="S294" s="170"/>
      <c r="T294" s="171"/>
      <c r="AT294" s="166" t="s">
        <v>174</v>
      </c>
      <c r="AU294" s="166" t="s">
        <v>84</v>
      </c>
      <c r="AV294" s="13" t="s">
        <v>82</v>
      </c>
      <c r="AW294" s="13" t="s">
        <v>30</v>
      </c>
      <c r="AX294" s="13" t="s">
        <v>74</v>
      </c>
      <c r="AY294" s="166" t="s">
        <v>166</v>
      </c>
    </row>
    <row r="295" spans="1:65" s="13" customFormat="1" ht="11.25">
      <c r="B295" s="164"/>
      <c r="D295" s="165" t="s">
        <v>174</v>
      </c>
      <c r="E295" s="166" t="s">
        <v>1</v>
      </c>
      <c r="F295" s="167" t="s">
        <v>1139</v>
      </c>
      <c r="H295" s="166" t="s">
        <v>1</v>
      </c>
      <c r="I295" s="168"/>
      <c r="L295" s="164"/>
      <c r="M295" s="169"/>
      <c r="N295" s="170"/>
      <c r="O295" s="170"/>
      <c r="P295" s="170"/>
      <c r="Q295" s="170"/>
      <c r="R295" s="170"/>
      <c r="S295" s="170"/>
      <c r="T295" s="171"/>
      <c r="AT295" s="166" t="s">
        <v>174</v>
      </c>
      <c r="AU295" s="166" t="s">
        <v>84</v>
      </c>
      <c r="AV295" s="13" t="s">
        <v>82</v>
      </c>
      <c r="AW295" s="13" t="s">
        <v>30</v>
      </c>
      <c r="AX295" s="13" t="s">
        <v>74</v>
      </c>
      <c r="AY295" s="166" t="s">
        <v>166</v>
      </c>
    </row>
    <row r="296" spans="1:65" s="13" customFormat="1" ht="22.5">
      <c r="B296" s="164"/>
      <c r="D296" s="165" t="s">
        <v>174</v>
      </c>
      <c r="E296" s="166" t="s">
        <v>1</v>
      </c>
      <c r="F296" s="167" t="s">
        <v>1063</v>
      </c>
      <c r="H296" s="166" t="s">
        <v>1</v>
      </c>
      <c r="I296" s="168"/>
      <c r="L296" s="164"/>
      <c r="M296" s="169"/>
      <c r="N296" s="170"/>
      <c r="O296" s="170"/>
      <c r="P296" s="170"/>
      <c r="Q296" s="170"/>
      <c r="R296" s="170"/>
      <c r="S296" s="170"/>
      <c r="T296" s="171"/>
      <c r="AT296" s="166" t="s">
        <v>174</v>
      </c>
      <c r="AU296" s="166" t="s">
        <v>84</v>
      </c>
      <c r="AV296" s="13" t="s">
        <v>82</v>
      </c>
      <c r="AW296" s="13" t="s">
        <v>30</v>
      </c>
      <c r="AX296" s="13" t="s">
        <v>74</v>
      </c>
      <c r="AY296" s="166" t="s">
        <v>166</v>
      </c>
    </row>
    <row r="297" spans="1:65" s="14" customFormat="1" ht="11.25">
      <c r="B297" s="172"/>
      <c r="D297" s="165" t="s">
        <v>174</v>
      </c>
      <c r="E297" s="173" t="s">
        <v>1</v>
      </c>
      <c r="F297" s="174" t="s">
        <v>84</v>
      </c>
      <c r="H297" s="175">
        <v>2</v>
      </c>
      <c r="I297" s="176"/>
      <c r="L297" s="172"/>
      <c r="M297" s="177"/>
      <c r="N297" s="178"/>
      <c r="O297" s="178"/>
      <c r="P297" s="178"/>
      <c r="Q297" s="178"/>
      <c r="R297" s="178"/>
      <c r="S297" s="178"/>
      <c r="T297" s="179"/>
      <c r="AT297" s="173" t="s">
        <v>174</v>
      </c>
      <c r="AU297" s="173" t="s">
        <v>84</v>
      </c>
      <c r="AV297" s="14" t="s">
        <v>84</v>
      </c>
      <c r="AW297" s="14" t="s">
        <v>30</v>
      </c>
      <c r="AX297" s="14" t="s">
        <v>74</v>
      </c>
      <c r="AY297" s="173" t="s">
        <v>166</v>
      </c>
    </row>
    <row r="298" spans="1:65" s="15" customFormat="1" ht="11.25">
      <c r="B298" s="180"/>
      <c r="D298" s="165" t="s">
        <v>174</v>
      </c>
      <c r="E298" s="181" t="s">
        <v>1</v>
      </c>
      <c r="F298" s="182" t="s">
        <v>177</v>
      </c>
      <c r="H298" s="183">
        <v>2</v>
      </c>
      <c r="I298" s="184"/>
      <c r="L298" s="180"/>
      <c r="M298" s="185"/>
      <c r="N298" s="186"/>
      <c r="O298" s="186"/>
      <c r="P298" s="186"/>
      <c r="Q298" s="186"/>
      <c r="R298" s="186"/>
      <c r="S298" s="186"/>
      <c r="T298" s="187"/>
      <c r="AT298" s="181" t="s">
        <v>174</v>
      </c>
      <c r="AU298" s="181" t="s">
        <v>84</v>
      </c>
      <c r="AV298" s="15" t="s">
        <v>172</v>
      </c>
      <c r="AW298" s="15" t="s">
        <v>30</v>
      </c>
      <c r="AX298" s="15" t="s">
        <v>82</v>
      </c>
      <c r="AY298" s="181" t="s">
        <v>166</v>
      </c>
    </row>
    <row r="299" spans="1:65" s="2" customFormat="1" ht="16.5" customHeight="1">
      <c r="A299" s="32"/>
      <c r="B299" s="149"/>
      <c r="C299" s="191" t="s">
        <v>7</v>
      </c>
      <c r="D299" s="191" t="s">
        <v>244</v>
      </c>
      <c r="E299" s="192" t="s">
        <v>1140</v>
      </c>
      <c r="F299" s="193" t="s">
        <v>1141</v>
      </c>
      <c r="G299" s="194" t="s">
        <v>180</v>
      </c>
      <c r="H299" s="195">
        <v>2</v>
      </c>
      <c r="I299" s="196"/>
      <c r="J299" s="197">
        <f>ROUND(I299*H299,2)</f>
        <v>0</v>
      </c>
      <c r="K299" s="198"/>
      <c r="L299" s="199"/>
      <c r="M299" s="200" t="s">
        <v>1</v>
      </c>
      <c r="N299" s="201" t="s">
        <v>39</v>
      </c>
      <c r="O299" s="58"/>
      <c r="P299" s="160">
        <f>O299*H299</f>
        <v>0</v>
      </c>
      <c r="Q299" s="160">
        <v>0.12</v>
      </c>
      <c r="R299" s="160">
        <f>Q299*H299</f>
        <v>0.24</v>
      </c>
      <c r="S299" s="160">
        <v>0</v>
      </c>
      <c r="T299" s="161">
        <f>S299*H299</f>
        <v>0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62" t="s">
        <v>209</v>
      </c>
      <c r="AT299" s="162" t="s">
        <v>244</v>
      </c>
      <c r="AU299" s="162" t="s">
        <v>84</v>
      </c>
      <c r="AY299" s="17" t="s">
        <v>166</v>
      </c>
      <c r="BE299" s="163">
        <f>IF(N299="základní",J299,0)</f>
        <v>0</v>
      </c>
      <c r="BF299" s="163">
        <f>IF(N299="snížená",J299,0)</f>
        <v>0</v>
      </c>
      <c r="BG299" s="163">
        <f>IF(N299="zákl. přenesená",J299,0)</f>
        <v>0</v>
      </c>
      <c r="BH299" s="163">
        <f>IF(N299="sníž. přenesená",J299,0)</f>
        <v>0</v>
      </c>
      <c r="BI299" s="163">
        <f>IF(N299="nulová",J299,0)</f>
        <v>0</v>
      </c>
      <c r="BJ299" s="17" t="s">
        <v>82</v>
      </c>
      <c r="BK299" s="163">
        <f>ROUND(I299*H299,2)</f>
        <v>0</v>
      </c>
      <c r="BL299" s="17" t="s">
        <v>172</v>
      </c>
      <c r="BM299" s="162" t="s">
        <v>1142</v>
      </c>
    </row>
    <row r="300" spans="1:65" s="13" customFormat="1" ht="11.25">
      <c r="B300" s="164"/>
      <c r="D300" s="165" t="s">
        <v>174</v>
      </c>
      <c r="E300" s="166" t="s">
        <v>1</v>
      </c>
      <c r="F300" s="167" t="s">
        <v>1134</v>
      </c>
      <c r="H300" s="166" t="s">
        <v>1</v>
      </c>
      <c r="I300" s="168"/>
      <c r="L300" s="164"/>
      <c r="M300" s="169"/>
      <c r="N300" s="170"/>
      <c r="O300" s="170"/>
      <c r="P300" s="170"/>
      <c r="Q300" s="170"/>
      <c r="R300" s="170"/>
      <c r="S300" s="170"/>
      <c r="T300" s="171"/>
      <c r="AT300" s="166" t="s">
        <v>174</v>
      </c>
      <c r="AU300" s="166" t="s">
        <v>84</v>
      </c>
      <c r="AV300" s="13" t="s">
        <v>82</v>
      </c>
      <c r="AW300" s="13" t="s">
        <v>30</v>
      </c>
      <c r="AX300" s="13" t="s">
        <v>74</v>
      </c>
      <c r="AY300" s="166" t="s">
        <v>166</v>
      </c>
    </row>
    <row r="301" spans="1:65" s="13" customFormat="1" ht="33.75">
      <c r="B301" s="164"/>
      <c r="D301" s="165" t="s">
        <v>174</v>
      </c>
      <c r="E301" s="166" t="s">
        <v>1</v>
      </c>
      <c r="F301" s="167" t="s">
        <v>1135</v>
      </c>
      <c r="H301" s="166" t="s">
        <v>1</v>
      </c>
      <c r="I301" s="168"/>
      <c r="L301" s="164"/>
      <c r="M301" s="169"/>
      <c r="N301" s="170"/>
      <c r="O301" s="170"/>
      <c r="P301" s="170"/>
      <c r="Q301" s="170"/>
      <c r="R301" s="170"/>
      <c r="S301" s="170"/>
      <c r="T301" s="171"/>
      <c r="AT301" s="166" t="s">
        <v>174</v>
      </c>
      <c r="AU301" s="166" t="s">
        <v>84</v>
      </c>
      <c r="AV301" s="13" t="s">
        <v>82</v>
      </c>
      <c r="AW301" s="13" t="s">
        <v>30</v>
      </c>
      <c r="AX301" s="13" t="s">
        <v>74</v>
      </c>
      <c r="AY301" s="166" t="s">
        <v>166</v>
      </c>
    </row>
    <row r="302" spans="1:65" s="13" customFormat="1" ht="11.25">
      <c r="B302" s="164"/>
      <c r="D302" s="165" t="s">
        <v>174</v>
      </c>
      <c r="E302" s="166" t="s">
        <v>1</v>
      </c>
      <c r="F302" s="167" t="s">
        <v>1136</v>
      </c>
      <c r="H302" s="166" t="s">
        <v>1</v>
      </c>
      <c r="I302" s="168"/>
      <c r="L302" s="164"/>
      <c r="M302" s="169"/>
      <c r="N302" s="170"/>
      <c r="O302" s="170"/>
      <c r="P302" s="170"/>
      <c r="Q302" s="170"/>
      <c r="R302" s="170"/>
      <c r="S302" s="170"/>
      <c r="T302" s="171"/>
      <c r="AT302" s="166" t="s">
        <v>174</v>
      </c>
      <c r="AU302" s="166" t="s">
        <v>84</v>
      </c>
      <c r="AV302" s="13" t="s">
        <v>82</v>
      </c>
      <c r="AW302" s="13" t="s">
        <v>30</v>
      </c>
      <c r="AX302" s="13" t="s">
        <v>74</v>
      </c>
      <c r="AY302" s="166" t="s">
        <v>166</v>
      </c>
    </row>
    <row r="303" spans="1:65" s="13" customFormat="1" ht="22.5">
      <c r="B303" s="164"/>
      <c r="D303" s="165" t="s">
        <v>174</v>
      </c>
      <c r="E303" s="166" t="s">
        <v>1</v>
      </c>
      <c r="F303" s="167" t="s">
        <v>1137</v>
      </c>
      <c r="H303" s="166" t="s">
        <v>1</v>
      </c>
      <c r="I303" s="168"/>
      <c r="L303" s="164"/>
      <c r="M303" s="169"/>
      <c r="N303" s="170"/>
      <c r="O303" s="170"/>
      <c r="P303" s="170"/>
      <c r="Q303" s="170"/>
      <c r="R303" s="170"/>
      <c r="S303" s="170"/>
      <c r="T303" s="171"/>
      <c r="AT303" s="166" t="s">
        <v>174</v>
      </c>
      <c r="AU303" s="166" t="s">
        <v>84</v>
      </c>
      <c r="AV303" s="13" t="s">
        <v>82</v>
      </c>
      <c r="AW303" s="13" t="s">
        <v>30</v>
      </c>
      <c r="AX303" s="13" t="s">
        <v>74</v>
      </c>
      <c r="AY303" s="166" t="s">
        <v>166</v>
      </c>
    </row>
    <row r="304" spans="1:65" s="13" customFormat="1" ht="11.25">
      <c r="B304" s="164"/>
      <c r="D304" s="165" t="s">
        <v>174</v>
      </c>
      <c r="E304" s="166" t="s">
        <v>1</v>
      </c>
      <c r="F304" s="167" t="s">
        <v>1138</v>
      </c>
      <c r="H304" s="166" t="s">
        <v>1</v>
      </c>
      <c r="I304" s="168"/>
      <c r="L304" s="164"/>
      <c r="M304" s="169"/>
      <c r="N304" s="170"/>
      <c r="O304" s="170"/>
      <c r="P304" s="170"/>
      <c r="Q304" s="170"/>
      <c r="R304" s="170"/>
      <c r="S304" s="170"/>
      <c r="T304" s="171"/>
      <c r="AT304" s="166" t="s">
        <v>174</v>
      </c>
      <c r="AU304" s="166" t="s">
        <v>84</v>
      </c>
      <c r="AV304" s="13" t="s">
        <v>82</v>
      </c>
      <c r="AW304" s="13" t="s">
        <v>30</v>
      </c>
      <c r="AX304" s="13" t="s">
        <v>74</v>
      </c>
      <c r="AY304" s="166" t="s">
        <v>166</v>
      </c>
    </row>
    <row r="305" spans="1:65" s="13" customFormat="1" ht="11.25">
      <c r="B305" s="164"/>
      <c r="D305" s="165" t="s">
        <v>174</v>
      </c>
      <c r="E305" s="166" t="s">
        <v>1</v>
      </c>
      <c r="F305" s="167" t="s">
        <v>1139</v>
      </c>
      <c r="H305" s="166" t="s">
        <v>1</v>
      </c>
      <c r="I305" s="168"/>
      <c r="L305" s="164"/>
      <c r="M305" s="169"/>
      <c r="N305" s="170"/>
      <c r="O305" s="170"/>
      <c r="P305" s="170"/>
      <c r="Q305" s="170"/>
      <c r="R305" s="170"/>
      <c r="S305" s="170"/>
      <c r="T305" s="171"/>
      <c r="AT305" s="166" t="s">
        <v>174</v>
      </c>
      <c r="AU305" s="166" t="s">
        <v>84</v>
      </c>
      <c r="AV305" s="13" t="s">
        <v>82</v>
      </c>
      <c r="AW305" s="13" t="s">
        <v>30</v>
      </c>
      <c r="AX305" s="13" t="s">
        <v>74</v>
      </c>
      <c r="AY305" s="166" t="s">
        <v>166</v>
      </c>
    </row>
    <row r="306" spans="1:65" s="13" customFormat="1" ht="22.5">
      <c r="B306" s="164"/>
      <c r="D306" s="165" t="s">
        <v>174</v>
      </c>
      <c r="E306" s="166" t="s">
        <v>1</v>
      </c>
      <c r="F306" s="167" t="s">
        <v>1063</v>
      </c>
      <c r="H306" s="166" t="s">
        <v>1</v>
      </c>
      <c r="I306" s="168"/>
      <c r="L306" s="164"/>
      <c r="M306" s="169"/>
      <c r="N306" s="170"/>
      <c r="O306" s="170"/>
      <c r="P306" s="170"/>
      <c r="Q306" s="170"/>
      <c r="R306" s="170"/>
      <c r="S306" s="170"/>
      <c r="T306" s="171"/>
      <c r="AT306" s="166" t="s">
        <v>174</v>
      </c>
      <c r="AU306" s="166" t="s">
        <v>84</v>
      </c>
      <c r="AV306" s="13" t="s">
        <v>82</v>
      </c>
      <c r="AW306" s="13" t="s">
        <v>30</v>
      </c>
      <c r="AX306" s="13" t="s">
        <v>74</v>
      </c>
      <c r="AY306" s="166" t="s">
        <v>166</v>
      </c>
    </row>
    <row r="307" spans="1:65" s="14" customFormat="1" ht="11.25">
      <c r="B307" s="172"/>
      <c r="D307" s="165" t="s">
        <v>174</v>
      </c>
      <c r="E307" s="173" t="s">
        <v>1</v>
      </c>
      <c r="F307" s="174" t="s">
        <v>84</v>
      </c>
      <c r="H307" s="175">
        <v>2</v>
      </c>
      <c r="I307" s="176"/>
      <c r="L307" s="172"/>
      <c r="M307" s="177"/>
      <c r="N307" s="178"/>
      <c r="O307" s="178"/>
      <c r="P307" s="178"/>
      <c r="Q307" s="178"/>
      <c r="R307" s="178"/>
      <c r="S307" s="178"/>
      <c r="T307" s="179"/>
      <c r="AT307" s="173" t="s">
        <v>174</v>
      </c>
      <c r="AU307" s="173" t="s">
        <v>84</v>
      </c>
      <c r="AV307" s="14" t="s">
        <v>84</v>
      </c>
      <c r="AW307" s="14" t="s">
        <v>30</v>
      </c>
      <c r="AX307" s="14" t="s">
        <v>74</v>
      </c>
      <c r="AY307" s="173" t="s">
        <v>166</v>
      </c>
    </row>
    <row r="308" spans="1:65" s="15" customFormat="1" ht="11.25">
      <c r="B308" s="180"/>
      <c r="D308" s="165" t="s">
        <v>174</v>
      </c>
      <c r="E308" s="181" t="s">
        <v>1</v>
      </c>
      <c r="F308" s="182" t="s">
        <v>177</v>
      </c>
      <c r="H308" s="183">
        <v>2</v>
      </c>
      <c r="I308" s="184"/>
      <c r="L308" s="180"/>
      <c r="M308" s="185"/>
      <c r="N308" s="186"/>
      <c r="O308" s="186"/>
      <c r="P308" s="186"/>
      <c r="Q308" s="186"/>
      <c r="R308" s="186"/>
      <c r="S308" s="186"/>
      <c r="T308" s="187"/>
      <c r="AT308" s="181" t="s">
        <v>174</v>
      </c>
      <c r="AU308" s="181" t="s">
        <v>84</v>
      </c>
      <c r="AV308" s="15" t="s">
        <v>172</v>
      </c>
      <c r="AW308" s="15" t="s">
        <v>30</v>
      </c>
      <c r="AX308" s="15" t="s">
        <v>82</v>
      </c>
      <c r="AY308" s="181" t="s">
        <v>166</v>
      </c>
    </row>
    <row r="309" spans="1:65" s="2" customFormat="1" ht="16.5" customHeight="1">
      <c r="A309" s="32"/>
      <c r="B309" s="149"/>
      <c r="C309" s="150" t="s">
        <v>340</v>
      </c>
      <c r="D309" s="150" t="s">
        <v>168</v>
      </c>
      <c r="E309" s="151" t="s">
        <v>1143</v>
      </c>
      <c r="F309" s="152" t="s">
        <v>1144</v>
      </c>
      <c r="G309" s="153" t="s">
        <v>180</v>
      </c>
      <c r="H309" s="154">
        <v>3</v>
      </c>
      <c r="I309" s="155"/>
      <c r="J309" s="156">
        <f>ROUND(I309*H309,2)</f>
        <v>0</v>
      </c>
      <c r="K309" s="157"/>
      <c r="L309" s="33"/>
      <c r="M309" s="158" t="s">
        <v>1</v>
      </c>
      <c r="N309" s="159" t="s">
        <v>39</v>
      </c>
      <c r="O309" s="58"/>
      <c r="P309" s="160">
        <f>O309*H309</f>
        <v>0</v>
      </c>
      <c r="Q309" s="160">
        <v>1.2286999999999999</v>
      </c>
      <c r="R309" s="160">
        <f>Q309*H309</f>
        <v>3.6860999999999997</v>
      </c>
      <c r="S309" s="160">
        <v>0</v>
      </c>
      <c r="T309" s="161">
        <f>S309*H309</f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62" t="s">
        <v>172</v>
      </c>
      <c r="AT309" s="162" t="s">
        <v>168</v>
      </c>
      <c r="AU309" s="162" t="s">
        <v>84</v>
      </c>
      <c r="AY309" s="17" t="s">
        <v>166</v>
      </c>
      <c r="BE309" s="163">
        <f>IF(N309="základní",J309,0)</f>
        <v>0</v>
      </c>
      <c r="BF309" s="163">
        <f>IF(N309="snížená",J309,0)</f>
        <v>0</v>
      </c>
      <c r="BG309" s="163">
        <f>IF(N309="zákl. přenesená",J309,0)</f>
        <v>0</v>
      </c>
      <c r="BH309" s="163">
        <f>IF(N309="sníž. přenesená",J309,0)</f>
        <v>0</v>
      </c>
      <c r="BI309" s="163">
        <f>IF(N309="nulová",J309,0)</f>
        <v>0</v>
      </c>
      <c r="BJ309" s="17" t="s">
        <v>82</v>
      </c>
      <c r="BK309" s="163">
        <f>ROUND(I309*H309,2)</f>
        <v>0</v>
      </c>
      <c r="BL309" s="17" t="s">
        <v>172</v>
      </c>
      <c r="BM309" s="162" t="s">
        <v>1145</v>
      </c>
    </row>
    <row r="310" spans="1:65" s="13" customFormat="1" ht="11.25">
      <c r="B310" s="164"/>
      <c r="D310" s="165" t="s">
        <v>174</v>
      </c>
      <c r="E310" s="166" t="s">
        <v>1</v>
      </c>
      <c r="F310" s="167" t="s">
        <v>1146</v>
      </c>
      <c r="H310" s="166" t="s">
        <v>1</v>
      </c>
      <c r="I310" s="168"/>
      <c r="L310" s="164"/>
      <c r="M310" s="169"/>
      <c r="N310" s="170"/>
      <c r="O310" s="170"/>
      <c r="P310" s="170"/>
      <c r="Q310" s="170"/>
      <c r="R310" s="170"/>
      <c r="S310" s="170"/>
      <c r="T310" s="171"/>
      <c r="AT310" s="166" t="s">
        <v>174</v>
      </c>
      <c r="AU310" s="166" t="s">
        <v>84</v>
      </c>
      <c r="AV310" s="13" t="s">
        <v>82</v>
      </c>
      <c r="AW310" s="13" t="s">
        <v>30</v>
      </c>
      <c r="AX310" s="13" t="s">
        <v>74</v>
      </c>
      <c r="AY310" s="166" t="s">
        <v>166</v>
      </c>
    </row>
    <row r="311" spans="1:65" s="13" customFormat="1" ht="22.5">
      <c r="B311" s="164"/>
      <c r="D311" s="165" t="s">
        <v>174</v>
      </c>
      <c r="E311" s="166" t="s">
        <v>1</v>
      </c>
      <c r="F311" s="167" t="s">
        <v>1147</v>
      </c>
      <c r="H311" s="166" t="s">
        <v>1</v>
      </c>
      <c r="I311" s="168"/>
      <c r="L311" s="164"/>
      <c r="M311" s="169"/>
      <c r="N311" s="170"/>
      <c r="O311" s="170"/>
      <c r="P311" s="170"/>
      <c r="Q311" s="170"/>
      <c r="R311" s="170"/>
      <c r="S311" s="170"/>
      <c r="T311" s="171"/>
      <c r="AT311" s="166" t="s">
        <v>174</v>
      </c>
      <c r="AU311" s="166" t="s">
        <v>84</v>
      </c>
      <c r="AV311" s="13" t="s">
        <v>82</v>
      </c>
      <c r="AW311" s="13" t="s">
        <v>30</v>
      </c>
      <c r="AX311" s="13" t="s">
        <v>74</v>
      </c>
      <c r="AY311" s="166" t="s">
        <v>166</v>
      </c>
    </row>
    <row r="312" spans="1:65" s="13" customFormat="1" ht="11.25">
      <c r="B312" s="164"/>
      <c r="D312" s="165" t="s">
        <v>174</v>
      </c>
      <c r="E312" s="166" t="s">
        <v>1</v>
      </c>
      <c r="F312" s="167" t="s">
        <v>1148</v>
      </c>
      <c r="H312" s="166" t="s">
        <v>1</v>
      </c>
      <c r="I312" s="168"/>
      <c r="L312" s="164"/>
      <c r="M312" s="169"/>
      <c r="N312" s="170"/>
      <c r="O312" s="170"/>
      <c r="P312" s="170"/>
      <c r="Q312" s="170"/>
      <c r="R312" s="170"/>
      <c r="S312" s="170"/>
      <c r="T312" s="171"/>
      <c r="AT312" s="166" t="s">
        <v>174</v>
      </c>
      <c r="AU312" s="166" t="s">
        <v>84</v>
      </c>
      <c r="AV312" s="13" t="s">
        <v>82</v>
      </c>
      <c r="AW312" s="13" t="s">
        <v>30</v>
      </c>
      <c r="AX312" s="13" t="s">
        <v>74</v>
      </c>
      <c r="AY312" s="166" t="s">
        <v>166</v>
      </c>
    </row>
    <row r="313" spans="1:65" s="13" customFormat="1" ht="11.25">
      <c r="B313" s="164"/>
      <c r="D313" s="165" t="s">
        <v>174</v>
      </c>
      <c r="E313" s="166" t="s">
        <v>1</v>
      </c>
      <c r="F313" s="167" t="s">
        <v>1149</v>
      </c>
      <c r="H313" s="166" t="s">
        <v>1</v>
      </c>
      <c r="I313" s="168"/>
      <c r="L313" s="164"/>
      <c r="M313" s="169"/>
      <c r="N313" s="170"/>
      <c r="O313" s="170"/>
      <c r="P313" s="170"/>
      <c r="Q313" s="170"/>
      <c r="R313" s="170"/>
      <c r="S313" s="170"/>
      <c r="T313" s="171"/>
      <c r="AT313" s="166" t="s">
        <v>174</v>
      </c>
      <c r="AU313" s="166" t="s">
        <v>84</v>
      </c>
      <c r="AV313" s="13" t="s">
        <v>82</v>
      </c>
      <c r="AW313" s="13" t="s">
        <v>30</v>
      </c>
      <c r="AX313" s="13" t="s">
        <v>74</v>
      </c>
      <c r="AY313" s="166" t="s">
        <v>166</v>
      </c>
    </row>
    <row r="314" spans="1:65" s="13" customFormat="1" ht="22.5">
      <c r="B314" s="164"/>
      <c r="D314" s="165" t="s">
        <v>174</v>
      </c>
      <c r="E314" s="166" t="s">
        <v>1</v>
      </c>
      <c r="F314" s="167" t="s">
        <v>1150</v>
      </c>
      <c r="H314" s="166" t="s">
        <v>1</v>
      </c>
      <c r="I314" s="168"/>
      <c r="L314" s="164"/>
      <c r="M314" s="169"/>
      <c r="N314" s="170"/>
      <c r="O314" s="170"/>
      <c r="P314" s="170"/>
      <c r="Q314" s="170"/>
      <c r="R314" s="170"/>
      <c r="S314" s="170"/>
      <c r="T314" s="171"/>
      <c r="AT314" s="166" t="s">
        <v>174</v>
      </c>
      <c r="AU314" s="166" t="s">
        <v>84</v>
      </c>
      <c r="AV314" s="13" t="s">
        <v>82</v>
      </c>
      <c r="AW314" s="13" t="s">
        <v>30</v>
      </c>
      <c r="AX314" s="13" t="s">
        <v>74</v>
      </c>
      <c r="AY314" s="166" t="s">
        <v>166</v>
      </c>
    </row>
    <row r="315" spans="1:65" s="13" customFormat="1" ht="11.25">
      <c r="B315" s="164"/>
      <c r="D315" s="165" t="s">
        <v>174</v>
      </c>
      <c r="E315" s="166" t="s">
        <v>1</v>
      </c>
      <c r="F315" s="167" t="s">
        <v>1151</v>
      </c>
      <c r="H315" s="166" t="s">
        <v>1</v>
      </c>
      <c r="I315" s="168"/>
      <c r="L315" s="164"/>
      <c r="M315" s="169"/>
      <c r="N315" s="170"/>
      <c r="O315" s="170"/>
      <c r="P315" s="170"/>
      <c r="Q315" s="170"/>
      <c r="R315" s="170"/>
      <c r="S315" s="170"/>
      <c r="T315" s="171"/>
      <c r="AT315" s="166" t="s">
        <v>174</v>
      </c>
      <c r="AU315" s="166" t="s">
        <v>84</v>
      </c>
      <c r="AV315" s="13" t="s">
        <v>82</v>
      </c>
      <c r="AW315" s="13" t="s">
        <v>30</v>
      </c>
      <c r="AX315" s="13" t="s">
        <v>74</v>
      </c>
      <c r="AY315" s="166" t="s">
        <v>166</v>
      </c>
    </row>
    <row r="316" spans="1:65" s="13" customFormat="1" ht="33.75">
      <c r="B316" s="164"/>
      <c r="D316" s="165" t="s">
        <v>174</v>
      </c>
      <c r="E316" s="166" t="s">
        <v>1</v>
      </c>
      <c r="F316" s="167" t="s">
        <v>1152</v>
      </c>
      <c r="H316" s="166" t="s">
        <v>1</v>
      </c>
      <c r="I316" s="168"/>
      <c r="L316" s="164"/>
      <c r="M316" s="169"/>
      <c r="N316" s="170"/>
      <c r="O316" s="170"/>
      <c r="P316" s="170"/>
      <c r="Q316" s="170"/>
      <c r="R316" s="170"/>
      <c r="S316" s="170"/>
      <c r="T316" s="171"/>
      <c r="AT316" s="166" t="s">
        <v>174</v>
      </c>
      <c r="AU316" s="166" t="s">
        <v>84</v>
      </c>
      <c r="AV316" s="13" t="s">
        <v>82</v>
      </c>
      <c r="AW316" s="13" t="s">
        <v>30</v>
      </c>
      <c r="AX316" s="13" t="s">
        <v>74</v>
      </c>
      <c r="AY316" s="166" t="s">
        <v>166</v>
      </c>
    </row>
    <row r="317" spans="1:65" s="14" customFormat="1" ht="11.25">
      <c r="B317" s="172"/>
      <c r="D317" s="165" t="s">
        <v>174</v>
      </c>
      <c r="E317" s="173" t="s">
        <v>1</v>
      </c>
      <c r="F317" s="174" t="s">
        <v>84</v>
      </c>
      <c r="H317" s="175">
        <v>2</v>
      </c>
      <c r="I317" s="176"/>
      <c r="L317" s="172"/>
      <c r="M317" s="177"/>
      <c r="N317" s="178"/>
      <c r="O317" s="178"/>
      <c r="P317" s="178"/>
      <c r="Q317" s="178"/>
      <c r="R317" s="178"/>
      <c r="S317" s="178"/>
      <c r="T317" s="179"/>
      <c r="AT317" s="173" t="s">
        <v>174</v>
      </c>
      <c r="AU317" s="173" t="s">
        <v>84</v>
      </c>
      <c r="AV317" s="14" t="s">
        <v>84</v>
      </c>
      <c r="AW317" s="14" t="s">
        <v>30</v>
      </c>
      <c r="AX317" s="14" t="s">
        <v>74</v>
      </c>
      <c r="AY317" s="173" t="s">
        <v>166</v>
      </c>
    </row>
    <row r="318" spans="1:65" s="13" customFormat="1" ht="11.25">
      <c r="B318" s="164"/>
      <c r="D318" s="165" t="s">
        <v>174</v>
      </c>
      <c r="E318" s="166" t="s">
        <v>1</v>
      </c>
      <c r="F318" s="167" t="s">
        <v>1153</v>
      </c>
      <c r="H318" s="166" t="s">
        <v>1</v>
      </c>
      <c r="I318" s="168"/>
      <c r="L318" s="164"/>
      <c r="M318" s="169"/>
      <c r="N318" s="170"/>
      <c r="O318" s="170"/>
      <c r="P318" s="170"/>
      <c r="Q318" s="170"/>
      <c r="R318" s="170"/>
      <c r="S318" s="170"/>
      <c r="T318" s="171"/>
      <c r="AT318" s="166" t="s">
        <v>174</v>
      </c>
      <c r="AU318" s="166" t="s">
        <v>84</v>
      </c>
      <c r="AV318" s="13" t="s">
        <v>82</v>
      </c>
      <c r="AW318" s="13" t="s">
        <v>30</v>
      </c>
      <c r="AX318" s="13" t="s">
        <v>74</v>
      </c>
      <c r="AY318" s="166" t="s">
        <v>166</v>
      </c>
    </row>
    <row r="319" spans="1:65" s="14" customFormat="1" ht="11.25">
      <c r="B319" s="172"/>
      <c r="D319" s="165" t="s">
        <v>174</v>
      </c>
      <c r="E319" s="173" t="s">
        <v>1</v>
      </c>
      <c r="F319" s="174" t="s">
        <v>82</v>
      </c>
      <c r="H319" s="175">
        <v>1</v>
      </c>
      <c r="I319" s="176"/>
      <c r="L319" s="172"/>
      <c r="M319" s="177"/>
      <c r="N319" s="178"/>
      <c r="O319" s="178"/>
      <c r="P319" s="178"/>
      <c r="Q319" s="178"/>
      <c r="R319" s="178"/>
      <c r="S319" s="178"/>
      <c r="T319" s="179"/>
      <c r="AT319" s="173" t="s">
        <v>174</v>
      </c>
      <c r="AU319" s="173" t="s">
        <v>84</v>
      </c>
      <c r="AV319" s="14" t="s">
        <v>84</v>
      </c>
      <c r="AW319" s="14" t="s">
        <v>30</v>
      </c>
      <c r="AX319" s="14" t="s">
        <v>74</v>
      </c>
      <c r="AY319" s="173" t="s">
        <v>166</v>
      </c>
    </row>
    <row r="320" spans="1:65" s="15" customFormat="1" ht="11.25">
      <c r="B320" s="180"/>
      <c r="D320" s="165" t="s">
        <v>174</v>
      </c>
      <c r="E320" s="181" t="s">
        <v>1</v>
      </c>
      <c r="F320" s="182" t="s">
        <v>177</v>
      </c>
      <c r="H320" s="183">
        <v>3</v>
      </c>
      <c r="I320" s="184"/>
      <c r="L320" s="180"/>
      <c r="M320" s="185"/>
      <c r="N320" s="186"/>
      <c r="O320" s="186"/>
      <c r="P320" s="186"/>
      <c r="Q320" s="186"/>
      <c r="R320" s="186"/>
      <c r="S320" s="186"/>
      <c r="T320" s="187"/>
      <c r="AT320" s="181" t="s">
        <v>174</v>
      </c>
      <c r="AU320" s="181" t="s">
        <v>84</v>
      </c>
      <c r="AV320" s="15" t="s">
        <v>172</v>
      </c>
      <c r="AW320" s="15" t="s">
        <v>30</v>
      </c>
      <c r="AX320" s="15" t="s">
        <v>82</v>
      </c>
      <c r="AY320" s="181" t="s">
        <v>166</v>
      </c>
    </row>
    <row r="321" spans="1:65" s="2" customFormat="1" ht="16.5" customHeight="1">
      <c r="A321" s="32"/>
      <c r="B321" s="149"/>
      <c r="C321" s="191" t="s">
        <v>345</v>
      </c>
      <c r="D321" s="191" t="s">
        <v>244</v>
      </c>
      <c r="E321" s="192" t="s">
        <v>1154</v>
      </c>
      <c r="F321" s="193" t="s">
        <v>1155</v>
      </c>
      <c r="G321" s="194" t="s">
        <v>180</v>
      </c>
      <c r="H321" s="195">
        <v>2</v>
      </c>
      <c r="I321" s="196"/>
      <c r="J321" s="197">
        <f>ROUND(I321*H321,2)</f>
        <v>0</v>
      </c>
      <c r="K321" s="198"/>
      <c r="L321" s="199"/>
      <c r="M321" s="200" t="s">
        <v>1</v>
      </c>
      <c r="N321" s="201" t="s">
        <v>39</v>
      </c>
      <c r="O321" s="58"/>
      <c r="P321" s="160">
        <f>O321*H321</f>
        <v>0</v>
      </c>
      <c r="Q321" s="160">
        <v>0.12</v>
      </c>
      <c r="R321" s="160">
        <f>Q321*H321</f>
        <v>0.24</v>
      </c>
      <c r="S321" s="160">
        <v>0</v>
      </c>
      <c r="T321" s="161">
        <f>S321*H321</f>
        <v>0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R321" s="162" t="s">
        <v>209</v>
      </c>
      <c r="AT321" s="162" t="s">
        <v>244</v>
      </c>
      <c r="AU321" s="162" t="s">
        <v>84</v>
      </c>
      <c r="AY321" s="17" t="s">
        <v>166</v>
      </c>
      <c r="BE321" s="163">
        <f>IF(N321="základní",J321,0)</f>
        <v>0</v>
      </c>
      <c r="BF321" s="163">
        <f>IF(N321="snížená",J321,0)</f>
        <v>0</v>
      </c>
      <c r="BG321" s="163">
        <f>IF(N321="zákl. přenesená",J321,0)</f>
        <v>0</v>
      </c>
      <c r="BH321" s="163">
        <f>IF(N321="sníž. přenesená",J321,0)</f>
        <v>0</v>
      </c>
      <c r="BI321" s="163">
        <f>IF(N321="nulová",J321,0)</f>
        <v>0</v>
      </c>
      <c r="BJ321" s="17" t="s">
        <v>82</v>
      </c>
      <c r="BK321" s="163">
        <f>ROUND(I321*H321,2)</f>
        <v>0</v>
      </c>
      <c r="BL321" s="17" t="s">
        <v>172</v>
      </c>
      <c r="BM321" s="162" t="s">
        <v>1156</v>
      </c>
    </row>
    <row r="322" spans="1:65" s="13" customFormat="1" ht="11.25">
      <c r="B322" s="164"/>
      <c r="D322" s="165" t="s">
        <v>174</v>
      </c>
      <c r="E322" s="166" t="s">
        <v>1</v>
      </c>
      <c r="F322" s="167" t="s">
        <v>1146</v>
      </c>
      <c r="H322" s="166" t="s">
        <v>1</v>
      </c>
      <c r="I322" s="168"/>
      <c r="L322" s="164"/>
      <c r="M322" s="169"/>
      <c r="N322" s="170"/>
      <c r="O322" s="170"/>
      <c r="P322" s="170"/>
      <c r="Q322" s="170"/>
      <c r="R322" s="170"/>
      <c r="S322" s="170"/>
      <c r="T322" s="171"/>
      <c r="AT322" s="166" t="s">
        <v>174</v>
      </c>
      <c r="AU322" s="166" t="s">
        <v>84</v>
      </c>
      <c r="AV322" s="13" t="s">
        <v>82</v>
      </c>
      <c r="AW322" s="13" t="s">
        <v>30</v>
      </c>
      <c r="AX322" s="13" t="s">
        <v>74</v>
      </c>
      <c r="AY322" s="166" t="s">
        <v>166</v>
      </c>
    </row>
    <row r="323" spans="1:65" s="13" customFormat="1" ht="22.5">
      <c r="B323" s="164"/>
      <c r="D323" s="165" t="s">
        <v>174</v>
      </c>
      <c r="E323" s="166" t="s">
        <v>1</v>
      </c>
      <c r="F323" s="167" t="s">
        <v>1147</v>
      </c>
      <c r="H323" s="166" t="s">
        <v>1</v>
      </c>
      <c r="I323" s="168"/>
      <c r="L323" s="164"/>
      <c r="M323" s="169"/>
      <c r="N323" s="170"/>
      <c r="O323" s="170"/>
      <c r="P323" s="170"/>
      <c r="Q323" s="170"/>
      <c r="R323" s="170"/>
      <c r="S323" s="170"/>
      <c r="T323" s="171"/>
      <c r="AT323" s="166" t="s">
        <v>174</v>
      </c>
      <c r="AU323" s="166" t="s">
        <v>84</v>
      </c>
      <c r="AV323" s="13" t="s">
        <v>82</v>
      </c>
      <c r="AW323" s="13" t="s">
        <v>30</v>
      </c>
      <c r="AX323" s="13" t="s">
        <v>74</v>
      </c>
      <c r="AY323" s="166" t="s">
        <v>166</v>
      </c>
    </row>
    <row r="324" spans="1:65" s="13" customFormat="1" ht="11.25">
      <c r="B324" s="164"/>
      <c r="D324" s="165" t="s">
        <v>174</v>
      </c>
      <c r="E324" s="166" t="s">
        <v>1</v>
      </c>
      <c r="F324" s="167" t="s">
        <v>1148</v>
      </c>
      <c r="H324" s="166" t="s">
        <v>1</v>
      </c>
      <c r="I324" s="168"/>
      <c r="L324" s="164"/>
      <c r="M324" s="169"/>
      <c r="N324" s="170"/>
      <c r="O324" s="170"/>
      <c r="P324" s="170"/>
      <c r="Q324" s="170"/>
      <c r="R324" s="170"/>
      <c r="S324" s="170"/>
      <c r="T324" s="171"/>
      <c r="AT324" s="166" t="s">
        <v>174</v>
      </c>
      <c r="AU324" s="166" t="s">
        <v>84</v>
      </c>
      <c r="AV324" s="13" t="s">
        <v>82</v>
      </c>
      <c r="AW324" s="13" t="s">
        <v>30</v>
      </c>
      <c r="AX324" s="13" t="s">
        <v>74</v>
      </c>
      <c r="AY324" s="166" t="s">
        <v>166</v>
      </c>
    </row>
    <row r="325" spans="1:65" s="13" customFormat="1" ht="11.25">
      <c r="B325" s="164"/>
      <c r="D325" s="165" t="s">
        <v>174</v>
      </c>
      <c r="E325" s="166" t="s">
        <v>1</v>
      </c>
      <c r="F325" s="167" t="s">
        <v>1149</v>
      </c>
      <c r="H325" s="166" t="s">
        <v>1</v>
      </c>
      <c r="I325" s="168"/>
      <c r="L325" s="164"/>
      <c r="M325" s="169"/>
      <c r="N325" s="170"/>
      <c r="O325" s="170"/>
      <c r="P325" s="170"/>
      <c r="Q325" s="170"/>
      <c r="R325" s="170"/>
      <c r="S325" s="170"/>
      <c r="T325" s="171"/>
      <c r="AT325" s="166" t="s">
        <v>174</v>
      </c>
      <c r="AU325" s="166" t="s">
        <v>84</v>
      </c>
      <c r="AV325" s="13" t="s">
        <v>82</v>
      </c>
      <c r="AW325" s="13" t="s">
        <v>30</v>
      </c>
      <c r="AX325" s="13" t="s">
        <v>74</v>
      </c>
      <c r="AY325" s="166" t="s">
        <v>166</v>
      </c>
    </row>
    <row r="326" spans="1:65" s="13" customFormat="1" ht="22.5">
      <c r="B326" s="164"/>
      <c r="D326" s="165" t="s">
        <v>174</v>
      </c>
      <c r="E326" s="166" t="s">
        <v>1</v>
      </c>
      <c r="F326" s="167" t="s">
        <v>1150</v>
      </c>
      <c r="H326" s="166" t="s">
        <v>1</v>
      </c>
      <c r="I326" s="168"/>
      <c r="L326" s="164"/>
      <c r="M326" s="169"/>
      <c r="N326" s="170"/>
      <c r="O326" s="170"/>
      <c r="P326" s="170"/>
      <c r="Q326" s="170"/>
      <c r="R326" s="170"/>
      <c r="S326" s="170"/>
      <c r="T326" s="171"/>
      <c r="AT326" s="166" t="s">
        <v>174</v>
      </c>
      <c r="AU326" s="166" t="s">
        <v>84</v>
      </c>
      <c r="AV326" s="13" t="s">
        <v>82</v>
      </c>
      <c r="AW326" s="13" t="s">
        <v>30</v>
      </c>
      <c r="AX326" s="13" t="s">
        <v>74</v>
      </c>
      <c r="AY326" s="166" t="s">
        <v>166</v>
      </c>
    </row>
    <row r="327" spans="1:65" s="13" customFormat="1" ht="11.25">
      <c r="B327" s="164"/>
      <c r="D327" s="165" t="s">
        <v>174</v>
      </c>
      <c r="E327" s="166" t="s">
        <v>1</v>
      </c>
      <c r="F327" s="167" t="s">
        <v>1151</v>
      </c>
      <c r="H327" s="166" t="s">
        <v>1</v>
      </c>
      <c r="I327" s="168"/>
      <c r="L327" s="164"/>
      <c r="M327" s="169"/>
      <c r="N327" s="170"/>
      <c r="O327" s="170"/>
      <c r="P327" s="170"/>
      <c r="Q327" s="170"/>
      <c r="R327" s="170"/>
      <c r="S327" s="170"/>
      <c r="T327" s="171"/>
      <c r="AT327" s="166" t="s">
        <v>174</v>
      </c>
      <c r="AU327" s="166" t="s">
        <v>84</v>
      </c>
      <c r="AV327" s="13" t="s">
        <v>82</v>
      </c>
      <c r="AW327" s="13" t="s">
        <v>30</v>
      </c>
      <c r="AX327" s="13" t="s">
        <v>74</v>
      </c>
      <c r="AY327" s="166" t="s">
        <v>166</v>
      </c>
    </row>
    <row r="328" spans="1:65" s="13" customFormat="1" ht="33.75">
      <c r="B328" s="164"/>
      <c r="D328" s="165" t="s">
        <v>174</v>
      </c>
      <c r="E328" s="166" t="s">
        <v>1</v>
      </c>
      <c r="F328" s="167" t="s">
        <v>1152</v>
      </c>
      <c r="H328" s="166" t="s">
        <v>1</v>
      </c>
      <c r="I328" s="168"/>
      <c r="L328" s="164"/>
      <c r="M328" s="169"/>
      <c r="N328" s="170"/>
      <c r="O328" s="170"/>
      <c r="P328" s="170"/>
      <c r="Q328" s="170"/>
      <c r="R328" s="170"/>
      <c r="S328" s="170"/>
      <c r="T328" s="171"/>
      <c r="AT328" s="166" t="s">
        <v>174</v>
      </c>
      <c r="AU328" s="166" t="s">
        <v>84</v>
      </c>
      <c r="AV328" s="13" t="s">
        <v>82</v>
      </c>
      <c r="AW328" s="13" t="s">
        <v>30</v>
      </c>
      <c r="AX328" s="13" t="s">
        <v>74</v>
      </c>
      <c r="AY328" s="166" t="s">
        <v>166</v>
      </c>
    </row>
    <row r="329" spans="1:65" s="14" customFormat="1" ht="11.25">
      <c r="B329" s="172"/>
      <c r="D329" s="165" t="s">
        <v>174</v>
      </c>
      <c r="E329" s="173" t="s">
        <v>1</v>
      </c>
      <c r="F329" s="174" t="s">
        <v>84</v>
      </c>
      <c r="H329" s="175">
        <v>2</v>
      </c>
      <c r="I329" s="176"/>
      <c r="L329" s="172"/>
      <c r="M329" s="177"/>
      <c r="N329" s="178"/>
      <c r="O329" s="178"/>
      <c r="P329" s="178"/>
      <c r="Q329" s="178"/>
      <c r="R329" s="178"/>
      <c r="S329" s="178"/>
      <c r="T329" s="179"/>
      <c r="AT329" s="173" t="s">
        <v>174</v>
      </c>
      <c r="AU329" s="173" t="s">
        <v>84</v>
      </c>
      <c r="AV329" s="14" t="s">
        <v>84</v>
      </c>
      <c r="AW329" s="14" t="s">
        <v>30</v>
      </c>
      <c r="AX329" s="14" t="s">
        <v>74</v>
      </c>
      <c r="AY329" s="173" t="s">
        <v>166</v>
      </c>
    </row>
    <row r="330" spans="1:65" s="15" customFormat="1" ht="11.25">
      <c r="B330" s="180"/>
      <c r="D330" s="165" t="s">
        <v>174</v>
      </c>
      <c r="E330" s="181" t="s">
        <v>1</v>
      </c>
      <c r="F330" s="182" t="s">
        <v>177</v>
      </c>
      <c r="H330" s="183">
        <v>2</v>
      </c>
      <c r="I330" s="184"/>
      <c r="L330" s="180"/>
      <c r="M330" s="185"/>
      <c r="N330" s="186"/>
      <c r="O330" s="186"/>
      <c r="P330" s="186"/>
      <c r="Q330" s="186"/>
      <c r="R330" s="186"/>
      <c r="S330" s="186"/>
      <c r="T330" s="187"/>
      <c r="AT330" s="181" t="s">
        <v>174</v>
      </c>
      <c r="AU330" s="181" t="s">
        <v>84</v>
      </c>
      <c r="AV330" s="15" t="s">
        <v>172</v>
      </c>
      <c r="AW330" s="15" t="s">
        <v>30</v>
      </c>
      <c r="AX330" s="15" t="s">
        <v>82</v>
      </c>
      <c r="AY330" s="181" t="s">
        <v>166</v>
      </c>
    </row>
    <row r="331" spans="1:65" s="2" customFormat="1" ht="16.5" customHeight="1">
      <c r="A331" s="32"/>
      <c r="B331" s="149"/>
      <c r="C331" s="191" t="s">
        <v>350</v>
      </c>
      <c r="D331" s="191" t="s">
        <v>244</v>
      </c>
      <c r="E331" s="192" t="s">
        <v>1157</v>
      </c>
      <c r="F331" s="193" t="s">
        <v>1158</v>
      </c>
      <c r="G331" s="194" t="s">
        <v>180</v>
      </c>
      <c r="H331" s="195">
        <v>1</v>
      </c>
      <c r="I331" s="196"/>
      <c r="J331" s="197">
        <f>ROUND(I331*H331,2)</f>
        <v>0</v>
      </c>
      <c r="K331" s="198"/>
      <c r="L331" s="199"/>
      <c r="M331" s="200" t="s">
        <v>1</v>
      </c>
      <c r="N331" s="201" t="s">
        <v>39</v>
      </c>
      <c r="O331" s="58"/>
      <c r="P331" s="160">
        <f>O331*H331</f>
        <v>0</v>
      </c>
      <c r="Q331" s="160">
        <v>0.12</v>
      </c>
      <c r="R331" s="160">
        <f>Q331*H331</f>
        <v>0.12</v>
      </c>
      <c r="S331" s="160">
        <v>0</v>
      </c>
      <c r="T331" s="161">
        <f>S331*H331</f>
        <v>0</v>
      </c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R331" s="162" t="s">
        <v>209</v>
      </c>
      <c r="AT331" s="162" t="s">
        <v>244</v>
      </c>
      <c r="AU331" s="162" t="s">
        <v>84</v>
      </c>
      <c r="AY331" s="17" t="s">
        <v>166</v>
      </c>
      <c r="BE331" s="163">
        <f>IF(N331="základní",J331,0)</f>
        <v>0</v>
      </c>
      <c r="BF331" s="163">
        <f>IF(N331="snížená",J331,0)</f>
        <v>0</v>
      </c>
      <c r="BG331" s="163">
        <f>IF(N331="zákl. přenesená",J331,0)</f>
        <v>0</v>
      </c>
      <c r="BH331" s="163">
        <f>IF(N331="sníž. přenesená",J331,0)</f>
        <v>0</v>
      </c>
      <c r="BI331" s="163">
        <f>IF(N331="nulová",J331,0)</f>
        <v>0</v>
      </c>
      <c r="BJ331" s="17" t="s">
        <v>82</v>
      </c>
      <c r="BK331" s="163">
        <f>ROUND(I331*H331,2)</f>
        <v>0</v>
      </c>
      <c r="BL331" s="17" t="s">
        <v>172</v>
      </c>
      <c r="BM331" s="162" t="s">
        <v>1159</v>
      </c>
    </row>
    <row r="332" spans="1:65" s="13" customFormat="1" ht="11.25">
      <c r="B332" s="164"/>
      <c r="D332" s="165" t="s">
        <v>174</v>
      </c>
      <c r="E332" s="166" t="s">
        <v>1</v>
      </c>
      <c r="F332" s="167" t="s">
        <v>1153</v>
      </c>
      <c r="H332" s="166" t="s">
        <v>1</v>
      </c>
      <c r="I332" s="168"/>
      <c r="L332" s="164"/>
      <c r="M332" s="169"/>
      <c r="N332" s="170"/>
      <c r="O332" s="170"/>
      <c r="P332" s="170"/>
      <c r="Q332" s="170"/>
      <c r="R332" s="170"/>
      <c r="S332" s="170"/>
      <c r="T332" s="171"/>
      <c r="AT332" s="166" t="s">
        <v>174</v>
      </c>
      <c r="AU332" s="166" t="s">
        <v>84</v>
      </c>
      <c r="AV332" s="13" t="s">
        <v>82</v>
      </c>
      <c r="AW332" s="13" t="s">
        <v>30</v>
      </c>
      <c r="AX332" s="13" t="s">
        <v>74</v>
      </c>
      <c r="AY332" s="166" t="s">
        <v>166</v>
      </c>
    </row>
    <row r="333" spans="1:65" s="13" customFormat="1" ht="22.5">
      <c r="B333" s="164"/>
      <c r="D333" s="165" t="s">
        <v>174</v>
      </c>
      <c r="E333" s="166" t="s">
        <v>1</v>
      </c>
      <c r="F333" s="167" t="s">
        <v>1147</v>
      </c>
      <c r="H333" s="166" t="s">
        <v>1</v>
      </c>
      <c r="I333" s="168"/>
      <c r="L333" s="164"/>
      <c r="M333" s="169"/>
      <c r="N333" s="170"/>
      <c r="O333" s="170"/>
      <c r="P333" s="170"/>
      <c r="Q333" s="170"/>
      <c r="R333" s="170"/>
      <c r="S333" s="170"/>
      <c r="T333" s="171"/>
      <c r="AT333" s="166" t="s">
        <v>174</v>
      </c>
      <c r="AU333" s="166" t="s">
        <v>84</v>
      </c>
      <c r="AV333" s="13" t="s">
        <v>82</v>
      </c>
      <c r="AW333" s="13" t="s">
        <v>30</v>
      </c>
      <c r="AX333" s="13" t="s">
        <v>74</v>
      </c>
      <c r="AY333" s="166" t="s">
        <v>166</v>
      </c>
    </row>
    <row r="334" spans="1:65" s="13" customFormat="1" ht="11.25">
      <c r="B334" s="164"/>
      <c r="D334" s="165" t="s">
        <v>174</v>
      </c>
      <c r="E334" s="166" t="s">
        <v>1</v>
      </c>
      <c r="F334" s="167" t="s">
        <v>1148</v>
      </c>
      <c r="H334" s="166" t="s">
        <v>1</v>
      </c>
      <c r="I334" s="168"/>
      <c r="L334" s="164"/>
      <c r="M334" s="169"/>
      <c r="N334" s="170"/>
      <c r="O334" s="170"/>
      <c r="P334" s="170"/>
      <c r="Q334" s="170"/>
      <c r="R334" s="170"/>
      <c r="S334" s="170"/>
      <c r="T334" s="171"/>
      <c r="AT334" s="166" t="s">
        <v>174</v>
      </c>
      <c r="AU334" s="166" t="s">
        <v>84</v>
      </c>
      <c r="AV334" s="13" t="s">
        <v>82</v>
      </c>
      <c r="AW334" s="13" t="s">
        <v>30</v>
      </c>
      <c r="AX334" s="13" t="s">
        <v>74</v>
      </c>
      <c r="AY334" s="166" t="s">
        <v>166</v>
      </c>
    </row>
    <row r="335" spans="1:65" s="13" customFormat="1" ht="11.25">
      <c r="B335" s="164"/>
      <c r="D335" s="165" t="s">
        <v>174</v>
      </c>
      <c r="E335" s="166" t="s">
        <v>1</v>
      </c>
      <c r="F335" s="167" t="s">
        <v>1149</v>
      </c>
      <c r="H335" s="166" t="s">
        <v>1</v>
      </c>
      <c r="I335" s="168"/>
      <c r="L335" s="164"/>
      <c r="M335" s="169"/>
      <c r="N335" s="170"/>
      <c r="O335" s="170"/>
      <c r="P335" s="170"/>
      <c r="Q335" s="170"/>
      <c r="R335" s="170"/>
      <c r="S335" s="170"/>
      <c r="T335" s="171"/>
      <c r="AT335" s="166" t="s">
        <v>174</v>
      </c>
      <c r="AU335" s="166" t="s">
        <v>84</v>
      </c>
      <c r="AV335" s="13" t="s">
        <v>82</v>
      </c>
      <c r="AW335" s="13" t="s">
        <v>30</v>
      </c>
      <c r="AX335" s="13" t="s">
        <v>74</v>
      </c>
      <c r="AY335" s="166" t="s">
        <v>166</v>
      </c>
    </row>
    <row r="336" spans="1:65" s="13" customFormat="1" ht="22.5">
      <c r="B336" s="164"/>
      <c r="D336" s="165" t="s">
        <v>174</v>
      </c>
      <c r="E336" s="166" t="s">
        <v>1</v>
      </c>
      <c r="F336" s="167" t="s">
        <v>1150</v>
      </c>
      <c r="H336" s="166" t="s">
        <v>1</v>
      </c>
      <c r="I336" s="168"/>
      <c r="L336" s="164"/>
      <c r="M336" s="169"/>
      <c r="N336" s="170"/>
      <c r="O336" s="170"/>
      <c r="P336" s="170"/>
      <c r="Q336" s="170"/>
      <c r="R336" s="170"/>
      <c r="S336" s="170"/>
      <c r="T336" s="171"/>
      <c r="AT336" s="166" t="s">
        <v>174</v>
      </c>
      <c r="AU336" s="166" t="s">
        <v>84</v>
      </c>
      <c r="AV336" s="13" t="s">
        <v>82</v>
      </c>
      <c r="AW336" s="13" t="s">
        <v>30</v>
      </c>
      <c r="AX336" s="13" t="s">
        <v>74</v>
      </c>
      <c r="AY336" s="166" t="s">
        <v>166</v>
      </c>
    </row>
    <row r="337" spans="1:65" s="13" customFormat="1" ht="11.25">
      <c r="B337" s="164"/>
      <c r="D337" s="165" t="s">
        <v>174</v>
      </c>
      <c r="E337" s="166" t="s">
        <v>1</v>
      </c>
      <c r="F337" s="167" t="s">
        <v>1151</v>
      </c>
      <c r="H337" s="166" t="s">
        <v>1</v>
      </c>
      <c r="I337" s="168"/>
      <c r="L337" s="164"/>
      <c r="M337" s="169"/>
      <c r="N337" s="170"/>
      <c r="O337" s="170"/>
      <c r="P337" s="170"/>
      <c r="Q337" s="170"/>
      <c r="R337" s="170"/>
      <c r="S337" s="170"/>
      <c r="T337" s="171"/>
      <c r="AT337" s="166" t="s">
        <v>174</v>
      </c>
      <c r="AU337" s="166" t="s">
        <v>84</v>
      </c>
      <c r="AV337" s="13" t="s">
        <v>82</v>
      </c>
      <c r="AW337" s="13" t="s">
        <v>30</v>
      </c>
      <c r="AX337" s="13" t="s">
        <v>74</v>
      </c>
      <c r="AY337" s="166" t="s">
        <v>166</v>
      </c>
    </row>
    <row r="338" spans="1:65" s="13" customFormat="1" ht="33.75">
      <c r="B338" s="164"/>
      <c r="D338" s="165" t="s">
        <v>174</v>
      </c>
      <c r="E338" s="166" t="s">
        <v>1</v>
      </c>
      <c r="F338" s="167" t="s">
        <v>1152</v>
      </c>
      <c r="H338" s="166" t="s">
        <v>1</v>
      </c>
      <c r="I338" s="168"/>
      <c r="L338" s="164"/>
      <c r="M338" s="169"/>
      <c r="N338" s="170"/>
      <c r="O338" s="170"/>
      <c r="P338" s="170"/>
      <c r="Q338" s="170"/>
      <c r="R338" s="170"/>
      <c r="S338" s="170"/>
      <c r="T338" s="171"/>
      <c r="AT338" s="166" t="s">
        <v>174</v>
      </c>
      <c r="AU338" s="166" t="s">
        <v>84</v>
      </c>
      <c r="AV338" s="13" t="s">
        <v>82</v>
      </c>
      <c r="AW338" s="13" t="s">
        <v>30</v>
      </c>
      <c r="AX338" s="13" t="s">
        <v>74</v>
      </c>
      <c r="AY338" s="166" t="s">
        <v>166</v>
      </c>
    </row>
    <row r="339" spans="1:65" s="14" customFormat="1" ht="11.25">
      <c r="B339" s="172"/>
      <c r="D339" s="165" t="s">
        <v>174</v>
      </c>
      <c r="E339" s="173" t="s">
        <v>1</v>
      </c>
      <c r="F339" s="174" t="s">
        <v>82</v>
      </c>
      <c r="H339" s="175">
        <v>1</v>
      </c>
      <c r="I339" s="176"/>
      <c r="L339" s="172"/>
      <c r="M339" s="177"/>
      <c r="N339" s="178"/>
      <c r="O339" s="178"/>
      <c r="P339" s="178"/>
      <c r="Q339" s="178"/>
      <c r="R339" s="178"/>
      <c r="S339" s="178"/>
      <c r="T339" s="179"/>
      <c r="AT339" s="173" t="s">
        <v>174</v>
      </c>
      <c r="AU339" s="173" t="s">
        <v>84</v>
      </c>
      <c r="AV339" s="14" t="s">
        <v>84</v>
      </c>
      <c r="AW339" s="14" t="s">
        <v>30</v>
      </c>
      <c r="AX339" s="14" t="s">
        <v>74</v>
      </c>
      <c r="AY339" s="173" t="s">
        <v>166</v>
      </c>
    </row>
    <row r="340" spans="1:65" s="15" customFormat="1" ht="11.25">
      <c r="B340" s="180"/>
      <c r="D340" s="165" t="s">
        <v>174</v>
      </c>
      <c r="E340" s="181" t="s">
        <v>1</v>
      </c>
      <c r="F340" s="182" t="s">
        <v>177</v>
      </c>
      <c r="H340" s="183">
        <v>1</v>
      </c>
      <c r="I340" s="184"/>
      <c r="L340" s="180"/>
      <c r="M340" s="185"/>
      <c r="N340" s="186"/>
      <c r="O340" s="186"/>
      <c r="P340" s="186"/>
      <c r="Q340" s="186"/>
      <c r="R340" s="186"/>
      <c r="S340" s="186"/>
      <c r="T340" s="187"/>
      <c r="AT340" s="181" t="s">
        <v>174</v>
      </c>
      <c r="AU340" s="181" t="s">
        <v>84</v>
      </c>
      <c r="AV340" s="15" t="s">
        <v>172</v>
      </c>
      <c r="AW340" s="15" t="s">
        <v>30</v>
      </c>
      <c r="AX340" s="15" t="s">
        <v>82</v>
      </c>
      <c r="AY340" s="181" t="s">
        <v>166</v>
      </c>
    </row>
    <row r="341" spans="1:65" s="2" customFormat="1" ht="21.75" customHeight="1">
      <c r="A341" s="32"/>
      <c r="B341" s="149"/>
      <c r="C341" s="150" t="s">
        <v>355</v>
      </c>
      <c r="D341" s="150" t="s">
        <v>168</v>
      </c>
      <c r="E341" s="151" t="s">
        <v>1160</v>
      </c>
      <c r="F341" s="152" t="s">
        <v>1161</v>
      </c>
      <c r="G341" s="153" t="s">
        <v>180</v>
      </c>
      <c r="H341" s="154">
        <v>1</v>
      </c>
      <c r="I341" s="155"/>
      <c r="J341" s="156">
        <f>ROUND(I341*H341,2)</f>
        <v>0</v>
      </c>
      <c r="K341" s="157"/>
      <c r="L341" s="33"/>
      <c r="M341" s="158" t="s">
        <v>1</v>
      </c>
      <c r="N341" s="159" t="s">
        <v>39</v>
      </c>
      <c r="O341" s="58"/>
      <c r="P341" s="160">
        <f>O341*H341</f>
        <v>0</v>
      </c>
      <c r="Q341" s="160">
        <v>1.2286999999999999</v>
      </c>
      <c r="R341" s="160">
        <f>Q341*H341</f>
        <v>1.2286999999999999</v>
      </c>
      <c r="S341" s="160">
        <v>0</v>
      </c>
      <c r="T341" s="161">
        <f>S341*H341</f>
        <v>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R341" s="162" t="s">
        <v>172</v>
      </c>
      <c r="AT341" s="162" t="s">
        <v>168</v>
      </c>
      <c r="AU341" s="162" t="s">
        <v>84</v>
      </c>
      <c r="AY341" s="17" t="s">
        <v>166</v>
      </c>
      <c r="BE341" s="163">
        <f>IF(N341="základní",J341,0)</f>
        <v>0</v>
      </c>
      <c r="BF341" s="163">
        <f>IF(N341="snížená",J341,0)</f>
        <v>0</v>
      </c>
      <c r="BG341" s="163">
        <f>IF(N341="zákl. přenesená",J341,0)</f>
        <v>0</v>
      </c>
      <c r="BH341" s="163">
        <f>IF(N341="sníž. přenesená",J341,0)</f>
        <v>0</v>
      </c>
      <c r="BI341" s="163">
        <f>IF(N341="nulová",J341,0)</f>
        <v>0</v>
      </c>
      <c r="BJ341" s="17" t="s">
        <v>82</v>
      </c>
      <c r="BK341" s="163">
        <f>ROUND(I341*H341,2)</f>
        <v>0</v>
      </c>
      <c r="BL341" s="17" t="s">
        <v>172</v>
      </c>
      <c r="BM341" s="162" t="s">
        <v>1162</v>
      </c>
    </row>
    <row r="342" spans="1:65" s="13" customFormat="1" ht="11.25">
      <c r="B342" s="164"/>
      <c r="D342" s="165" t="s">
        <v>174</v>
      </c>
      <c r="E342" s="166" t="s">
        <v>1</v>
      </c>
      <c r="F342" s="167" t="s">
        <v>1163</v>
      </c>
      <c r="H342" s="166" t="s">
        <v>1</v>
      </c>
      <c r="I342" s="168"/>
      <c r="L342" s="164"/>
      <c r="M342" s="169"/>
      <c r="N342" s="170"/>
      <c r="O342" s="170"/>
      <c r="P342" s="170"/>
      <c r="Q342" s="170"/>
      <c r="R342" s="170"/>
      <c r="S342" s="170"/>
      <c r="T342" s="171"/>
      <c r="AT342" s="166" t="s">
        <v>174</v>
      </c>
      <c r="AU342" s="166" t="s">
        <v>84</v>
      </c>
      <c r="AV342" s="13" t="s">
        <v>82</v>
      </c>
      <c r="AW342" s="13" t="s">
        <v>30</v>
      </c>
      <c r="AX342" s="13" t="s">
        <v>74</v>
      </c>
      <c r="AY342" s="166" t="s">
        <v>166</v>
      </c>
    </row>
    <row r="343" spans="1:65" s="13" customFormat="1" ht="22.5">
      <c r="B343" s="164"/>
      <c r="D343" s="165" t="s">
        <v>174</v>
      </c>
      <c r="E343" s="166" t="s">
        <v>1</v>
      </c>
      <c r="F343" s="167" t="s">
        <v>1164</v>
      </c>
      <c r="H343" s="166" t="s">
        <v>1</v>
      </c>
      <c r="I343" s="168"/>
      <c r="L343" s="164"/>
      <c r="M343" s="169"/>
      <c r="N343" s="170"/>
      <c r="O343" s="170"/>
      <c r="P343" s="170"/>
      <c r="Q343" s="170"/>
      <c r="R343" s="170"/>
      <c r="S343" s="170"/>
      <c r="T343" s="171"/>
      <c r="AT343" s="166" t="s">
        <v>174</v>
      </c>
      <c r="AU343" s="166" t="s">
        <v>84</v>
      </c>
      <c r="AV343" s="13" t="s">
        <v>82</v>
      </c>
      <c r="AW343" s="13" t="s">
        <v>30</v>
      </c>
      <c r="AX343" s="13" t="s">
        <v>74</v>
      </c>
      <c r="AY343" s="166" t="s">
        <v>166</v>
      </c>
    </row>
    <row r="344" spans="1:65" s="13" customFormat="1" ht="22.5">
      <c r="B344" s="164"/>
      <c r="D344" s="165" t="s">
        <v>174</v>
      </c>
      <c r="E344" s="166" t="s">
        <v>1</v>
      </c>
      <c r="F344" s="167" t="s">
        <v>1165</v>
      </c>
      <c r="H344" s="166" t="s">
        <v>1</v>
      </c>
      <c r="I344" s="168"/>
      <c r="L344" s="164"/>
      <c r="M344" s="169"/>
      <c r="N344" s="170"/>
      <c r="O344" s="170"/>
      <c r="P344" s="170"/>
      <c r="Q344" s="170"/>
      <c r="R344" s="170"/>
      <c r="S344" s="170"/>
      <c r="T344" s="171"/>
      <c r="AT344" s="166" t="s">
        <v>174</v>
      </c>
      <c r="AU344" s="166" t="s">
        <v>84</v>
      </c>
      <c r="AV344" s="13" t="s">
        <v>82</v>
      </c>
      <c r="AW344" s="13" t="s">
        <v>30</v>
      </c>
      <c r="AX344" s="13" t="s">
        <v>74</v>
      </c>
      <c r="AY344" s="166" t="s">
        <v>166</v>
      </c>
    </row>
    <row r="345" spans="1:65" s="13" customFormat="1" ht="22.5">
      <c r="B345" s="164"/>
      <c r="D345" s="165" t="s">
        <v>174</v>
      </c>
      <c r="E345" s="166" t="s">
        <v>1</v>
      </c>
      <c r="F345" s="167" t="s">
        <v>1166</v>
      </c>
      <c r="H345" s="166" t="s">
        <v>1</v>
      </c>
      <c r="I345" s="168"/>
      <c r="L345" s="164"/>
      <c r="M345" s="169"/>
      <c r="N345" s="170"/>
      <c r="O345" s="170"/>
      <c r="P345" s="170"/>
      <c r="Q345" s="170"/>
      <c r="R345" s="170"/>
      <c r="S345" s="170"/>
      <c r="T345" s="171"/>
      <c r="AT345" s="166" t="s">
        <v>174</v>
      </c>
      <c r="AU345" s="166" t="s">
        <v>84</v>
      </c>
      <c r="AV345" s="13" t="s">
        <v>82</v>
      </c>
      <c r="AW345" s="13" t="s">
        <v>30</v>
      </c>
      <c r="AX345" s="13" t="s">
        <v>74</v>
      </c>
      <c r="AY345" s="166" t="s">
        <v>166</v>
      </c>
    </row>
    <row r="346" spans="1:65" s="13" customFormat="1" ht="11.25">
      <c r="B346" s="164"/>
      <c r="D346" s="165" t="s">
        <v>174</v>
      </c>
      <c r="E346" s="166" t="s">
        <v>1</v>
      </c>
      <c r="F346" s="167" t="s">
        <v>1167</v>
      </c>
      <c r="H346" s="166" t="s">
        <v>1</v>
      </c>
      <c r="I346" s="168"/>
      <c r="L346" s="164"/>
      <c r="M346" s="169"/>
      <c r="N346" s="170"/>
      <c r="O346" s="170"/>
      <c r="P346" s="170"/>
      <c r="Q346" s="170"/>
      <c r="R346" s="170"/>
      <c r="S346" s="170"/>
      <c r="T346" s="171"/>
      <c r="AT346" s="166" t="s">
        <v>174</v>
      </c>
      <c r="AU346" s="166" t="s">
        <v>84</v>
      </c>
      <c r="AV346" s="13" t="s">
        <v>82</v>
      </c>
      <c r="AW346" s="13" t="s">
        <v>30</v>
      </c>
      <c r="AX346" s="13" t="s">
        <v>74</v>
      </c>
      <c r="AY346" s="166" t="s">
        <v>166</v>
      </c>
    </row>
    <row r="347" spans="1:65" s="13" customFormat="1" ht="22.5">
      <c r="B347" s="164"/>
      <c r="D347" s="165" t="s">
        <v>174</v>
      </c>
      <c r="E347" s="166" t="s">
        <v>1</v>
      </c>
      <c r="F347" s="167" t="s">
        <v>1168</v>
      </c>
      <c r="H347" s="166" t="s">
        <v>1</v>
      </c>
      <c r="I347" s="168"/>
      <c r="L347" s="164"/>
      <c r="M347" s="169"/>
      <c r="N347" s="170"/>
      <c r="O347" s="170"/>
      <c r="P347" s="170"/>
      <c r="Q347" s="170"/>
      <c r="R347" s="170"/>
      <c r="S347" s="170"/>
      <c r="T347" s="171"/>
      <c r="AT347" s="166" t="s">
        <v>174</v>
      </c>
      <c r="AU347" s="166" t="s">
        <v>84</v>
      </c>
      <c r="AV347" s="13" t="s">
        <v>82</v>
      </c>
      <c r="AW347" s="13" t="s">
        <v>30</v>
      </c>
      <c r="AX347" s="13" t="s">
        <v>74</v>
      </c>
      <c r="AY347" s="166" t="s">
        <v>166</v>
      </c>
    </row>
    <row r="348" spans="1:65" s="13" customFormat="1" ht="33.75">
      <c r="B348" s="164"/>
      <c r="D348" s="165" t="s">
        <v>174</v>
      </c>
      <c r="E348" s="166" t="s">
        <v>1</v>
      </c>
      <c r="F348" s="167" t="s">
        <v>1169</v>
      </c>
      <c r="H348" s="166" t="s">
        <v>1</v>
      </c>
      <c r="I348" s="168"/>
      <c r="L348" s="164"/>
      <c r="M348" s="169"/>
      <c r="N348" s="170"/>
      <c r="O348" s="170"/>
      <c r="P348" s="170"/>
      <c r="Q348" s="170"/>
      <c r="R348" s="170"/>
      <c r="S348" s="170"/>
      <c r="T348" s="171"/>
      <c r="AT348" s="166" t="s">
        <v>174</v>
      </c>
      <c r="AU348" s="166" t="s">
        <v>84</v>
      </c>
      <c r="AV348" s="13" t="s">
        <v>82</v>
      </c>
      <c r="AW348" s="13" t="s">
        <v>30</v>
      </c>
      <c r="AX348" s="13" t="s">
        <v>74</v>
      </c>
      <c r="AY348" s="166" t="s">
        <v>166</v>
      </c>
    </row>
    <row r="349" spans="1:65" s="14" customFormat="1" ht="11.25">
      <c r="B349" s="172"/>
      <c r="D349" s="165" t="s">
        <v>174</v>
      </c>
      <c r="E349" s="173" t="s">
        <v>1</v>
      </c>
      <c r="F349" s="174" t="s">
        <v>82</v>
      </c>
      <c r="H349" s="175">
        <v>1</v>
      </c>
      <c r="I349" s="176"/>
      <c r="L349" s="172"/>
      <c r="M349" s="177"/>
      <c r="N349" s="178"/>
      <c r="O349" s="178"/>
      <c r="P349" s="178"/>
      <c r="Q349" s="178"/>
      <c r="R349" s="178"/>
      <c r="S349" s="178"/>
      <c r="T349" s="179"/>
      <c r="AT349" s="173" t="s">
        <v>174</v>
      </c>
      <c r="AU349" s="173" t="s">
        <v>84</v>
      </c>
      <c r="AV349" s="14" t="s">
        <v>84</v>
      </c>
      <c r="AW349" s="14" t="s">
        <v>30</v>
      </c>
      <c r="AX349" s="14" t="s">
        <v>74</v>
      </c>
      <c r="AY349" s="173" t="s">
        <v>166</v>
      </c>
    </row>
    <row r="350" spans="1:65" s="15" customFormat="1" ht="11.25">
      <c r="B350" s="180"/>
      <c r="D350" s="165" t="s">
        <v>174</v>
      </c>
      <c r="E350" s="181" t="s">
        <v>1</v>
      </c>
      <c r="F350" s="182" t="s">
        <v>177</v>
      </c>
      <c r="H350" s="183">
        <v>1</v>
      </c>
      <c r="I350" s="184"/>
      <c r="L350" s="180"/>
      <c r="M350" s="185"/>
      <c r="N350" s="186"/>
      <c r="O350" s="186"/>
      <c r="P350" s="186"/>
      <c r="Q350" s="186"/>
      <c r="R350" s="186"/>
      <c r="S350" s="186"/>
      <c r="T350" s="187"/>
      <c r="AT350" s="181" t="s">
        <v>174</v>
      </c>
      <c r="AU350" s="181" t="s">
        <v>84</v>
      </c>
      <c r="AV350" s="15" t="s">
        <v>172</v>
      </c>
      <c r="AW350" s="15" t="s">
        <v>30</v>
      </c>
      <c r="AX350" s="15" t="s">
        <v>82</v>
      </c>
      <c r="AY350" s="181" t="s">
        <v>166</v>
      </c>
    </row>
    <row r="351" spans="1:65" s="2" customFormat="1" ht="16.5" customHeight="1">
      <c r="A351" s="32"/>
      <c r="B351" s="149"/>
      <c r="C351" s="191" t="s">
        <v>359</v>
      </c>
      <c r="D351" s="191" t="s">
        <v>244</v>
      </c>
      <c r="E351" s="192" t="s">
        <v>1170</v>
      </c>
      <c r="F351" s="193" t="s">
        <v>1171</v>
      </c>
      <c r="G351" s="194" t="s">
        <v>180</v>
      </c>
      <c r="H351" s="195">
        <v>1</v>
      </c>
      <c r="I351" s="196"/>
      <c r="J351" s="197">
        <f>ROUND(I351*H351,2)</f>
        <v>0</v>
      </c>
      <c r="K351" s="198"/>
      <c r="L351" s="199"/>
      <c r="M351" s="200" t="s">
        <v>1</v>
      </c>
      <c r="N351" s="201" t="s">
        <v>39</v>
      </c>
      <c r="O351" s="58"/>
      <c r="P351" s="160">
        <f>O351*H351</f>
        <v>0</v>
      </c>
      <c r="Q351" s="160">
        <v>0.12</v>
      </c>
      <c r="R351" s="160">
        <f>Q351*H351</f>
        <v>0.12</v>
      </c>
      <c r="S351" s="160">
        <v>0</v>
      </c>
      <c r="T351" s="161">
        <f>S351*H351</f>
        <v>0</v>
      </c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R351" s="162" t="s">
        <v>209</v>
      </c>
      <c r="AT351" s="162" t="s">
        <v>244</v>
      </c>
      <c r="AU351" s="162" t="s">
        <v>84</v>
      </c>
      <c r="AY351" s="17" t="s">
        <v>166</v>
      </c>
      <c r="BE351" s="163">
        <f>IF(N351="základní",J351,0)</f>
        <v>0</v>
      </c>
      <c r="BF351" s="163">
        <f>IF(N351="snížená",J351,0)</f>
        <v>0</v>
      </c>
      <c r="BG351" s="163">
        <f>IF(N351="zákl. přenesená",J351,0)</f>
        <v>0</v>
      </c>
      <c r="BH351" s="163">
        <f>IF(N351="sníž. přenesená",J351,0)</f>
        <v>0</v>
      </c>
      <c r="BI351" s="163">
        <f>IF(N351="nulová",J351,0)</f>
        <v>0</v>
      </c>
      <c r="BJ351" s="17" t="s">
        <v>82</v>
      </c>
      <c r="BK351" s="163">
        <f>ROUND(I351*H351,2)</f>
        <v>0</v>
      </c>
      <c r="BL351" s="17" t="s">
        <v>172</v>
      </c>
      <c r="BM351" s="162" t="s">
        <v>1172</v>
      </c>
    </row>
    <row r="352" spans="1:65" s="13" customFormat="1" ht="11.25">
      <c r="B352" s="164"/>
      <c r="D352" s="165" t="s">
        <v>174</v>
      </c>
      <c r="E352" s="166" t="s">
        <v>1</v>
      </c>
      <c r="F352" s="167" t="s">
        <v>1163</v>
      </c>
      <c r="H352" s="166" t="s">
        <v>1</v>
      </c>
      <c r="I352" s="168"/>
      <c r="L352" s="164"/>
      <c r="M352" s="169"/>
      <c r="N352" s="170"/>
      <c r="O352" s="170"/>
      <c r="P352" s="170"/>
      <c r="Q352" s="170"/>
      <c r="R352" s="170"/>
      <c r="S352" s="170"/>
      <c r="T352" s="171"/>
      <c r="AT352" s="166" t="s">
        <v>174</v>
      </c>
      <c r="AU352" s="166" t="s">
        <v>84</v>
      </c>
      <c r="AV352" s="13" t="s">
        <v>82</v>
      </c>
      <c r="AW352" s="13" t="s">
        <v>30</v>
      </c>
      <c r="AX352" s="13" t="s">
        <v>74</v>
      </c>
      <c r="AY352" s="166" t="s">
        <v>166</v>
      </c>
    </row>
    <row r="353" spans="1:65" s="13" customFormat="1" ht="22.5">
      <c r="B353" s="164"/>
      <c r="D353" s="165" t="s">
        <v>174</v>
      </c>
      <c r="E353" s="166" t="s">
        <v>1</v>
      </c>
      <c r="F353" s="167" t="s">
        <v>1164</v>
      </c>
      <c r="H353" s="166" t="s">
        <v>1</v>
      </c>
      <c r="I353" s="168"/>
      <c r="L353" s="164"/>
      <c r="M353" s="169"/>
      <c r="N353" s="170"/>
      <c r="O353" s="170"/>
      <c r="P353" s="170"/>
      <c r="Q353" s="170"/>
      <c r="R353" s="170"/>
      <c r="S353" s="170"/>
      <c r="T353" s="171"/>
      <c r="AT353" s="166" t="s">
        <v>174</v>
      </c>
      <c r="AU353" s="166" t="s">
        <v>84</v>
      </c>
      <c r="AV353" s="13" t="s">
        <v>82</v>
      </c>
      <c r="AW353" s="13" t="s">
        <v>30</v>
      </c>
      <c r="AX353" s="13" t="s">
        <v>74</v>
      </c>
      <c r="AY353" s="166" t="s">
        <v>166</v>
      </c>
    </row>
    <row r="354" spans="1:65" s="13" customFormat="1" ht="22.5">
      <c r="B354" s="164"/>
      <c r="D354" s="165" t="s">
        <v>174</v>
      </c>
      <c r="E354" s="166" t="s">
        <v>1</v>
      </c>
      <c r="F354" s="167" t="s">
        <v>1165</v>
      </c>
      <c r="H354" s="166" t="s">
        <v>1</v>
      </c>
      <c r="I354" s="168"/>
      <c r="L354" s="164"/>
      <c r="M354" s="169"/>
      <c r="N354" s="170"/>
      <c r="O354" s="170"/>
      <c r="P354" s="170"/>
      <c r="Q354" s="170"/>
      <c r="R354" s="170"/>
      <c r="S354" s="170"/>
      <c r="T354" s="171"/>
      <c r="AT354" s="166" t="s">
        <v>174</v>
      </c>
      <c r="AU354" s="166" t="s">
        <v>84</v>
      </c>
      <c r="AV354" s="13" t="s">
        <v>82</v>
      </c>
      <c r="AW354" s="13" t="s">
        <v>30</v>
      </c>
      <c r="AX354" s="13" t="s">
        <v>74</v>
      </c>
      <c r="AY354" s="166" t="s">
        <v>166</v>
      </c>
    </row>
    <row r="355" spans="1:65" s="13" customFormat="1" ht="22.5">
      <c r="B355" s="164"/>
      <c r="D355" s="165" t="s">
        <v>174</v>
      </c>
      <c r="E355" s="166" t="s">
        <v>1</v>
      </c>
      <c r="F355" s="167" t="s">
        <v>1166</v>
      </c>
      <c r="H355" s="166" t="s">
        <v>1</v>
      </c>
      <c r="I355" s="168"/>
      <c r="L355" s="164"/>
      <c r="M355" s="169"/>
      <c r="N355" s="170"/>
      <c r="O355" s="170"/>
      <c r="P355" s="170"/>
      <c r="Q355" s="170"/>
      <c r="R355" s="170"/>
      <c r="S355" s="170"/>
      <c r="T355" s="171"/>
      <c r="AT355" s="166" t="s">
        <v>174</v>
      </c>
      <c r="AU355" s="166" t="s">
        <v>84</v>
      </c>
      <c r="AV355" s="13" t="s">
        <v>82</v>
      </c>
      <c r="AW355" s="13" t="s">
        <v>30</v>
      </c>
      <c r="AX355" s="13" t="s">
        <v>74</v>
      </c>
      <c r="AY355" s="166" t="s">
        <v>166</v>
      </c>
    </row>
    <row r="356" spans="1:65" s="13" customFormat="1" ht="11.25">
      <c r="B356" s="164"/>
      <c r="D356" s="165" t="s">
        <v>174</v>
      </c>
      <c r="E356" s="166" t="s">
        <v>1</v>
      </c>
      <c r="F356" s="167" t="s">
        <v>1167</v>
      </c>
      <c r="H356" s="166" t="s">
        <v>1</v>
      </c>
      <c r="I356" s="168"/>
      <c r="L356" s="164"/>
      <c r="M356" s="169"/>
      <c r="N356" s="170"/>
      <c r="O356" s="170"/>
      <c r="P356" s="170"/>
      <c r="Q356" s="170"/>
      <c r="R356" s="170"/>
      <c r="S356" s="170"/>
      <c r="T356" s="171"/>
      <c r="AT356" s="166" t="s">
        <v>174</v>
      </c>
      <c r="AU356" s="166" t="s">
        <v>84</v>
      </c>
      <c r="AV356" s="13" t="s">
        <v>82</v>
      </c>
      <c r="AW356" s="13" t="s">
        <v>30</v>
      </c>
      <c r="AX356" s="13" t="s">
        <v>74</v>
      </c>
      <c r="AY356" s="166" t="s">
        <v>166</v>
      </c>
    </row>
    <row r="357" spans="1:65" s="13" customFormat="1" ht="22.5">
      <c r="B357" s="164"/>
      <c r="D357" s="165" t="s">
        <v>174</v>
      </c>
      <c r="E357" s="166" t="s">
        <v>1</v>
      </c>
      <c r="F357" s="167" t="s">
        <v>1168</v>
      </c>
      <c r="H357" s="166" t="s">
        <v>1</v>
      </c>
      <c r="I357" s="168"/>
      <c r="L357" s="164"/>
      <c r="M357" s="169"/>
      <c r="N357" s="170"/>
      <c r="O357" s="170"/>
      <c r="P357" s="170"/>
      <c r="Q357" s="170"/>
      <c r="R357" s="170"/>
      <c r="S357" s="170"/>
      <c r="T357" s="171"/>
      <c r="AT357" s="166" t="s">
        <v>174</v>
      </c>
      <c r="AU357" s="166" t="s">
        <v>84</v>
      </c>
      <c r="AV357" s="13" t="s">
        <v>82</v>
      </c>
      <c r="AW357" s="13" t="s">
        <v>30</v>
      </c>
      <c r="AX357" s="13" t="s">
        <v>74</v>
      </c>
      <c r="AY357" s="166" t="s">
        <v>166</v>
      </c>
    </row>
    <row r="358" spans="1:65" s="13" customFormat="1" ht="33.75">
      <c r="B358" s="164"/>
      <c r="D358" s="165" t="s">
        <v>174</v>
      </c>
      <c r="E358" s="166" t="s">
        <v>1</v>
      </c>
      <c r="F358" s="167" t="s">
        <v>1169</v>
      </c>
      <c r="H358" s="166" t="s">
        <v>1</v>
      </c>
      <c r="I358" s="168"/>
      <c r="L358" s="164"/>
      <c r="M358" s="169"/>
      <c r="N358" s="170"/>
      <c r="O358" s="170"/>
      <c r="P358" s="170"/>
      <c r="Q358" s="170"/>
      <c r="R358" s="170"/>
      <c r="S358" s="170"/>
      <c r="T358" s="171"/>
      <c r="AT358" s="166" t="s">
        <v>174</v>
      </c>
      <c r="AU358" s="166" t="s">
        <v>84</v>
      </c>
      <c r="AV358" s="13" t="s">
        <v>82</v>
      </c>
      <c r="AW358" s="13" t="s">
        <v>30</v>
      </c>
      <c r="AX358" s="13" t="s">
        <v>74</v>
      </c>
      <c r="AY358" s="166" t="s">
        <v>166</v>
      </c>
    </row>
    <row r="359" spans="1:65" s="14" customFormat="1" ht="11.25">
      <c r="B359" s="172"/>
      <c r="D359" s="165" t="s">
        <v>174</v>
      </c>
      <c r="E359" s="173" t="s">
        <v>1</v>
      </c>
      <c r="F359" s="174" t="s">
        <v>82</v>
      </c>
      <c r="H359" s="175">
        <v>1</v>
      </c>
      <c r="I359" s="176"/>
      <c r="L359" s="172"/>
      <c r="M359" s="177"/>
      <c r="N359" s="178"/>
      <c r="O359" s="178"/>
      <c r="P359" s="178"/>
      <c r="Q359" s="178"/>
      <c r="R359" s="178"/>
      <c r="S359" s="178"/>
      <c r="T359" s="179"/>
      <c r="AT359" s="173" t="s">
        <v>174</v>
      </c>
      <c r="AU359" s="173" t="s">
        <v>84</v>
      </c>
      <c r="AV359" s="14" t="s">
        <v>84</v>
      </c>
      <c r="AW359" s="14" t="s">
        <v>30</v>
      </c>
      <c r="AX359" s="14" t="s">
        <v>74</v>
      </c>
      <c r="AY359" s="173" t="s">
        <v>166</v>
      </c>
    </row>
    <row r="360" spans="1:65" s="15" customFormat="1" ht="11.25">
      <c r="B360" s="180"/>
      <c r="D360" s="165" t="s">
        <v>174</v>
      </c>
      <c r="E360" s="181" t="s">
        <v>1</v>
      </c>
      <c r="F360" s="182" t="s">
        <v>177</v>
      </c>
      <c r="H360" s="183">
        <v>1</v>
      </c>
      <c r="I360" s="184"/>
      <c r="L360" s="180"/>
      <c r="M360" s="185"/>
      <c r="N360" s="186"/>
      <c r="O360" s="186"/>
      <c r="P360" s="186"/>
      <c r="Q360" s="186"/>
      <c r="R360" s="186"/>
      <c r="S360" s="186"/>
      <c r="T360" s="187"/>
      <c r="AT360" s="181" t="s">
        <v>174</v>
      </c>
      <c r="AU360" s="181" t="s">
        <v>84</v>
      </c>
      <c r="AV360" s="15" t="s">
        <v>172</v>
      </c>
      <c r="AW360" s="15" t="s">
        <v>30</v>
      </c>
      <c r="AX360" s="15" t="s">
        <v>82</v>
      </c>
      <c r="AY360" s="181" t="s">
        <v>166</v>
      </c>
    </row>
    <row r="361" spans="1:65" s="2" customFormat="1" ht="24.2" customHeight="1">
      <c r="A361" s="32"/>
      <c r="B361" s="149"/>
      <c r="C361" s="150" t="s">
        <v>363</v>
      </c>
      <c r="D361" s="150" t="s">
        <v>168</v>
      </c>
      <c r="E361" s="151" t="s">
        <v>1173</v>
      </c>
      <c r="F361" s="152" t="s">
        <v>1174</v>
      </c>
      <c r="G361" s="153" t="s">
        <v>636</v>
      </c>
      <c r="H361" s="154">
        <v>1</v>
      </c>
      <c r="I361" s="155"/>
      <c r="J361" s="156">
        <f>ROUND(I361*H361,2)</f>
        <v>0</v>
      </c>
      <c r="K361" s="157"/>
      <c r="L361" s="33"/>
      <c r="M361" s="158" t="s">
        <v>1</v>
      </c>
      <c r="N361" s="159" t="s">
        <v>39</v>
      </c>
      <c r="O361" s="58"/>
      <c r="P361" s="160">
        <f>O361*H361</f>
        <v>0</v>
      </c>
      <c r="Q361" s="160">
        <v>1.2286999999999999</v>
      </c>
      <c r="R361" s="160">
        <f>Q361*H361</f>
        <v>1.2286999999999999</v>
      </c>
      <c r="S361" s="160">
        <v>0</v>
      </c>
      <c r="T361" s="161">
        <f>S361*H361</f>
        <v>0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R361" s="162" t="s">
        <v>172</v>
      </c>
      <c r="AT361" s="162" t="s">
        <v>168</v>
      </c>
      <c r="AU361" s="162" t="s">
        <v>84</v>
      </c>
      <c r="AY361" s="17" t="s">
        <v>166</v>
      </c>
      <c r="BE361" s="163">
        <f>IF(N361="základní",J361,0)</f>
        <v>0</v>
      </c>
      <c r="BF361" s="163">
        <f>IF(N361="snížená",J361,0)</f>
        <v>0</v>
      </c>
      <c r="BG361" s="163">
        <f>IF(N361="zákl. přenesená",J361,0)</f>
        <v>0</v>
      </c>
      <c r="BH361" s="163">
        <f>IF(N361="sníž. přenesená",J361,0)</f>
        <v>0</v>
      </c>
      <c r="BI361" s="163">
        <f>IF(N361="nulová",J361,0)</f>
        <v>0</v>
      </c>
      <c r="BJ361" s="17" t="s">
        <v>82</v>
      </c>
      <c r="BK361" s="163">
        <f>ROUND(I361*H361,2)</f>
        <v>0</v>
      </c>
      <c r="BL361" s="17" t="s">
        <v>172</v>
      </c>
      <c r="BM361" s="162" t="s">
        <v>1175</v>
      </c>
    </row>
    <row r="362" spans="1:65" s="13" customFormat="1" ht="11.25">
      <c r="B362" s="164"/>
      <c r="D362" s="165" t="s">
        <v>174</v>
      </c>
      <c r="E362" s="166" t="s">
        <v>1</v>
      </c>
      <c r="F362" s="167" t="s">
        <v>1176</v>
      </c>
      <c r="H362" s="166" t="s">
        <v>1</v>
      </c>
      <c r="I362" s="168"/>
      <c r="L362" s="164"/>
      <c r="M362" s="169"/>
      <c r="N362" s="170"/>
      <c r="O362" s="170"/>
      <c r="P362" s="170"/>
      <c r="Q362" s="170"/>
      <c r="R362" s="170"/>
      <c r="S362" s="170"/>
      <c r="T362" s="171"/>
      <c r="AT362" s="166" t="s">
        <v>174</v>
      </c>
      <c r="AU362" s="166" t="s">
        <v>84</v>
      </c>
      <c r="AV362" s="13" t="s">
        <v>82</v>
      </c>
      <c r="AW362" s="13" t="s">
        <v>30</v>
      </c>
      <c r="AX362" s="13" t="s">
        <v>74</v>
      </c>
      <c r="AY362" s="166" t="s">
        <v>166</v>
      </c>
    </row>
    <row r="363" spans="1:65" s="13" customFormat="1" ht="22.5">
      <c r="B363" s="164"/>
      <c r="D363" s="165" t="s">
        <v>174</v>
      </c>
      <c r="E363" s="166" t="s">
        <v>1</v>
      </c>
      <c r="F363" s="167" t="s">
        <v>1177</v>
      </c>
      <c r="H363" s="166" t="s">
        <v>1</v>
      </c>
      <c r="I363" s="168"/>
      <c r="L363" s="164"/>
      <c r="M363" s="169"/>
      <c r="N363" s="170"/>
      <c r="O363" s="170"/>
      <c r="P363" s="170"/>
      <c r="Q363" s="170"/>
      <c r="R363" s="170"/>
      <c r="S363" s="170"/>
      <c r="T363" s="171"/>
      <c r="AT363" s="166" t="s">
        <v>174</v>
      </c>
      <c r="AU363" s="166" t="s">
        <v>84</v>
      </c>
      <c r="AV363" s="13" t="s">
        <v>82</v>
      </c>
      <c r="AW363" s="13" t="s">
        <v>30</v>
      </c>
      <c r="AX363" s="13" t="s">
        <v>74</v>
      </c>
      <c r="AY363" s="166" t="s">
        <v>166</v>
      </c>
    </row>
    <row r="364" spans="1:65" s="13" customFormat="1" ht="33.75">
      <c r="B364" s="164"/>
      <c r="D364" s="165" t="s">
        <v>174</v>
      </c>
      <c r="E364" s="166" t="s">
        <v>1</v>
      </c>
      <c r="F364" s="167" t="s">
        <v>1178</v>
      </c>
      <c r="H364" s="166" t="s">
        <v>1</v>
      </c>
      <c r="I364" s="168"/>
      <c r="L364" s="164"/>
      <c r="M364" s="169"/>
      <c r="N364" s="170"/>
      <c r="O364" s="170"/>
      <c r="P364" s="170"/>
      <c r="Q364" s="170"/>
      <c r="R364" s="170"/>
      <c r="S364" s="170"/>
      <c r="T364" s="171"/>
      <c r="AT364" s="166" t="s">
        <v>174</v>
      </c>
      <c r="AU364" s="166" t="s">
        <v>84</v>
      </c>
      <c r="AV364" s="13" t="s">
        <v>82</v>
      </c>
      <c r="AW364" s="13" t="s">
        <v>30</v>
      </c>
      <c r="AX364" s="13" t="s">
        <v>74</v>
      </c>
      <c r="AY364" s="166" t="s">
        <v>166</v>
      </c>
    </row>
    <row r="365" spans="1:65" s="13" customFormat="1" ht="33.75">
      <c r="B365" s="164"/>
      <c r="D365" s="165" t="s">
        <v>174</v>
      </c>
      <c r="E365" s="166" t="s">
        <v>1</v>
      </c>
      <c r="F365" s="167" t="s">
        <v>1179</v>
      </c>
      <c r="H365" s="166" t="s">
        <v>1</v>
      </c>
      <c r="I365" s="168"/>
      <c r="L365" s="164"/>
      <c r="M365" s="169"/>
      <c r="N365" s="170"/>
      <c r="O365" s="170"/>
      <c r="P365" s="170"/>
      <c r="Q365" s="170"/>
      <c r="R365" s="170"/>
      <c r="S365" s="170"/>
      <c r="T365" s="171"/>
      <c r="AT365" s="166" t="s">
        <v>174</v>
      </c>
      <c r="AU365" s="166" t="s">
        <v>84</v>
      </c>
      <c r="AV365" s="13" t="s">
        <v>82</v>
      </c>
      <c r="AW365" s="13" t="s">
        <v>30</v>
      </c>
      <c r="AX365" s="13" t="s">
        <v>74</v>
      </c>
      <c r="AY365" s="166" t="s">
        <v>166</v>
      </c>
    </row>
    <row r="366" spans="1:65" s="13" customFormat="1" ht="22.5">
      <c r="B366" s="164"/>
      <c r="D366" s="165" t="s">
        <v>174</v>
      </c>
      <c r="E366" s="166" t="s">
        <v>1</v>
      </c>
      <c r="F366" s="167" t="s">
        <v>1180</v>
      </c>
      <c r="H366" s="166" t="s">
        <v>1</v>
      </c>
      <c r="I366" s="168"/>
      <c r="L366" s="164"/>
      <c r="M366" s="169"/>
      <c r="N366" s="170"/>
      <c r="O366" s="170"/>
      <c r="P366" s="170"/>
      <c r="Q366" s="170"/>
      <c r="R366" s="170"/>
      <c r="S366" s="170"/>
      <c r="T366" s="171"/>
      <c r="AT366" s="166" t="s">
        <v>174</v>
      </c>
      <c r="AU366" s="166" t="s">
        <v>84</v>
      </c>
      <c r="AV366" s="13" t="s">
        <v>82</v>
      </c>
      <c r="AW366" s="13" t="s">
        <v>30</v>
      </c>
      <c r="AX366" s="13" t="s">
        <v>74</v>
      </c>
      <c r="AY366" s="166" t="s">
        <v>166</v>
      </c>
    </row>
    <row r="367" spans="1:65" s="13" customFormat="1" ht="11.25">
      <c r="B367" s="164"/>
      <c r="D367" s="165" t="s">
        <v>174</v>
      </c>
      <c r="E367" s="166" t="s">
        <v>1</v>
      </c>
      <c r="F367" s="167" t="s">
        <v>1181</v>
      </c>
      <c r="H367" s="166" t="s">
        <v>1</v>
      </c>
      <c r="I367" s="168"/>
      <c r="L367" s="164"/>
      <c r="M367" s="169"/>
      <c r="N367" s="170"/>
      <c r="O367" s="170"/>
      <c r="P367" s="170"/>
      <c r="Q367" s="170"/>
      <c r="R367" s="170"/>
      <c r="S367" s="170"/>
      <c r="T367" s="171"/>
      <c r="AT367" s="166" t="s">
        <v>174</v>
      </c>
      <c r="AU367" s="166" t="s">
        <v>84</v>
      </c>
      <c r="AV367" s="13" t="s">
        <v>82</v>
      </c>
      <c r="AW367" s="13" t="s">
        <v>30</v>
      </c>
      <c r="AX367" s="13" t="s">
        <v>74</v>
      </c>
      <c r="AY367" s="166" t="s">
        <v>166</v>
      </c>
    </row>
    <row r="368" spans="1:65" s="13" customFormat="1" ht="22.5">
      <c r="B368" s="164"/>
      <c r="D368" s="165" t="s">
        <v>174</v>
      </c>
      <c r="E368" s="166" t="s">
        <v>1</v>
      </c>
      <c r="F368" s="167" t="s">
        <v>1182</v>
      </c>
      <c r="H368" s="166" t="s">
        <v>1</v>
      </c>
      <c r="I368" s="168"/>
      <c r="L368" s="164"/>
      <c r="M368" s="169"/>
      <c r="N368" s="170"/>
      <c r="O368" s="170"/>
      <c r="P368" s="170"/>
      <c r="Q368" s="170"/>
      <c r="R368" s="170"/>
      <c r="S368" s="170"/>
      <c r="T368" s="171"/>
      <c r="AT368" s="166" t="s">
        <v>174</v>
      </c>
      <c r="AU368" s="166" t="s">
        <v>84</v>
      </c>
      <c r="AV368" s="13" t="s">
        <v>82</v>
      </c>
      <c r="AW368" s="13" t="s">
        <v>30</v>
      </c>
      <c r="AX368" s="13" t="s">
        <v>74</v>
      </c>
      <c r="AY368" s="166" t="s">
        <v>166</v>
      </c>
    </row>
    <row r="369" spans="1:51" s="13" customFormat="1" ht="22.5">
      <c r="B369" s="164"/>
      <c r="D369" s="165" t="s">
        <v>174</v>
      </c>
      <c r="E369" s="166" t="s">
        <v>1</v>
      </c>
      <c r="F369" s="167" t="s">
        <v>1183</v>
      </c>
      <c r="H369" s="166" t="s">
        <v>1</v>
      </c>
      <c r="I369" s="168"/>
      <c r="L369" s="164"/>
      <c r="M369" s="169"/>
      <c r="N369" s="170"/>
      <c r="O369" s="170"/>
      <c r="P369" s="170"/>
      <c r="Q369" s="170"/>
      <c r="R369" s="170"/>
      <c r="S369" s="170"/>
      <c r="T369" s="171"/>
      <c r="AT369" s="166" t="s">
        <v>174</v>
      </c>
      <c r="AU369" s="166" t="s">
        <v>84</v>
      </c>
      <c r="AV369" s="13" t="s">
        <v>82</v>
      </c>
      <c r="AW369" s="13" t="s">
        <v>30</v>
      </c>
      <c r="AX369" s="13" t="s">
        <v>74</v>
      </c>
      <c r="AY369" s="166" t="s">
        <v>166</v>
      </c>
    </row>
    <row r="370" spans="1:51" s="14" customFormat="1" ht="11.25">
      <c r="B370" s="172"/>
      <c r="D370" s="165" t="s">
        <v>174</v>
      </c>
      <c r="E370" s="173" t="s">
        <v>1</v>
      </c>
      <c r="F370" s="174" t="s">
        <v>82</v>
      </c>
      <c r="H370" s="175">
        <v>1</v>
      </c>
      <c r="I370" s="176"/>
      <c r="L370" s="172"/>
      <c r="M370" s="177"/>
      <c r="N370" s="178"/>
      <c r="O370" s="178"/>
      <c r="P370" s="178"/>
      <c r="Q370" s="178"/>
      <c r="R370" s="178"/>
      <c r="S370" s="178"/>
      <c r="T370" s="179"/>
      <c r="AT370" s="173" t="s">
        <v>174</v>
      </c>
      <c r="AU370" s="173" t="s">
        <v>84</v>
      </c>
      <c r="AV370" s="14" t="s">
        <v>84</v>
      </c>
      <c r="AW370" s="14" t="s">
        <v>30</v>
      </c>
      <c r="AX370" s="14" t="s">
        <v>74</v>
      </c>
      <c r="AY370" s="173" t="s">
        <v>166</v>
      </c>
    </row>
    <row r="371" spans="1:51" s="15" customFormat="1" ht="11.25">
      <c r="B371" s="180"/>
      <c r="D371" s="165" t="s">
        <v>174</v>
      </c>
      <c r="E371" s="181" t="s">
        <v>1</v>
      </c>
      <c r="F371" s="182" t="s">
        <v>177</v>
      </c>
      <c r="H371" s="183">
        <v>1</v>
      </c>
      <c r="I371" s="184"/>
      <c r="L371" s="180"/>
      <c r="M371" s="188"/>
      <c r="N371" s="189"/>
      <c r="O371" s="189"/>
      <c r="P371" s="189"/>
      <c r="Q371" s="189"/>
      <c r="R371" s="189"/>
      <c r="S371" s="189"/>
      <c r="T371" s="190"/>
      <c r="AT371" s="181" t="s">
        <v>174</v>
      </c>
      <c r="AU371" s="181" t="s">
        <v>84</v>
      </c>
      <c r="AV371" s="15" t="s">
        <v>172</v>
      </c>
      <c r="AW371" s="15" t="s">
        <v>30</v>
      </c>
      <c r="AX371" s="15" t="s">
        <v>82</v>
      </c>
      <c r="AY371" s="181" t="s">
        <v>166</v>
      </c>
    </row>
    <row r="372" spans="1:51" s="2" customFormat="1" ht="6.95" customHeight="1">
      <c r="A372" s="32"/>
      <c r="B372" s="47"/>
      <c r="C372" s="48"/>
      <c r="D372" s="48"/>
      <c r="E372" s="48"/>
      <c r="F372" s="48"/>
      <c r="G372" s="48"/>
      <c r="H372" s="48"/>
      <c r="I372" s="48"/>
      <c r="J372" s="48"/>
      <c r="K372" s="48"/>
      <c r="L372" s="33"/>
      <c r="M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</row>
  </sheetData>
  <autoFilter ref="C117:K37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118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1184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ROUND((SUM(BE118:BE195)),  2)</f>
        <v>0</v>
      </c>
      <c r="G33" s="32"/>
      <c r="H33" s="32"/>
      <c r="I33" s="105">
        <v>0.21</v>
      </c>
      <c r="J33" s="104">
        <f>ROUND(((SUM(BE118:BE195))*I33),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ROUND((SUM(BF118:BF195)),  2)</f>
        <v>0</v>
      </c>
      <c r="G34" s="32"/>
      <c r="H34" s="32"/>
      <c r="I34" s="105">
        <v>0.12</v>
      </c>
      <c r="J34" s="104">
        <f>ROUND(((SUM(BF118:BF195))*I34),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ROUND((SUM(BG118:BG195)),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ROUND((SUM(BH118:BH195)),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ROUND((SUM(BI118:BI195)),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005 - Mobiliář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899999999999999" customHeight="1">
      <c r="B98" s="121"/>
      <c r="D98" s="122" t="s">
        <v>150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>
      <c r="A104" s="32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>
      <c r="A105" s="32"/>
      <c r="B105" s="33"/>
      <c r="C105" s="21" t="s">
        <v>151</v>
      </c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50" t="str">
        <f>E7</f>
        <v>NÁVRH ZAHRADY MŠ V HOROUŠÁNKÁCH</v>
      </c>
      <c r="F108" s="251"/>
      <c r="G108" s="251"/>
      <c r="H108" s="251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141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12" t="str">
        <f>E9</f>
        <v>005 - Mobiliář</v>
      </c>
      <c r="F110" s="252"/>
      <c r="G110" s="252"/>
      <c r="H110" s="25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20</v>
      </c>
      <c r="D112" s="32"/>
      <c r="E112" s="32"/>
      <c r="F112" s="25" t="str">
        <f>F12</f>
        <v xml:space="preserve"> </v>
      </c>
      <c r="G112" s="32"/>
      <c r="H112" s="32"/>
      <c r="I112" s="27" t="s">
        <v>22</v>
      </c>
      <c r="J112" s="55" t="str">
        <f>IF(J12="","",J12)</f>
        <v>17. 4. 2025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24</v>
      </c>
      <c r="D114" s="32"/>
      <c r="E114" s="32"/>
      <c r="F114" s="25" t="str">
        <f>E15</f>
        <v xml:space="preserve"> </v>
      </c>
      <c r="G114" s="32"/>
      <c r="H114" s="32"/>
      <c r="I114" s="27" t="s">
        <v>29</v>
      </c>
      <c r="J114" s="30" t="str">
        <f>E21</f>
        <v xml:space="preserve"> 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27</v>
      </c>
      <c r="D115" s="32"/>
      <c r="E115" s="32"/>
      <c r="F115" s="25" t="str">
        <f>IF(E18="","",E18)</f>
        <v>Vyplň údaj</v>
      </c>
      <c r="G115" s="32"/>
      <c r="H115" s="32"/>
      <c r="I115" s="27" t="s">
        <v>31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25"/>
      <c r="B117" s="126"/>
      <c r="C117" s="127" t="s">
        <v>152</v>
      </c>
      <c r="D117" s="128" t="s">
        <v>59</v>
      </c>
      <c r="E117" s="128" t="s">
        <v>55</v>
      </c>
      <c r="F117" s="128" t="s">
        <v>56</v>
      </c>
      <c r="G117" s="128" t="s">
        <v>153</v>
      </c>
      <c r="H117" s="128" t="s">
        <v>154</v>
      </c>
      <c r="I117" s="128" t="s">
        <v>155</v>
      </c>
      <c r="J117" s="129" t="s">
        <v>145</v>
      </c>
      <c r="K117" s="130" t="s">
        <v>156</v>
      </c>
      <c r="L117" s="131"/>
      <c r="M117" s="62" t="s">
        <v>1</v>
      </c>
      <c r="N117" s="63" t="s">
        <v>38</v>
      </c>
      <c r="O117" s="63" t="s">
        <v>157</v>
      </c>
      <c r="P117" s="63" t="s">
        <v>158</v>
      </c>
      <c r="Q117" s="63" t="s">
        <v>159</v>
      </c>
      <c r="R117" s="63" t="s">
        <v>160</v>
      </c>
      <c r="S117" s="63" t="s">
        <v>161</v>
      </c>
      <c r="T117" s="64" t="s">
        <v>162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9" customHeight="1">
      <c r="A118" s="32"/>
      <c r="B118" s="33"/>
      <c r="C118" s="69" t="s">
        <v>163</v>
      </c>
      <c r="D118" s="32"/>
      <c r="E118" s="32"/>
      <c r="F118" s="32"/>
      <c r="G118" s="32"/>
      <c r="H118" s="32"/>
      <c r="I118" s="32"/>
      <c r="J118" s="132">
        <f>BK118</f>
        <v>0</v>
      </c>
      <c r="K118" s="32"/>
      <c r="L118" s="33"/>
      <c r="M118" s="65"/>
      <c r="N118" s="56"/>
      <c r="O118" s="66"/>
      <c r="P118" s="133">
        <f>P119</f>
        <v>0</v>
      </c>
      <c r="Q118" s="66"/>
      <c r="R118" s="133">
        <f>R119</f>
        <v>2.415</v>
      </c>
      <c r="S118" s="66"/>
      <c r="T118" s="134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73</v>
      </c>
      <c r="AU118" s="17" t="s">
        <v>147</v>
      </c>
      <c r="BK118" s="135">
        <f>BK119</f>
        <v>0</v>
      </c>
    </row>
    <row r="119" spans="1:65" s="12" customFormat="1" ht="25.9" customHeight="1">
      <c r="B119" s="136"/>
      <c r="D119" s="137" t="s">
        <v>73</v>
      </c>
      <c r="E119" s="138" t="s">
        <v>164</v>
      </c>
      <c r="F119" s="138" t="s">
        <v>165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2.415</v>
      </c>
      <c r="S119" s="142"/>
      <c r="T119" s="144">
        <f>T120</f>
        <v>0</v>
      </c>
      <c r="AR119" s="137" t="s">
        <v>82</v>
      </c>
      <c r="AT119" s="145" t="s">
        <v>73</v>
      </c>
      <c r="AU119" s="145" t="s">
        <v>74</v>
      </c>
      <c r="AY119" s="137" t="s">
        <v>166</v>
      </c>
      <c r="BK119" s="146">
        <f>BK120</f>
        <v>0</v>
      </c>
    </row>
    <row r="120" spans="1:65" s="12" customFormat="1" ht="22.9" customHeight="1">
      <c r="B120" s="136"/>
      <c r="D120" s="137" t="s">
        <v>73</v>
      </c>
      <c r="E120" s="147" t="s">
        <v>188</v>
      </c>
      <c r="F120" s="147" t="s">
        <v>189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SUM(P121:P195)</f>
        <v>0</v>
      </c>
      <c r="Q120" s="142"/>
      <c r="R120" s="143">
        <f>SUM(R121:R195)</f>
        <v>2.415</v>
      </c>
      <c r="S120" s="142"/>
      <c r="T120" s="144">
        <f>SUM(T121:T195)</f>
        <v>0</v>
      </c>
      <c r="AR120" s="137" t="s">
        <v>82</v>
      </c>
      <c r="AT120" s="145" t="s">
        <v>73</v>
      </c>
      <c r="AU120" s="145" t="s">
        <v>82</v>
      </c>
      <c r="AY120" s="137" t="s">
        <v>166</v>
      </c>
      <c r="BK120" s="146">
        <f>SUM(BK121:BK195)</f>
        <v>0</v>
      </c>
    </row>
    <row r="121" spans="1:65" s="2" customFormat="1" ht="37.9" customHeight="1">
      <c r="A121" s="32"/>
      <c r="B121" s="149"/>
      <c r="C121" s="150" t="s">
        <v>82</v>
      </c>
      <c r="D121" s="150" t="s">
        <v>168</v>
      </c>
      <c r="E121" s="151" t="s">
        <v>1185</v>
      </c>
      <c r="F121" s="152" t="s">
        <v>1186</v>
      </c>
      <c r="G121" s="153" t="s">
        <v>180</v>
      </c>
      <c r="H121" s="154">
        <v>2</v>
      </c>
      <c r="I121" s="155"/>
      <c r="J121" s="156">
        <f>ROUND(I121*H121,2)</f>
        <v>0</v>
      </c>
      <c r="K121" s="157"/>
      <c r="L121" s="33"/>
      <c r="M121" s="158" t="s">
        <v>1</v>
      </c>
      <c r="N121" s="159" t="s">
        <v>39</v>
      </c>
      <c r="O121" s="58"/>
      <c r="P121" s="160">
        <f>O121*H121</f>
        <v>0</v>
      </c>
      <c r="Q121" s="160">
        <v>0</v>
      </c>
      <c r="R121" s="160">
        <f>Q121*H121</f>
        <v>0</v>
      </c>
      <c r="S121" s="160">
        <v>0</v>
      </c>
      <c r="T121" s="161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62" t="s">
        <v>172</v>
      </c>
      <c r="AT121" s="162" t="s">
        <v>168</v>
      </c>
      <c r="AU121" s="162" t="s">
        <v>84</v>
      </c>
      <c r="AY121" s="17" t="s">
        <v>166</v>
      </c>
      <c r="BE121" s="163">
        <f>IF(N121="základní",J121,0)</f>
        <v>0</v>
      </c>
      <c r="BF121" s="163">
        <f>IF(N121="snížená",J121,0)</f>
        <v>0</v>
      </c>
      <c r="BG121" s="163">
        <f>IF(N121="zákl. přenesená",J121,0)</f>
        <v>0</v>
      </c>
      <c r="BH121" s="163">
        <f>IF(N121="sníž. přenesená",J121,0)</f>
        <v>0</v>
      </c>
      <c r="BI121" s="163">
        <f>IF(N121="nulová",J121,0)</f>
        <v>0</v>
      </c>
      <c r="BJ121" s="17" t="s">
        <v>82</v>
      </c>
      <c r="BK121" s="163">
        <f>ROUND(I121*H121,2)</f>
        <v>0</v>
      </c>
      <c r="BL121" s="17" t="s">
        <v>172</v>
      </c>
      <c r="BM121" s="162" t="s">
        <v>1187</v>
      </c>
    </row>
    <row r="122" spans="1:65" s="13" customFormat="1" ht="11.25">
      <c r="B122" s="164"/>
      <c r="D122" s="165" t="s">
        <v>174</v>
      </c>
      <c r="E122" s="166" t="s">
        <v>1</v>
      </c>
      <c r="F122" s="167" t="s">
        <v>1188</v>
      </c>
      <c r="H122" s="166" t="s">
        <v>1</v>
      </c>
      <c r="I122" s="168"/>
      <c r="L122" s="164"/>
      <c r="M122" s="169"/>
      <c r="N122" s="170"/>
      <c r="O122" s="170"/>
      <c r="P122" s="170"/>
      <c r="Q122" s="170"/>
      <c r="R122" s="170"/>
      <c r="S122" s="170"/>
      <c r="T122" s="171"/>
      <c r="AT122" s="166" t="s">
        <v>174</v>
      </c>
      <c r="AU122" s="166" t="s">
        <v>84</v>
      </c>
      <c r="AV122" s="13" t="s">
        <v>82</v>
      </c>
      <c r="AW122" s="13" t="s">
        <v>30</v>
      </c>
      <c r="AX122" s="13" t="s">
        <v>74</v>
      </c>
      <c r="AY122" s="166" t="s">
        <v>166</v>
      </c>
    </row>
    <row r="123" spans="1:65" s="13" customFormat="1" ht="22.5">
      <c r="B123" s="164"/>
      <c r="D123" s="165" t="s">
        <v>174</v>
      </c>
      <c r="E123" s="166" t="s">
        <v>1</v>
      </c>
      <c r="F123" s="167" t="s">
        <v>1189</v>
      </c>
      <c r="H123" s="166" t="s">
        <v>1</v>
      </c>
      <c r="I123" s="168"/>
      <c r="L123" s="164"/>
      <c r="M123" s="169"/>
      <c r="N123" s="170"/>
      <c r="O123" s="170"/>
      <c r="P123" s="170"/>
      <c r="Q123" s="170"/>
      <c r="R123" s="170"/>
      <c r="S123" s="170"/>
      <c r="T123" s="171"/>
      <c r="AT123" s="166" t="s">
        <v>174</v>
      </c>
      <c r="AU123" s="166" t="s">
        <v>84</v>
      </c>
      <c r="AV123" s="13" t="s">
        <v>82</v>
      </c>
      <c r="AW123" s="13" t="s">
        <v>30</v>
      </c>
      <c r="AX123" s="13" t="s">
        <v>74</v>
      </c>
      <c r="AY123" s="166" t="s">
        <v>166</v>
      </c>
    </row>
    <row r="124" spans="1:65" s="13" customFormat="1" ht="11.25">
      <c r="B124" s="164"/>
      <c r="D124" s="165" t="s">
        <v>174</v>
      </c>
      <c r="E124" s="166" t="s">
        <v>1</v>
      </c>
      <c r="F124" s="167" t="s">
        <v>1190</v>
      </c>
      <c r="H124" s="166" t="s">
        <v>1</v>
      </c>
      <c r="I124" s="168"/>
      <c r="L124" s="164"/>
      <c r="M124" s="169"/>
      <c r="N124" s="170"/>
      <c r="O124" s="170"/>
      <c r="P124" s="170"/>
      <c r="Q124" s="170"/>
      <c r="R124" s="170"/>
      <c r="S124" s="170"/>
      <c r="T124" s="171"/>
      <c r="AT124" s="166" t="s">
        <v>174</v>
      </c>
      <c r="AU124" s="166" t="s">
        <v>84</v>
      </c>
      <c r="AV124" s="13" t="s">
        <v>82</v>
      </c>
      <c r="AW124" s="13" t="s">
        <v>30</v>
      </c>
      <c r="AX124" s="13" t="s">
        <v>74</v>
      </c>
      <c r="AY124" s="166" t="s">
        <v>166</v>
      </c>
    </row>
    <row r="125" spans="1:65" s="13" customFormat="1" ht="11.25">
      <c r="B125" s="164"/>
      <c r="D125" s="165" t="s">
        <v>174</v>
      </c>
      <c r="E125" s="166" t="s">
        <v>1</v>
      </c>
      <c r="F125" s="167" t="s">
        <v>1191</v>
      </c>
      <c r="H125" s="166" t="s">
        <v>1</v>
      </c>
      <c r="I125" s="168"/>
      <c r="L125" s="164"/>
      <c r="M125" s="169"/>
      <c r="N125" s="170"/>
      <c r="O125" s="170"/>
      <c r="P125" s="170"/>
      <c r="Q125" s="170"/>
      <c r="R125" s="170"/>
      <c r="S125" s="170"/>
      <c r="T125" s="171"/>
      <c r="AT125" s="166" t="s">
        <v>174</v>
      </c>
      <c r="AU125" s="166" t="s">
        <v>84</v>
      </c>
      <c r="AV125" s="13" t="s">
        <v>82</v>
      </c>
      <c r="AW125" s="13" t="s">
        <v>30</v>
      </c>
      <c r="AX125" s="13" t="s">
        <v>74</v>
      </c>
      <c r="AY125" s="166" t="s">
        <v>166</v>
      </c>
    </row>
    <row r="126" spans="1:65" s="13" customFormat="1" ht="22.5">
      <c r="B126" s="164"/>
      <c r="D126" s="165" t="s">
        <v>174</v>
      </c>
      <c r="E126" s="166" t="s">
        <v>1</v>
      </c>
      <c r="F126" s="167" t="s">
        <v>1192</v>
      </c>
      <c r="H126" s="166" t="s">
        <v>1</v>
      </c>
      <c r="I126" s="168"/>
      <c r="L126" s="164"/>
      <c r="M126" s="169"/>
      <c r="N126" s="170"/>
      <c r="O126" s="170"/>
      <c r="P126" s="170"/>
      <c r="Q126" s="170"/>
      <c r="R126" s="170"/>
      <c r="S126" s="170"/>
      <c r="T126" s="171"/>
      <c r="AT126" s="166" t="s">
        <v>174</v>
      </c>
      <c r="AU126" s="166" t="s">
        <v>84</v>
      </c>
      <c r="AV126" s="13" t="s">
        <v>82</v>
      </c>
      <c r="AW126" s="13" t="s">
        <v>30</v>
      </c>
      <c r="AX126" s="13" t="s">
        <v>74</v>
      </c>
      <c r="AY126" s="166" t="s">
        <v>166</v>
      </c>
    </row>
    <row r="127" spans="1:65" s="13" customFormat="1" ht="11.25">
      <c r="B127" s="164"/>
      <c r="D127" s="165" t="s">
        <v>174</v>
      </c>
      <c r="E127" s="166" t="s">
        <v>1</v>
      </c>
      <c r="F127" s="167" t="s">
        <v>1193</v>
      </c>
      <c r="H127" s="166" t="s">
        <v>1</v>
      </c>
      <c r="I127" s="168"/>
      <c r="L127" s="164"/>
      <c r="M127" s="169"/>
      <c r="N127" s="170"/>
      <c r="O127" s="170"/>
      <c r="P127" s="170"/>
      <c r="Q127" s="170"/>
      <c r="R127" s="170"/>
      <c r="S127" s="170"/>
      <c r="T127" s="171"/>
      <c r="AT127" s="166" t="s">
        <v>174</v>
      </c>
      <c r="AU127" s="166" t="s">
        <v>84</v>
      </c>
      <c r="AV127" s="13" t="s">
        <v>82</v>
      </c>
      <c r="AW127" s="13" t="s">
        <v>30</v>
      </c>
      <c r="AX127" s="13" t="s">
        <v>74</v>
      </c>
      <c r="AY127" s="166" t="s">
        <v>166</v>
      </c>
    </row>
    <row r="128" spans="1:65" s="13" customFormat="1" ht="11.25">
      <c r="B128" s="164"/>
      <c r="D128" s="165" t="s">
        <v>174</v>
      </c>
      <c r="E128" s="166" t="s">
        <v>1</v>
      </c>
      <c r="F128" s="167" t="s">
        <v>1194</v>
      </c>
      <c r="H128" s="166" t="s">
        <v>1</v>
      </c>
      <c r="I128" s="168"/>
      <c r="L128" s="164"/>
      <c r="M128" s="169"/>
      <c r="N128" s="170"/>
      <c r="O128" s="170"/>
      <c r="P128" s="170"/>
      <c r="Q128" s="170"/>
      <c r="R128" s="170"/>
      <c r="S128" s="170"/>
      <c r="T128" s="171"/>
      <c r="AT128" s="166" t="s">
        <v>174</v>
      </c>
      <c r="AU128" s="166" t="s">
        <v>84</v>
      </c>
      <c r="AV128" s="13" t="s">
        <v>82</v>
      </c>
      <c r="AW128" s="13" t="s">
        <v>30</v>
      </c>
      <c r="AX128" s="13" t="s">
        <v>74</v>
      </c>
      <c r="AY128" s="166" t="s">
        <v>166</v>
      </c>
    </row>
    <row r="129" spans="1:65" s="13" customFormat="1" ht="11.25">
      <c r="B129" s="164"/>
      <c r="D129" s="165" t="s">
        <v>174</v>
      </c>
      <c r="E129" s="166" t="s">
        <v>1</v>
      </c>
      <c r="F129" s="167" t="s">
        <v>1195</v>
      </c>
      <c r="H129" s="166" t="s">
        <v>1</v>
      </c>
      <c r="I129" s="168"/>
      <c r="L129" s="164"/>
      <c r="M129" s="169"/>
      <c r="N129" s="170"/>
      <c r="O129" s="170"/>
      <c r="P129" s="170"/>
      <c r="Q129" s="170"/>
      <c r="R129" s="170"/>
      <c r="S129" s="170"/>
      <c r="T129" s="171"/>
      <c r="AT129" s="166" t="s">
        <v>174</v>
      </c>
      <c r="AU129" s="166" t="s">
        <v>84</v>
      </c>
      <c r="AV129" s="13" t="s">
        <v>82</v>
      </c>
      <c r="AW129" s="13" t="s">
        <v>30</v>
      </c>
      <c r="AX129" s="13" t="s">
        <v>74</v>
      </c>
      <c r="AY129" s="166" t="s">
        <v>166</v>
      </c>
    </row>
    <row r="130" spans="1:65" s="13" customFormat="1" ht="11.25">
      <c r="B130" s="164"/>
      <c r="D130" s="165" t="s">
        <v>174</v>
      </c>
      <c r="E130" s="166" t="s">
        <v>1</v>
      </c>
      <c r="F130" s="167" t="s">
        <v>1196</v>
      </c>
      <c r="H130" s="166" t="s">
        <v>1</v>
      </c>
      <c r="I130" s="168"/>
      <c r="L130" s="164"/>
      <c r="M130" s="169"/>
      <c r="N130" s="170"/>
      <c r="O130" s="170"/>
      <c r="P130" s="170"/>
      <c r="Q130" s="170"/>
      <c r="R130" s="170"/>
      <c r="S130" s="170"/>
      <c r="T130" s="171"/>
      <c r="AT130" s="166" t="s">
        <v>174</v>
      </c>
      <c r="AU130" s="166" t="s">
        <v>84</v>
      </c>
      <c r="AV130" s="13" t="s">
        <v>82</v>
      </c>
      <c r="AW130" s="13" t="s">
        <v>30</v>
      </c>
      <c r="AX130" s="13" t="s">
        <v>74</v>
      </c>
      <c r="AY130" s="166" t="s">
        <v>166</v>
      </c>
    </row>
    <row r="131" spans="1:65" s="13" customFormat="1" ht="11.25">
      <c r="B131" s="164"/>
      <c r="D131" s="165" t="s">
        <v>174</v>
      </c>
      <c r="E131" s="166" t="s">
        <v>1</v>
      </c>
      <c r="F131" s="167" t="s">
        <v>1197</v>
      </c>
      <c r="H131" s="166" t="s">
        <v>1</v>
      </c>
      <c r="I131" s="168"/>
      <c r="L131" s="164"/>
      <c r="M131" s="169"/>
      <c r="N131" s="170"/>
      <c r="O131" s="170"/>
      <c r="P131" s="170"/>
      <c r="Q131" s="170"/>
      <c r="R131" s="170"/>
      <c r="S131" s="170"/>
      <c r="T131" s="171"/>
      <c r="AT131" s="166" t="s">
        <v>174</v>
      </c>
      <c r="AU131" s="166" t="s">
        <v>84</v>
      </c>
      <c r="AV131" s="13" t="s">
        <v>82</v>
      </c>
      <c r="AW131" s="13" t="s">
        <v>30</v>
      </c>
      <c r="AX131" s="13" t="s">
        <v>74</v>
      </c>
      <c r="AY131" s="166" t="s">
        <v>166</v>
      </c>
    </row>
    <row r="132" spans="1:65" s="13" customFormat="1" ht="22.5">
      <c r="B132" s="164"/>
      <c r="D132" s="165" t="s">
        <v>174</v>
      </c>
      <c r="E132" s="166" t="s">
        <v>1</v>
      </c>
      <c r="F132" s="167" t="s">
        <v>1198</v>
      </c>
      <c r="H132" s="166" t="s">
        <v>1</v>
      </c>
      <c r="I132" s="168"/>
      <c r="L132" s="164"/>
      <c r="M132" s="169"/>
      <c r="N132" s="170"/>
      <c r="O132" s="170"/>
      <c r="P132" s="170"/>
      <c r="Q132" s="170"/>
      <c r="R132" s="170"/>
      <c r="S132" s="170"/>
      <c r="T132" s="171"/>
      <c r="AT132" s="166" t="s">
        <v>174</v>
      </c>
      <c r="AU132" s="166" t="s">
        <v>84</v>
      </c>
      <c r="AV132" s="13" t="s">
        <v>82</v>
      </c>
      <c r="AW132" s="13" t="s">
        <v>30</v>
      </c>
      <c r="AX132" s="13" t="s">
        <v>74</v>
      </c>
      <c r="AY132" s="166" t="s">
        <v>166</v>
      </c>
    </row>
    <row r="133" spans="1:65" s="14" customFormat="1" ht="11.25">
      <c r="B133" s="172"/>
      <c r="D133" s="165" t="s">
        <v>174</v>
      </c>
      <c r="E133" s="173" t="s">
        <v>1</v>
      </c>
      <c r="F133" s="174" t="s">
        <v>84</v>
      </c>
      <c r="H133" s="175">
        <v>2</v>
      </c>
      <c r="I133" s="176"/>
      <c r="L133" s="172"/>
      <c r="M133" s="177"/>
      <c r="N133" s="178"/>
      <c r="O133" s="178"/>
      <c r="P133" s="178"/>
      <c r="Q133" s="178"/>
      <c r="R133" s="178"/>
      <c r="S133" s="178"/>
      <c r="T133" s="179"/>
      <c r="AT133" s="173" t="s">
        <v>174</v>
      </c>
      <c r="AU133" s="173" t="s">
        <v>84</v>
      </c>
      <c r="AV133" s="14" t="s">
        <v>84</v>
      </c>
      <c r="AW133" s="14" t="s">
        <v>30</v>
      </c>
      <c r="AX133" s="14" t="s">
        <v>74</v>
      </c>
      <c r="AY133" s="173" t="s">
        <v>166</v>
      </c>
    </row>
    <row r="134" spans="1:65" s="15" customFormat="1" ht="11.25">
      <c r="B134" s="180"/>
      <c r="D134" s="165" t="s">
        <v>174</v>
      </c>
      <c r="E134" s="181" t="s">
        <v>1</v>
      </c>
      <c r="F134" s="182" t="s">
        <v>177</v>
      </c>
      <c r="H134" s="183">
        <v>2</v>
      </c>
      <c r="I134" s="184"/>
      <c r="L134" s="180"/>
      <c r="M134" s="185"/>
      <c r="N134" s="186"/>
      <c r="O134" s="186"/>
      <c r="P134" s="186"/>
      <c r="Q134" s="186"/>
      <c r="R134" s="186"/>
      <c r="S134" s="186"/>
      <c r="T134" s="187"/>
      <c r="AT134" s="181" t="s">
        <v>174</v>
      </c>
      <c r="AU134" s="181" t="s">
        <v>84</v>
      </c>
      <c r="AV134" s="15" t="s">
        <v>172</v>
      </c>
      <c r="AW134" s="15" t="s">
        <v>30</v>
      </c>
      <c r="AX134" s="15" t="s">
        <v>82</v>
      </c>
      <c r="AY134" s="181" t="s">
        <v>166</v>
      </c>
    </row>
    <row r="135" spans="1:65" s="2" customFormat="1" ht="21.75" customHeight="1">
      <c r="A135" s="32"/>
      <c r="B135" s="149"/>
      <c r="C135" s="150" t="s">
        <v>84</v>
      </c>
      <c r="D135" s="150" t="s">
        <v>168</v>
      </c>
      <c r="E135" s="151" t="s">
        <v>1199</v>
      </c>
      <c r="F135" s="152" t="s">
        <v>1200</v>
      </c>
      <c r="G135" s="153" t="s">
        <v>180</v>
      </c>
      <c r="H135" s="154">
        <v>2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39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172</v>
      </c>
      <c r="AT135" s="162" t="s">
        <v>168</v>
      </c>
      <c r="AU135" s="162" t="s">
        <v>84</v>
      </c>
      <c r="AY135" s="17" t="s">
        <v>166</v>
      </c>
      <c r="BE135" s="163">
        <f>IF(N135="základní",J135,0)</f>
        <v>0</v>
      </c>
      <c r="BF135" s="163">
        <f>IF(N135="snížená",J135,0)</f>
        <v>0</v>
      </c>
      <c r="BG135" s="163">
        <f>IF(N135="zákl. přenesená",J135,0)</f>
        <v>0</v>
      </c>
      <c r="BH135" s="163">
        <f>IF(N135="sníž. přenesená",J135,0)</f>
        <v>0</v>
      </c>
      <c r="BI135" s="163">
        <f>IF(N135="nulová",J135,0)</f>
        <v>0</v>
      </c>
      <c r="BJ135" s="17" t="s">
        <v>82</v>
      </c>
      <c r="BK135" s="163">
        <f>ROUND(I135*H135,2)</f>
        <v>0</v>
      </c>
      <c r="BL135" s="17" t="s">
        <v>172</v>
      </c>
      <c r="BM135" s="162" t="s">
        <v>1201</v>
      </c>
    </row>
    <row r="136" spans="1:65" s="13" customFormat="1" ht="11.25">
      <c r="B136" s="164"/>
      <c r="D136" s="165" t="s">
        <v>174</v>
      </c>
      <c r="E136" s="166" t="s">
        <v>1</v>
      </c>
      <c r="F136" s="167" t="s">
        <v>1202</v>
      </c>
      <c r="H136" s="166" t="s">
        <v>1</v>
      </c>
      <c r="I136" s="168"/>
      <c r="L136" s="164"/>
      <c r="M136" s="169"/>
      <c r="N136" s="170"/>
      <c r="O136" s="170"/>
      <c r="P136" s="170"/>
      <c r="Q136" s="170"/>
      <c r="R136" s="170"/>
      <c r="S136" s="170"/>
      <c r="T136" s="171"/>
      <c r="AT136" s="166" t="s">
        <v>174</v>
      </c>
      <c r="AU136" s="166" t="s">
        <v>84</v>
      </c>
      <c r="AV136" s="13" t="s">
        <v>82</v>
      </c>
      <c r="AW136" s="13" t="s">
        <v>30</v>
      </c>
      <c r="AX136" s="13" t="s">
        <v>74</v>
      </c>
      <c r="AY136" s="166" t="s">
        <v>166</v>
      </c>
    </row>
    <row r="137" spans="1:65" s="13" customFormat="1" ht="11.25">
      <c r="B137" s="164"/>
      <c r="D137" s="165" t="s">
        <v>174</v>
      </c>
      <c r="E137" s="166" t="s">
        <v>1</v>
      </c>
      <c r="F137" s="167" t="s">
        <v>1203</v>
      </c>
      <c r="H137" s="166" t="s">
        <v>1</v>
      </c>
      <c r="I137" s="168"/>
      <c r="L137" s="164"/>
      <c r="M137" s="169"/>
      <c r="N137" s="170"/>
      <c r="O137" s="170"/>
      <c r="P137" s="170"/>
      <c r="Q137" s="170"/>
      <c r="R137" s="170"/>
      <c r="S137" s="170"/>
      <c r="T137" s="171"/>
      <c r="AT137" s="166" t="s">
        <v>174</v>
      </c>
      <c r="AU137" s="166" t="s">
        <v>84</v>
      </c>
      <c r="AV137" s="13" t="s">
        <v>82</v>
      </c>
      <c r="AW137" s="13" t="s">
        <v>30</v>
      </c>
      <c r="AX137" s="13" t="s">
        <v>74</v>
      </c>
      <c r="AY137" s="166" t="s">
        <v>166</v>
      </c>
    </row>
    <row r="138" spans="1:65" s="13" customFormat="1" ht="22.5">
      <c r="B138" s="164"/>
      <c r="D138" s="165" t="s">
        <v>174</v>
      </c>
      <c r="E138" s="166" t="s">
        <v>1</v>
      </c>
      <c r="F138" s="167" t="s">
        <v>1204</v>
      </c>
      <c r="H138" s="166" t="s">
        <v>1</v>
      </c>
      <c r="I138" s="168"/>
      <c r="L138" s="164"/>
      <c r="M138" s="169"/>
      <c r="N138" s="170"/>
      <c r="O138" s="170"/>
      <c r="P138" s="170"/>
      <c r="Q138" s="170"/>
      <c r="R138" s="170"/>
      <c r="S138" s="170"/>
      <c r="T138" s="171"/>
      <c r="AT138" s="166" t="s">
        <v>174</v>
      </c>
      <c r="AU138" s="166" t="s">
        <v>84</v>
      </c>
      <c r="AV138" s="13" t="s">
        <v>82</v>
      </c>
      <c r="AW138" s="13" t="s">
        <v>30</v>
      </c>
      <c r="AX138" s="13" t="s">
        <v>74</v>
      </c>
      <c r="AY138" s="166" t="s">
        <v>166</v>
      </c>
    </row>
    <row r="139" spans="1:65" s="13" customFormat="1" ht="33.75">
      <c r="B139" s="164"/>
      <c r="D139" s="165" t="s">
        <v>174</v>
      </c>
      <c r="E139" s="166" t="s">
        <v>1</v>
      </c>
      <c r="F139" s="167" t="s">
        <v>1205</v>
      </c>
      <c r="H139" s="166" t="s">
        <v>1</v>
      </c>
      <c r="I139" s="168"/>
      <c r="L139" s="164"/>
      <c r="M139" s="169"/>
      <c r="N139" s="170"/>
      <c r="O139" s="170"/>
      <c r="P139" s="170"/>
      <c r="Q139" s="170"/>
      <c r="R139" s="170"/>
      <c r="S139" s="170"/>
      <c r="T139" s="171"/>
      <c r="AT139" s="166" t="s">
        <v>174</v>
      </c>
      <c r="AU139" s="166" t="s">
        <v>84</v>
      </c>
      <c r="AV139" s="13" t="s">
        <v>82</v>
      </c>
      <c r="AW139" s="13" t="s">
        <v>30</v>
      </c>
      <c r="AX139" s="13" t="s">
        <v>74</v>
      </c>
      <c r="AY139" s="166" t="s">
        <v>166</v>
      </c>
    </row>
    <row r="140" spans="1:65" s="13" customFormat="1" ht="22.5">
      <c r="B140" s="164"/>
      <c r="D140" s="165" t="s">
        <v>174</v>
      </c>
      <c r="E140" s="166" t="s">
        <v>1</v>
      </c>
      <c r="F140" s="167" t="s">
        <v>1198</v>
      </c>
      <c r="H140" s="166" t="s">
        <v>1</v>
      </c>
      <c r="I140" s="168"/>
      <c r="L140" s="164"/>
      <c r="M140" s="169"/>
      <c r="N140" s="170"/>
      <c r="O140" s="170"/>
      <c r="P140" s="170"/>
      <c r="Q140" s="170"/>
      <c r="R140" s="170"/>
      <c r="S140" s="170"/>
      <c r="T140" s="171"/>
      <c r="AT140" s="166" t="s">
        <v>174</v>
      </c>
      <c r="AU140" s="166" t="s">
        <v>84</v>
      </c>
      <c r="AV140" s="13" t="s">
        <v>82</v>
      </c>
      <c r="AW140" s="13" t="s">
        <v>30</v>
      </c>
      <c r="AX140" s="13" t="s">
        <v>74</v>
      </c>
      <c r="AY140" s="166" t="s">
        <v>166</v>
      </c>
    </row>
    <row r="141" spans="1:65" s="14" customFormat="1" ht="11.25">
      <c r="B141" s="172"/>
      <c r="D141" s="165" t="s">
        <v>174</v>
      </c>
      <c r="E141" s="173" t="s">
        <v>1</v>
      </c>
      <c r="F141" s="174" t="s">
        <v>84</v>
      </c>
      <c r="H141" s="175">
        <v>2</v>
      </c>
      <c r="I141" s="176"/>
      <c r="L141" s="172"/>
      <c r="M141" s="177"/>
      <c r="N141" s="178"/>
      <c r="O141" s="178"/>
      <c r="P141" s="178"/>
      <c r="Q141" s="178"/>
      <c r="R141" s="178"/>
      <c r="S141" s="178"/>
      <c r="T141" s="179"/>
      <c r="AT141" s="173" t="s">
        <v>174</v>
      </c>
      <c r="AU141" s="173" t="s">
        <v>84</v>
      </c>
      <c r="AV141" s="14" t="s">
        <v>84</v>
      </c>
      <c r="AW141" s="14" t="s">
        <v>30</v>
      </c>
      <c r="AX141" s="14" t="s">
        <v>74</v>
      </c>
      <c r="AY141" s="173" t="s">
        <v>166</v>
      </c>
    </row>
    <row r="142" spans="1:65" s="15" customFormat="1" ht="11.25">
      <c r="B142" s="180"/>
      <c r="D142" s="165" t="s">
        <v>174</v>
      </c>
      <c r="E142" s="181" t="s">
        <v>1</v>
      </c>
      <c r="F142" s="182" t="s">
        <v>177</v>
      </c>
      <c r="H142" s="183">
        <v>2</v>
      </c>
      <c r="I142" s="184"/>
      <c r="L142" s="180"/>
      <c r="M142" s="185"/>
      <c r="N142" s="186"/>
      <c r="O142" s="186"/>
      <c r="P142" s="186"/>
      <c r="Q142" s="186"/>
      <c r="R142" s="186"/>
      <c r="S142" s="186"/>
      <c r="T142" s="187"/>
      <c r="AT142" s="181" t="s">
        <v>174</v>
      </c>
      <c r="AU142" s="181" t="s">
        <v>84</v>
      </c>
      <c r="AV142" s="15" t="s">
        <v>172</v>
      </c>
      <c r="AW142" s="15" t="s">
        <v>30</v>
      </c>
      <c r="AX142" s="15" t="s">
        <v>82</v>
      </c>
      <c r="AY142" s="181" t="s">
        <v>166</v>
      </c>
    </row>
    <row r="143" spans="1:65" s="2" customFormat="1" ht="24.2" customHeight="1">
      <c r="A143" s="32"/>
      <c r="B143" s="149"/>
      <c r="C143" s="150" t="s">
        <v>190</v>
      </c>
      <c r="D143" s="150" t="s">
        <v>168</v>
      </c>
      <c r="E143" s="151" t="s">
        <v>1206</v>
      </c>
      <c r="F143" s="152" t="s">
        <v>1207</v>
      </c>
      <c r="G143" s="153" t="s">
        <v>180</v>
      </c>
      <c r="H143" s="154">
        <v>3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172</v>
      </c>
      <c r="AT143" s="162" t="s">
        <v>168</v>
      </c>
      <c r="AU143" s="162" t="s">
        <v>84</v>
      </c>
      <c r="AY143" s="17" t="s">
        <v>166</v>
      </c>
      <c r="BE143" s="163">
        <f>IF(N143="základní",J143,0)</f>
        <v>0</v>
      </c>
      <c r="BF143" s="163">
        <f>IF(N143="snížená",J143,0)</f>
        <v>0</v>
      </c>
      <c r="BG143" s="163">
        <f>IF(N143="zákl. přenesená",J143,0)</f>
        <v>0</v>
      </c>
      <c r="BH143" s="163">
        <f>IF(N143="sníž. přenesená",J143,0)</f>
        <v>0</v>
      </c>
      <c r="BI143" s="163">
        <f>IF(N143="nulová",J143,0)</f>
        <v>0</v>
      </c>
      <c r="BJ143" s="17" t="s">
        <v>82</v>
      </c>
      <c r="BK143" s="163">
        <f>ROUND(I143*H143,2)</f>
        <v>0</v>
      </c>
      <c r="BL143" s="17" t="s">
        <v>172</v>
      </c>
      <c r="BM143" s="162" t="s">
        <v>1208</v>
      </c>
    </row>
    <row r="144" spans="1:65" s="13" customFormat="1" ht="11.25">
      <c r="B144" s="164"/>
      <c r="D144" s="165" t="s">
        <v>174</v>
      </c>
      <c r="E144" s="166" t="s">
        <v>1</v>
      </c>
      <c r="F144" s="167" t="s">
        <v>1202</v>
      </c>
      <c r="H144" s="166" t="s">
        <v>1</v>
      </c>
      <c r="I144" s="168"/>
      <c r="L144" s="164"/>
      <c r="M144" s="169"/>
      <c r="N144" s="170"/>
      <c r="O144" s="170"/>
      <c r="P144" s="170"/>
      <c r="Q144" s="170"/>
      <c r="R144" s="170"/>
      <c r="S144" s="170"/>
      <c r="T144" s="171"/>
      <c r="AT144" s="166" t="s">
        <v>174</v>
      </c>
      <c r="AU144" s="166" t="s">
        <v>84</v>
      </c>
      <c r="AV144" s="13" t="s">
        <v>82</v>
      </c>
      <c r="AW144" s="13" t="s">
        <v>30</v>
      </c>
      <c r="AX144" s="13" t="s">
        <v>74</v>
      </c>
      <c r="AY144" s="166" t="s">
        <v>166</v>
      </c>
    </row>
    <row r="145" spans="1:65" s="13" customFormat="1" ht="11.25">
      <c r="B145" s="164"/>
      <c r="D145" s="165" t="s">
        <v>174</v>
      </c>
      <c r="E145" s="166" t="s">
        <v>1</v>
      </c>
      <c r="F145" s="167" t="s">
        <v>1203</v>
      </c>
      <c r="H145" s="166" t="s">
        <v>1</v>
      </c>
      <c r="I145" s="168"/>
      <c r="L145" s="164"/>
      <c r="M145" s="169"/>
      <c r="N145" s="170"/>
      <c r="O145" s="170"/>
      <c r="P145" s="170"/>
      <c r="Q145" s="170"/>
      <c r="R145" s="170"/>
      <c r="S145" s="170"/>
      <c r="T145" s="171"/>
      <c r="AT145" s="166" t="s">
        <v>174</v>
      </c>
      <c r="AU145" s="166" t="s">
        <v>84</v>
      </c>
      <c r="AV145" s="13" t="s">
        <v>82</v>
      </c>
      <c r="AW145" s="13" t="s">
        <v>30</v>
      </c>
      <c r="AX145" s="13" t="s">
        <v>74</v>
      </c>
      <c r="AY145" s="166" t="s">
        <v>166</v>
      </c>
    </row>
    <row r="146" spans="1:65" s="13" customFormat="1" ht="22.5">
      <c r="B146" s="164"/>
      <c r="D146" s="165" t="s">
        <v>174</v>
      </c>
      <c r="E146" s="166" t="s">
        <v>1</v>
      </c>
      <c r="F146" s="167" t="s">
        <v>1204</v>
      </c>
      <c r="H146" s="166" t="s">
        <v>1</v>
      </c>
      <c r="I146" s="168"/>
      <c r="L146" s="164"/>
      <c r="M146" s="169"/>
      <c r="N146" s="170"/>
      <c r="O146" s="170"/>
      <c r="P146" s="170"/>
      <c r="Q146" s="170"/>
      <c r="R146" s="170"/>
      <c r="S146" s="170"/>
      <c r="T146" s="171"/>
      <c r="AT146" s="166" t="s">
        <v>174</v>
      </c>
      <c r="AU146" s="166" t="s">
        <v>84</v>
      </c>
      <c r="AV146" s="13" t="s">
        <v>82</v>
      </c>
      <c r="AW146" s="13" t="s">
        <v>30</v>
      </c>
      <c r="AX146" s="13" t="s">
        <v>74</v>
      </c>
      <c r="AY146" s="166" t="s">
        <v>166</v>
      </c>
    </row>
    <row r="147" spans="1:65" s="13" customFormat="1" ht="33.75">
      <c r="B147" s="164"/>
      <c r="D147" s="165" t="s">
        <v>174</v>
      </c>
      <c r="E147" s="166" t="s">
        <v>1</v>
      </c>
      <c r="F147" s="167" t="s">
        <v>1205</v>
      </c>
      <c r="H147" s="166" t="s">
        <v>1</v>
      </c>
      <c r="I147" s="168"/>
      <c r="L147" s="164"/>
      <c r="M147" s="169"/>
      <c r="N147" s="170"/>
      <c r="O147" s="170"/>
      <c r="P147" s="170"/>
      <c r="Q147" s="170"/>
      <c r="R147" s="170"/>
      <c r="S147" s="170"/>
      <c r="T147" s="171"/>
      <c r="AT147" s="166" t="s">
        <v>174</v>
      </c>
      <c r="AU147" s="166" t="s">
        <v>84</v>
      </c>
      <c r="AV147" s="13" t="s">
        <v>82</v>
      </c>
      <c r="AW147" s="13" t="s">
        <v>30</v>
      </c>
      <c r="AX147" s="13" t="s">
        <v>74</v>
      </c>
      <c r="AY147" s="166" t="s">
        <v>166</v>
      </c>
    </row>
    <row r="148" spans="1:65" s="13" customFormat="1" ht="22.5">
      <c r="B148" s="164"/>
      <c r="D148" s="165" t="s">
        <v>174</v>
      </c>
      <c r="E148" s="166" t="s">
        <v>1</v>
      </c>
      <c r="F148" s="167" t="s">
        <v>1198</v>
      </c>
      <c r="H148" s="166" t="s">
        <v>1</v>
      </c>
      <c r="I148" s="168"/>
      <c r="L148" s="164"/>
      <c r="M148" s="169"/>
      <c r="N148" s="170"/>
      <c r="O148" s="170"/>
      <c r="P148" s="170"/>
      <c r="Q148" s="170"/>
      <c r="R148" s="170"/>
      <c r="S148" s="170"/>
      <c r="T148" s="171"/>
      <c r="AT148" s="166" t="s">
        <v>174</v>
      </c>
      <c r="AU148" s="166" t="s">
        <v>84</v>
      </c>
      <c r="AV148" s="13" t="s">
        <v>82</v>
      </c>
      <c r="AW148" s="13" t="s">
        <v>30</v>
      </c>
      <c r="AX148" s="13" t="s">
        <v>74</v>
      </c>
      <c r="AY148" s="166" t="s">
        <v>166</v>
      </c>
    </row>
    <row r="149" spans="1:65" s="14" customFormat="1" ht="11.25">
      <c r="B149" s="172"/>
      <c r="D149" s="165" t="s">
        <v>174</v>
      </c>
      <c r="E149" s="173" t="s">
        <v>1</v>
      </c>
      <c r="F149" s="174" t="s">
        <v>190</v>
      </c>
      <c r="H149" s="175">
        <v>3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84</v>
      </c>
      <c r="AV149" s="14" t="s">
        <v>84</v>
      </c>
      <c r="AW149" s="14" t="s">
        <v>30</v>
      </c>
      <c r="AX149" s="14" t="s">
        <v>74</v>
      </c>
      <c r="AY149" s="173" t="s">
        <v>166</v>
      </c>
    </row>
    <row r="150" spans="1:65" s="15" customFormat="1" ht="11.25">
      <c r="B150" s="180"/>
      <c r="D150" s="165" t="s">
        <v>174</v>
      </c>
      <c r="E150" s="181" t="s">
        <v>1</v>
      </c>
      <c r="F150" s="182" t="s">
        <v>177</v>
      </c>
      <c r="H150" s="183">
        <v>3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174</v>
      </c>
      <c r="AU150" s="181" t="s">
        <v>84</v>
      </c>
      <c r="AV150" s="15" t="s">
        <v>172</v>
      </c>
      <c r="AW150" s="15" t="s">
        <v>30</v>
      </c>
      <c r="AX150" s="15" t="s">
        <v>82</v>
      </c>
      <c r="AY150" s="181" t="s">
        <v>166</v>
      </c>
    </row>
    <row r="151" spans="1:65" s="2" customFormat="1" ht="16.5" customHeight="1">
      <c r="A151" s="32"/>
      <c r="B151" s="149"/>
      <c r="C151" s="150" t="s">
        <v>172</v>
      </c>
      <c r="D151" s="150" t="s">
        <v>168</v>
      </c>
      <c r="E151" s="151" t="s">
        <v>1209</v>
      </c>
      <c r="F151" s="152" t="s">
        <v>1210</v>
      </c>
      <c r="G151" s="153" t="s">
        <v>705</v>
      </c>
      <c r="H151" s="154">
        <v>24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39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172</v>
      </c>
      <c r="AT151" s="162" t="s">
        <v>168</v>
      </c>
      <c r="AU151" s="162" t="s">
        <v>84</v>
      </c>
      <c r="AY151" s="17" t="s">
        <v>166</v>
      </c>
      <c r="BE151" s="163">
        <f>IF(N151="základní",J151,0)</f>
        <v>0</v>
      </c>
      <c r="BF151" s="163">
        <f>IF(N151="snížená",J151,0)</f>
        <v>0</v>
      </c>
      <c r="BG151" s="163">
        <f>IF(N151="zákl. přenesená",J151,0)</f>
        <v>0</v>
      </c>
      <c r="BH151" s="163">
        <f>IF(N151="sníž. přenesená",J151,0)</f>
        <v>0</v>
      </c>
      <c r="BI151" s="163">
        <f>IF(N151="nulová",J151,0)</f>
        <v>0</v>
      </c>
      <c r="BJ151" s="17" t="s">
        <v>82</v>
      </c>
      <c r="BK151" s="163">
        <f>ROUND(I151*H151,2)</f>
        <v>0</v>
      </c>
      <c r="BL151" s="17" t="s">
        <v>172</v>
      </c>
      <c r="BM151" s="162" t="s">
        <v>1211</v>
      </c>
    </row>
    <row r="152" spans="1:65" s="13" customFormat="1" ht="11.25">
      <c r="B152" s="164"/>
      <c r="D152" s="165" t="s">
        <v>174</v>
      </c>
      <c r="E152" s="166" t="s">
        <v>1</v>
      </c>
      <c r="F152" s="167" t="s">
        <v>1212</v>
      </c>
      <c r="H152" s="166" t="s">
        <v>1</v>
      </c>
      <c r="I152" s="168"/>
      <c r="L152" s="164"/>
      <c r="M152" s="169"/>
      <c r="N152" s="170"/>
      <c r="O152" s="170"/>
      <c r="P152" s="170"/>
      <c r="Q152" s="170"/>
      <c r="R152" s="170"/>
      <c r="S152" s="170"/>
      <c r="T152" s="171"/>
      <c r="AT152" s="166" t="s">
        <v>174</v>
      </c>
      <c r="AU152" s="166" t="s">
        <v>84</v>
      </c>
      <c r="AV152" s="13" t="s">
        <v>82</v>
      </c>
      <c r="AW152" s="13" t="s">
        <v>30</v>
      </c>
      <c r="AX152" s="13" t="s">
        <v>74</v>
      </c>
      <c r="AY152" s="166" t="s">
        <v>166</v>
      </c>
    </row>
    <row r="153" spans="1:65" s="13" customFormat="1" ht="22.5">
      <c r="B153" s="164"/>
      <c r="D153" s="165" t="s">
        <v>174</v>
      </c>
      <c r="E153" s="166" t="s">
        <v>1</v>
      </c>
      <c r="F153" s="167" t="s">
        <v>1213</v>
      </c>
      <c r="H153" s="166" t="s">
        <v>1</v>
      </c>
      <c r="I153" s="168"/>
      <c r="L153" s="164"/>
      <c r="M153" s="169"/>
      <c r="N153" s="170"/>
      <c r="O153" s="170"/>
      <c r="P153" s="170"/>
      <c r="Q153" s="170"/>
      <c r="R153" s="170"/>
      <c r="S153" s="170"/>
      <c r="T153" s="171"/>
      <c r="AT153" s="166" t="s">
        <v>174</v>
      </c>
      <c r="AU153" s="166" t="s">
        <v>84</v>
      </c>
      <c r="AV153" s="13" t="s">
        <v>82</v>
      </c>
      <c r="AW153" s="13" t="s">
        <v>30</v>
      </c>
      <c r="AX153" s="13" t="s">
        <v>74</v>
      </c>
      <c r="AY153" s="166" t="s">
        <v>166</v>
      </c>
    </row>
    <row r="154" spans="1:65" s="13" customFormat="1" ht="11.25">
      <c r="B154" s="164"/>
      <c r="D154" s="165" t="s">
        <v>174</v>
      </c>
      <c r="E154" s="166" t="s">
        <v>1</v>
      </c>
      <c r="F154" s="167" t="s">
        <v>1214</v>
      </c>
      <c r="H154" s="166" t="s">
        <v>1</v>
      </c>
      <c r="I154" s="168"/>
      <c r="L154" s="164"/>
      <c r="M154" s="169"/>
      <c r="N154" s="170"/>
      <c r="O154" s="170"/>
      <c r="P154" s="170"/>
      <c r="Q154" s="170"/>
      <c r="R154" s="170"/>
      <c r="S154" s="170"/>
      <c r="T154" s="171"/>
      <c r="AT154" s="166" t="s">
        <v>174</v>
      </c>
      <c r="AU154" s="166" t="s">
        <v>84</v>
      </c>
      <c r="AV154" s="13" t="s">
        <v>82</v>
      </c>
      <c r="AW154" s="13" t="s">
        <v>30</v>
      </c>
      <c r="AX154" s="13" t="s">
        <v>74</v>
      </c>
      <c r="AY154" s="166" t="s">
        <v>166</v>
      </c>
    </row>
    <row r="155" spans="1:65" s="13" customFormat="1" ht="11.25">
      <c r="B155" s="164"/>
      <c r="D155" s="165" t="s">
        <v>174</v>
      </c>
      <c r="E155" s="166" t="s">
        <v>1</v>
      </c>
      <c r="F155" s="167" t="s">
        <v>1215</v>
      </c>
      <c r="H155" s="166" t="s">
        <v>1</v>
      </c>
      <c r="I155" s="168"/>
      <c r="L155" s="164"/>
      <c r="M155" s="169"/>
      <c r="N155" s="170"/>
      <c r="O155" s="170"/>
      <c r="P155" s="170"/>
      <c r="Q155" s="170"/>
      <c r="R155" s="170"/>
      <c r="S155" s="170"/>
      <c r="T155" s="171"/>
      <c r="AT155" s="166" t="s">
        <v>174</v>
      </c>
      <c r="AU155" s="166" t="s">
        <v>84</v>
      </c>
      <c r="AV155" s="13" t="s">
        <v>82</v>
      </c>
      <c r="AW155" s="13" t="s">
        <v>30</v>
      </c>
      <c r="AX155" s="13" t="s">
        <v>74</v>
      </c>
      <c r="AY155" s="166" t="s">
        <v>166</v>
      </c>
    </row>
    <row r="156" spans="1:65" s="13" customFormat="1" ht="11.25">
      <c r="B156" s="164"/>
      <c r="D156" s="165" t="s">
        <v>174</v>
      </c>
      <c r="E156" s="166" t="s">
        <v>1</v>
      </c>
      <c r="F156" s="167" t="s">
        <v>1216</v>
      </c>
      <c r="H156" s="166" t="s">
        <v>1</v>
      </c>
      <c r="I156" s="168"/>
      <c r="L156" s="164"/>
      <c r="M156" s="169"/>
      <c r="N156" s="170"/>
      <c r="O156" s="170"/>
      <c r="P156" s="170"/>
      <c r="Q156" s="170"/>
      <c r="R156" s="170"/>
      <c r="S156" s="170"/>
      <c r="T156" s="171"/>
      <c r="AT156" s="166" t="s">
        <v>174</v>
      </c>
      <c r="AU156" s="166" t="s">
        <v>84</v>
      </c>
      <c r="AV156" s="13" t="s">
        <v>82</v>
      </c>
      <c r="AW156" s="13" t="s">
        <v>30</v>
      </c>
      <c r="AX156" s="13" t="s">
        <v>74</v>
      </c>
      <c r="AY156" s="166" t="s">
        <v>166</v>
      </c>
    </row>
    <row r="157" spans="1:65" s="13" customFormat="1" ht="11.25">
      <c r="B157" s="164"/>
      <c r="D157" s="165" t="s">
        <v>174</v>
      </c>
      <c r="E157" s="166" t="s">
        <v>1</v>
      </c>
      <c r="F157" s="167" t="s">
        <v>1217</v>
      </c>
      <c r="H157" s="166" t="s">
        <v>1</v>
      </c>
      <c r="I157" s="168"/>
      <c r="L157" s="164"/>
      <c r="M157" s="169"/>
      <c r="N157" s="170"/>
      <c r="O157" s="170"/>
      <c r="P157" s="170"/>
      <c r="Q157" s="170"/>
      <c r="R157" s="170"/>
      <c r="S157" s="170"/>
      <c r="T157" s="171"/>
      <c r="AT157" s="166" t="s">
        <v>174</v>
      </c>
      <c r="AU157" s="166" t="s">
        <v>84</v>
      </c>
      <c r="AV157" s="13" t="s">
        <v>82</v>
      </c>
      <c r="AW157" s="13" t="s">
        <v>30</v>
      </c>
      <c r="AX157" s="13" t="s">
        <v>74</v>
      </c>
      <c r="AY157" s="166" t="s">
        <v>166</v>
      </c>
    </row>
    <row r="158" spans="1:65" s="13" customFormat="1" ht="22.5">
      <c r="B158" s="164"/>
      <c r="D158" s="165" t="s">
        <v>174</v>
      </c>
      <c r="E158" s="166" t="s">
        <v>1</v>
      </c>
      <c r="F158" s="167" t="s">
        <v>1218</v>
      </c>
      <c r="H158" s="166" t="s">
        <v>1</v>
      </c>
      <c r="I158" s="168"/>
      <c r="L158" s="164"/>
      <c r="M158" s="169"/>
      <c r="N158" s="170"/>
      <c r="O158" s="170"/>
      <c r="P158" s="170"/>
      <c r="Q158" s="170"/>
      <c r="R158" s="170"/>
      <c r="S158" s="170"/>
      <c r="T158" s="171"/>
      <c r="AT158" s="166" t="s">
        <v>174</v>
      </c>
      <c r="AU158" s="166" t="s">
        <v>84</v>
      </c>
      <c r="AV158" s="13" t="s">
        <v>82</v>
      </c>
      <c r="AW158" s="13" t="s">
        <v>30</v>
      </c>
      <c r="AX158" s="13" t="s">
        <v>74</v>
      </c>
      <c r="AY158" s="166" t="s">
        <v>166</v>
      </c>
    </row>
    <row r="159" spans="1:65" s="13" customFormat="1" ht="22.5">
      <c r="B159" s="164"/>
      <c r="D159" s="165" t="s">
        <v>174</v>
      </c>
      <c r="E159" s="166" t="s">
        <v>1</v>
      </c>
      <c r="F159" s="167" t="s">
        <v>1219</v>
      </c>
      <c r="H159" s="166" t="s">
        <v>1</v>
      </c>
      <c r="I159" s="168"/>
      <c r="L159" s="164"/>
      <c r="M159" s="169"/>
      <c r="N159" s="170"/>
      <c r="O159" s="170"/>
      <c r="P159" s="170"/>
      <c r="Q159" s="170"/>
      <c r="R159" s="170"/>
      <c r="S159" s="170"/>
      <c r="T159" s="171"/>
      <c r="AT159" s="166" t="s">
        <v>174</v>
      </c>
      <c r="AU159" s="166" t="s">
        <v>84</v>
      </c>
      <c r="AV159" s="13" t="s">
        <v>82</v>
      </c>
      <c r="AW159" s="13" t="s">
        <v>30</v>
      </c>
      <c r="AX159" s="13" t="s">
        <v>74</v>
      </c>
      <c r="AY159" s="166" t="s">
        <v>166</v>
      </c>
    </row>
    <row r="160" spans="1:65" s="14" customFormat="1" ht="11.25">
      <c r="B160" s="172"/>
      <c r="D160" s="165" t="s">
        <v>174</v>
      </c>
      <c r="E160" s="173" t="s">
        <v>1</v>
      </c>
      <c r="F160" s="174" t="s">
        <v>1220</v>
      </c>
      <c r="H160" s="175">
        <v>24</v>
      </c>
      <c r="I160" s="176"/>
      <c r="L160" s="172"/>
      <c r="M160" s="177"/>
      <c r="N160" s="178"/>
      <c r="O160" s="178"/>
      <c r="P160" s="178"/>
      <c r="Q160" s="178"/>
      <c r="R160" s="178"/>
      <c r="S160" s="178"/>
      <c r="T160" s="179"/>
      <c r="AT160" s="173" t="s">
        <v>174</v>
      </c>
      <c r="AU160" s="173" t="s">
        <v>84</v>
      </c>
      <c r="AV160" s="14" t="s">
        <v>84</v>
      </c>
      <c r="AW160" s="14" t="s">
        <v>30</v>
      </c>
      <c r="AX160" s="14" t="s">
        <v>74</v>
      </c>
      <c r="AY160" s="173" t="s">
        <v>166</v>
      </c>
    </row>
    <row r="161" spans="1:65" s="15" customFormat="1" ht="11.25">
      <c r="B161" s="180"/>
      <c r="D161" s="165" t="s">
        <v>174</v>
      </c>
      <c r="E161" s="181" t="s">
        <v>1</v>
      </c>
      <c r="F161" s="182" t="s">
        <v>177</v>
      </c>
      <c r="H161" s="183">
        <v>24</v>
      </c>
      <c r="I161" s="184"/>
      <c r="L161" s="180"/>
      <c r="M161" s="185"/>
      <c r="N161" s="186"/>
      <c r="O161" s="186"/>
      <c r="P161" s="186"/>
      <c r="Q161" s="186"/>
      <c r="R161" s="186"/>
      <c r="S161" s="186"/>
      <c r="T161" s="187"/>
      <c r="AT161" s="181" t="s">
        <v>174</v>
      </c>
      <c r="AU161" s="181" t="s">
        <v>84</v>
      </c>
      <c r="AV161" s="15" t="s">
        <v>172</v>
      </c>
      <c r="AW161" s="15" t="s">
        <v>30</v>
      </c>
      <c r="AX161" s="15" t="s">
        <v>82</v>
      </c>
      <c r="AY161" s="181" t="s">
        <v>166</v>
      </c>
    </row>
    <row r="162" spans="1:65" s="2" customFormat="1" ht="16.5" customHeight="1">
      <c r="A162" s="32"/>
      <c r="B162" s="149"/>
      <c r="C162" s="150" t="s">
        <v>197</v>
      </c>
      <c r="D162" s="150" t="s">
        <v>168</v>
      </c>
      <c r="E162" s="151" t="s">
        <v>1221</v>
      </c>
      <c r="F162" s="152" t="s">
        <v>1222</v>
      </c>
      <c r="G162" s="153" t="s">
        <v>180</v>
      </c>
      <c r="H162" s="154">
        <v>5</v>
      </c>
      <c r="I162" s="155"/>
      <c r="J162" s="156">
        <f>ROUND(I162*H162,2)</f>
        <v>0</v>
      </c>
      <c r="K162" s="157"/>
      <c r="L162" s="33"/>
      <c r="M162" s="158" t="s">
        <v>1</v>
      </c>
      <c r="N162" s="159" t="s">
        <v>39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172</v>
      </c>
      <c r="AT162" s="162" t="s">
        <v>168</v>
      </c>
      <c r="AU162" s="162" t="s">
        <v>84</v>
      </c>
      <c r="AY162" s="17" t="s">
        <v>166</v>
      </c>
      <c r="BE162" s="163">
        <f>IF(N162="základní",J162,0)</f>
        <v>0</v>
      </c>
      <c r="BF162" s="163">
        <f>IF(N162="snížená",J162,0)</f>
        <v>0</v>
      </c>
      <c r="BG162" s="163">
        <f>IF(N162="zákl. přenesená",J162,0)</f>
        <v>0</v>
      </c>
      <c r="BH162" s="163">
        <f>IF(N162="sníž. přenesená",J162,0)</f>
        <v>0</v>
      </c>
      <c r="BI162" s="163">
        <f>IF(N162="nulová",J162,0)</f>
        <v>0</v>
      </c>
      <c r="BJ162" s="17" t="s">
        <v>82</v>
      </c>
      <c r="BK162" s="163">
        <f>ROUND(I162*H162,2)</f>
        <v>0</v>
      </c>
      <c r="BL162" s="17" t="s">
        <v>172</v>
      </c>
      <c r="BM162" s="162" t="s">
        <v>1223</v>
      </c>
    </row>
    <row r="163" spans="1:65" s="13" customFormat="1" ht="11.25">
      <c r="B163" s="164"/>
      <c r="D163" s="165" t="s">
        <v>174</v>
      </c>
      <c r="E163" s="166" t="s">
        <v>1</v>
      </c>
      <c r="F163" s="167" t="s">
        <v>1224</v>
      </c>
      <c r="H163" s="166" t="s">
        <v>1</v>
      </c>
      <c r="I163" s="168"/>
      <c r="L163" s="164"/>
      <c r="M163" s="169"/>
      <c r="N163" s="170"/>
      <c r="O163" s="170"/>
      <c r="P163" s="170"/>
      <c r="Q163" s="170"/>
      <c r="R163" s="170"/>
      <c r="S163" s="170"/>
      <c r="T163" s="171"/>
      <c r="AT163" s="166" t="s">
        <v>174</v>
      </c>
      <c r="AU163" s="166" t="s">
        <v>84</v>
      </c>
      <c r="AV163" s="13" t="s">
        <v>82</v>
      </c>
      <c r="AW163" s="13" t="s">
        <v>30</v>
      </c>
      <c r="AX163" s="13" t="s">
        <v>74</v>
      </c>
      <c r="AY163" s="166" t="s">
        <v>166</v>
      </c>
    </row>
    <row r="164" spans="1:65" s="13" customFormat="1" ht="22.5">
      <c r="B164" s="164"/>
      <c r="D164" s="165" t="s">
        <v>174</v>
      </c>
      <c r="E164" s="166" t="s">
        <v>1</v>
      </c>
      <c r="F164" s="167" t="s">
        <v>1225</v>
      </c>
      <c r="H164" s="166" t="s">
        <v>1</v>
      </c>
      <c r="I164" s="168"/>
      <c r="L164" s="164"/>
      <c r="M164" s="169"/>
      <c r="N164" s="170"/>
      <c r="O164" s="170"/>
      <c r="P164" s="170"/>
      <c r="Q164" s="170"/>
      <c r="R164" s="170"/>
      <c r="S164" s="170"/>
      <c r="T164" s="171"/>
      <c r="AT164" s="166" t="s">
        <v>174</v>
      </c>
      <c r="AU164" s="166" t="s">
        <v>84</v>
      </c>
      <c r="AV164" s="13" t="s">
        <v>82</v>
      </c>
      <c r="AW164" s="13" t="s">
        <v>30</v>
      </c>
      <c r="AX164" s="13" t="s">
        <v>74</v>
      </c>
      <c r="AY164" s="166" t="s">
        <v>166</v>
      </c>
    </row>
    <row r="165" spans="1:65" s="13" customFormat="1" ht="33.75">
      <c r="B165" s="164"/>
      <c r="D165" s="165" t="s">
        <v>174</v>
      </c>
      <c r="E165" s="166" t="s">
        <v>1</v>
      </c>
      <c r="F165" s="167" t="s">
        <v>1226</v>
      </c>
      <c r="H165" s="166" t="s">
        <v>1</v>
      </c>
      <c r="I165" s="168"/>
      <c r="L165" s="164"/>
      <c r="M165" s="169"/>
      <c r="N165" s="170"/>
      <c r="O165" s="170"/>
      <c r="P165" s="170"/>
      <c r="Q165" s="170"/>
      <c r="R165" s="170"/>
      <c r="S165" s="170"/>
      <c r="T165" s="171"/>
      <c r="AT165" s="166" t="s">
        <v>174</v>
      </c>
      <c r="AU165" s="166" t="s">
        <v>84</v>
      </c>
      <c r="AV165" s="13" t="s">
        <v>82</v>
      </c>
      <c r="AW165" s="13" t="s">
        <v>30</v>
      </c>
      <c r="AX165" s="13" t="s">
        <v>74</v>
      </c>
      <c r="AY165" s="166" t="s">
        <v>166</v>
      </c>
    </row>
    <row r="166" spans="1:65" s="14" customFormat="1" ht="11.25">
      <c r="B166" s="172"/>
      <c r="D166" s="165" t="s">
        <v>174</v>
      </c>
      <c r="E166" s="173" t="s">
        <v>1</v>
      </c>
      <c r="F166" s="174" t="s">
        <v>197</v>
      </c>
      <c r="H166" s="175">
        <v>5</v>
      </c>
      <c r="I166" s="176"/>
      <c r="L166" s="172"/>
      <c r="M166" s="177"/>
      <c r="N166" s="178"/>
      <c r="O166" s="178"/>
      <c r="P166" s="178"/>
      <c r="Q166" s="178"/>
      <c r="R166" s="178"/>
      <c r="S166" s="178"/>
      <c r="T166" s="179"/>
      <c r="AT166" s="173" t="s">
        <v>174</v>
      </c>
      <c r="AU166" s="173" t="s">
        <v>84</v>
      </c>
      <c r="AV166" s="14" t="s">
        <v>84</v>
      </c>
      <c r="AW166" s="14" t="s">
        <v>30</v>
      </c>
      <c r="AX166" s="14" t="s">
        <v>74</v>
      </c>
      <c r="AY166" s="173" t="s">
        <v>166</v>
      </c>
    </row>
    <row r="167" spans="1:65" s="15" customFormat="1" ht="11.25">
      <c r="B167" s="180"/>
      <c r="D167" s="165" t="s">
        <v>174</v>
      </c>
      <c r="E167" s="181" t="s">
        <v>1</v>
      </c>
      <c r="F167" s="182" t="s">
        <v>177</v>
      </c>
      <c r="H167" s="183">
        <v>5</v>
      </c>
      <c r="I167" s="184"/>
      <c r="L167" s="180"/>
      <c r="M167" s="185"/>
      <c r="N167" s="186"/>
      <c r="O167" s="186"/>
      <c r="P167" s="186"/>
      <c r="Q167" s="186"/>
      <c r="R167" s="186"/>
      <c r="S167" s="186"/>
      <c r="T167" s="187"/>
      <c r="AT167" s="181" t="s">
        <v>174</v>
      </c>
      <c r="AU167" s="181" t="s">
        <v>84</v>
      </c>
      <c r="AV167" s="15" t="s">
        <v>172</v>
      </c>
      <c r="AW167" s="15" t="s">
        <v>30</v>
      </c>
      <c r="AX167" s="15" t="s">
        <v>82</v>
      </c>
      <c r="AY167" s="181" t="s">
        <v>166</v>
      </c>
    </row>
    <row r="168" spans="1:65" s="2" customFormat="1" ht="16.5" customHeight="1">
      <c r="A168" s="32"/>
      <c r="B168" s="149"/>
      <c r="C168" s="191" t="s">
        <v>201</v>
      </c>
      <c r="D168" s="191" t="s">
        <v>244</v>
      </c>
      <c r="E168" s="192" t="s">
        <v>1227</v>
      </c>
      <c r="F168" s="193" t="s">
        <v>1228</v>
      </c>
      <c r="G168" s="194" t="s">
        <v>180</v>
      </c>
      <c r="H168" s="195">
        <v>5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39</v>
      </c>
      <c r="O168" s="58"/>
      <c r="P168" s="160">
        <f>O168*H168</f>
        <v>0</v>
      </c>
      <c r="Q168" s="160">
        <v>0.34499999999999997</v>
      </c>
      <c r="R168" s="160">
        <f>Q168*H168</f>
        <v>1.7249999999999999</v>
      </c>
      <c r="S168" s="160">
        <v>0</v>
      </c>
      <c r="T168" s="161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209</v>
      </c>
      <c r="AT168" s="162" t="s">
        <v>244</v>
      </c>
      <c r="AU168" s="162" t="s">
        <v>84</v>
      </c>
      <c r="AY168" s="17" t="s">
        <v>166</v>
      </c>
      <c r="BE168" s="163">
        <f>IF(N168="základní",J168,0)</f>
        <v>0</v>
      </c>
      <c r="BF168" s="163">
        <f>IF(N168="snížená",J168,0)</f>
        <v>0</v>
      </c>
      <c r="BG168" s="163">
        <f>IF(N168="zákl. přenesená",J168,0)</f>
        <v>0</v>
      </c>
      <c r="BH168" s="163">
        <f>IF(N168="sníž. přenesená",J168,0)</f>
        <v>0</v>
      </c>
      <c r="BI168" s="163">
        <f>IF(N168="nulová",J168,0)</f>
        <v>0</v>
      </c>
      <c r="BJ168" s="17" t="s">
        <v>82</v>
      </c>
      <c r="BK168" s="163">
        <f>ROUND(I168*H168,2)</f>
        <v>0</v>
      </c>
      <c r="BL168" s="17" t="s">
        <v>172</v>
      </c>
      <c r="BM168" s="162" t="s">
        <v>1229</v>
      </c>
    </row>
    <row r="169" spans="1:65" s="13" customFormat="1" ht="11.25">
      <c r="B169" s="164"/>
      <c r="D169" s="165" t="s">
        <v>174</v>
      </c>
      <c r="E169" s="166" t="s">
        <v>1</v>
      </c>
      <c r="F169" s="167" t="s">
        <v>1224</v>
      </c>
      <c r="H169" s="166" t="s">
        <v>1</v>
      </c>
      <c r="I169" s="168"/>
      <c r="L169" s="164"/>
      <c r="M169" s="169"/>
      <c r="N169" s="170"/>
      <c r="O169" s="170"/>
      <c r="P169" s="170"/>
      <c r="Q169" s="170"/>
      <c r="R169" s="170"/>
      <c r="S169" s="170"/>
      <c r="T169" s="171"/>
      <c r="AT169" s="166" t="s">
        <v>174</v>
      </c>
      <c r="AU169" s="166" t="s">
        <v>84</v>
      </c>
      <c r="AV169" s="13" t="s">
        <v>82</v>
      </c>
      <c r="AW169" s="13" t="s">
        <v>30</v>
      </c>
      <c r="AX169" s="13" t="s">
        <v>74</v>
      </c>
      <c r="AY169" s="166" t="s">
        <v>166</v>
      </c>
    </row>
    <row r="170" spans="1:65" s="13" customFormat="1" ht="22.5">
      <c r="B170" s="164"/>
      <c r="D170" s="165" t="s">
        <v>174</v>
      </c>
      <c r="E170" s="166" t="s">
        <v>1</v>
      </c>
      <c r="F170" s="167" t="s">
        <v>1225</v>
      </c>
      <c r="H170" s="166" t="s">
        <v>1</v>
      </c>
      <c r="I170" s="168"/>
      <c r="L170" s="164"/>
      <c r="M170" s="169"/>
      <c r="N170" s="170"/>
      <c r="O170" s="170"/>
      <c r="P170" s="170"/>
      <c r="Q170" s="170"/>
      <c r="R170" s="170"/>
      <c r="S170" s="170"/>
      <c r="T170" s="171"/>
      <c r="AT170" s="166" t="s">
        <v>174</v>
      </c>
      <c r="AU170" s="166" t="s">
        <v>84</v>
      </c>
      <c r="AV170" s="13" t="s">
        <v>82</v>
      </c>
      <c r="AW170" s="13" t="s">
        <v>30</v>
      </c>
      <c r="AX170" s="13" t="s">
        <v>74</v>
      </c>
      <c r="AY170" s="166" t="s">
        <v>166</v>
      </c>
    </row>
    <row r="171" spans="1:65" s="13" customFormat="1" ht="33.75">
      <c r="B171" s="164"/>
      <c r="D171" s="165" t="s">
        <v>174</v>
      </c>
      <c r="E171" s="166" t="s">
        <v>1</v>
      </c>
      <c r="F171" s="167" t="s">
        <v>1226</v>
      </c>
      <c r="H171" s="166" t="s">
        <v>1</v>
      </c>
      <c r="I171" s="168"/>
      <c r="L171" s="164"/>
      <c r="M171" s="169"/>
      <c r="N171" s="170"/>
      <c r="O171" s="170"/>
      <c r="P171" s="170"/>
      <c r="Q171" s="170"/>
      <c r="R171" s="170"/>
      <c r="S171" s="170"/>
      <c r="T171" s="171"/>
      <c r="AT171" s="166" t="s">
        <v>174</v>
      </c>
      <c r="AU171" s="166" t="s">
        <v>84</v>
      </c>
      <c r="AV171" s="13" t="s">
        <v>82</v>
      </c>
      <c r="AW171" s="13" t="s">
        <v>30</v>
      </c>
      <c r="AX171" s="13" t="s">
        <v>74</v>
      </c>
      <c r="AY171" s="166" t="s">
        <v>166</v>
      </c>
    </row>
    <row r="172" spans="1:65" s="14" customFormat="1" ht="11.25">
      <c r="B172" s="172"/>
      <c r="D172" s="165" t="s">
        <v>174</v>
      </c>
      <c r="E172" s="173" t="s">
        <v>1</v>
      </c>
      <c r="F172" s="174" t="s">
        <v>197</v>
      </c>
      <c r="H172" s="175">
        <v>5</v>
      </c>
      <c r="I172" s="176"/>
      <c r="L172" s="172"/>
      <c r="M172" s="177"/>
      <c r="N172" s="178"/>
      <c r="O172" s="178"/>
      <c r="P172" s="178"/>
      <c r="Q172" s="178"/>
      <c r="R172" s="178"/>
      <c r="S172" s="178"/>
      <c r="T172" s="179"/>
      <c r="AT172" s="173" t="s">
        <v>174</v>
      </c>
      <c r="AU172" s="173" t="s">
        <v>84</v>
      </c>
      <c r="AV172" s="14" t="s">
        <v>84</v>
      </c>
      <c r="AW172" s="14" t="s">
        <v>30</v>
      </c>
      <c r="AX172" s="14" t="s">
        <v>74</v>
      </c>
      <c r="AY172" s="173" t="s">
        <v>166</v>
      </c>
    </row>
    <row r="173" spans="1:65" s="15" customFormat="1" ht="11.25">
      <c r="B173" s="180"/>
      <c r="D173" s="165" t="s">
        <v>174</v>
      </c>
      <c r="E173" s="181" t="s">
        <v>1</v>
      </c>
      <c r="F173" s="182" t="s">
        <v>177</v>
      </c>
      <c r="H173" s="183">
        <v>5</v>
      </c>
      <c r="I173" s="184"/>
      <c r="L173" s="180"/>
      <c r="M173" s="185"/>
      <c r="N173" s="186"/>
      <c r="O173" s="186"/>
      <c r="P173" s="186"/>
      <c r="Q173" s="186"/>
      <c r="R173" s="186"/>
      <c r="S173" s="186"/>
      <c r="T173" s="187"/>
      <c r="AT173" s="181" t="s">
        <v>174</v>
      </c>
      <c r="AU173" s="181" t="s">
        <v>84</v>
      </c>
      <c r="AV173" s="15" t="s">
        <v>172</v>
      </c>
      <c r="AW173" s="15" t="s">
        <v>30</v>
      </c>
      <c r="AX173" s="15" t="s">
        <v>82</v>
      </c>
      <c r="AY173" s="181" t="s">
        <v>166</v>
      </c>
    </row>
    <row r="174" spans="1:65" s="2" customFormat="1" ht="16.5" customHeight="1">
      <c r="A174" s="32"/>
      <c r="B174" s="149"/>
      <c r="C174" s="150" t="s">
        <v>205</v>
      </c>
      <c r="D174" s="150" t="s">
        <v>168</v>
      </c>
      <c r="E174" s="151" t="s">
        <v>1230</v>
      </c>
      <c r="F174" s="152" t="s">
        <v>1231</v>
      </c>
      <c r="G174" s="153" t="s">
        <v>180</v>
      </c>
      <c r="H174" s="154">
        <v>1</v>
      </c>
      <c r="I174" s="155"/>
      <c r="J174" s="156">
        <f>ROUND(I174*H174,2)</f>
        <v>0</v>
      </c>
      <c r="K174" s="157"/>
      <c r="L174" s="33"/>
      <c r="M174" s="158" t="s">
        <v>1</v>
      </c>
      <c r="N174" s="159" t="s">
        <v>39</v>
      </c>
      <c r="O174" s="58"/>
      <c r="P174" s="160">
        <f>O174*H174</f>
        <v>0</v>
      </c>
      <c r="Q174" s="160">
        <v>0</v>
      </c>
      <c r="R174" s="160">
        <f>Q174*H174</f>
        <v>0</v>
      </c>
      <c r="S174" s="160">
        <v>0</v>
      </c>
      <c r="T174" s="161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172</v>
      </c>
      <c r="AT174" s="162" t="s">
        <v>168</v>
      </c>
      <c r="AU174" s="162" t="s">
        <v>84</v>
      </c>
      <c r="AY174" s="17" t="s">
        <v>166</v>
      </c>
      <c r="BE174" s="163">
        <f>IF(N174="základní",J174,0)</f>
        <v>0</v>
      </c>
      <c r="BF174" s="163">
        <f>IF(N174="snížená",J174,0)</f>
        <v>0</v>
      </c>
      <c r="BG174" s="163">
        <f>IF(N174="zákl. přenesená",J174,0)</f>
        <v>0</v>
      </c>
      <c r="BH174" s="163">
        <f>IF(N174="sníž. přenesená",J174,0)</f>
        <v>0</v>
      </c>
      <c r="BI174" s="163">
        <f>IF(N174="nulová",J174,0)</f>
        <v>0</v>
      </c>
      <c r="BJ174" s="17" t="s">
        <v>82</v>
      </c>
      <c r="BK174" s="163">
        <f>ROUND(I174*H174,2)</f>
        <v>0</v>
      </c>
      <c r="BL174" s="17" t="s">
        <v>172</v>
      </c>
      <c r="BM174" s="162" t="s">
        <v>1232</v>
      </c>
    </row>
    <row r="175" spans="1:65" s="13" customFormat="1" ht="11.25">
      <c r="B175" s="164"/>
      <c r="D175" s="165" t="s">
        <v>174</v>
      </c>
      <c r="E175" s="166" t="s">
        <v>1</v>
      </c>
      <c r="F175" s="167" t="s">
        <v>1233</v>
      </c>
      <c r="H175" s="166" t="s">
        <v>1</v>
      </c>
      <c r="I175" s="168"/>
      <c r="L175" s="164"/>
      <c r="M175" s="169"/>
      <c r="N175" s="170"/>
      <c r="O175" s="170"/>
      <c r="P175" s="170"/>
      <c r="Q175" s="170"/>
      <c r="R175" s="170"/>
      <c r="S175" s="170"/>
      <c r="T175" s="171"/>
      <c r="AT175" s="166" t="s">
        <v>174</v>
      </c>
      <c r="AU175" s="166" t="s">
        <v>84</v>
      </c>
      <c r="AV175" s="13" t="s">
        <v>82</v>
      </c>
      <c r="AW175" s="13" t="s">
        <v>30</v>
      </c>
      <c r="AX175" s="13" t="s">
        <v>74</v>
      </c>
      <c r="AY175" s="166" t="s">
        <v>166</v>
      </c>
    </row>
    <row r="176" spans="1:65" s="13" customFormat="1" ht="22.5">
      <c r="B176" s="164"/>
      <c r="D176" s="165" t="s">
        <v>174</v>
      </c>
      <c r="E176" s="166" t="s">
        <v>1</v>
      </c>
      <c r="F176" s="167" t="s">
        <v>1234</v>
      </c>
      <c r="H176" s="166" t="s">
        <v>1</v>
      </c>
      <c r="I176" s="168"/>
      <c r="L176" s="164"/>
      <c r="M176" s="169"/>
      <c r="N176" s="170"/>
      <c r="O176" s="170"/>
      <c r="P176" s="170"/>
      <c r="Q176" s="170"/>
      <c r="R176" s="170"/>
      <c r="S176" s="170"/>
      <c r="T176" s="171"/>
      <c r="AT176" s="166" t="s">
        <v>174</v>
      </c>
      <c r="AU176" s="166" t="s">
        <v>84</v>
      </c>
      <c r="AV176" s="13" t="s">
        <v>82</v>
      </c>
      <c r="AW176" s="13" t="s">
        <v>30</v>
      </c>
      <c r="AX176" s="13" t="s">
        <v>74</v>
      </c>
      <c r="AY176" s="166" t="s">
        <v>166</v>
      </c>
    </row>
    <row r="177" spans="1:65" s="13" customFormat="1" ht="22.5">
      <c r="B177" s="164"/>
      <c r="D177" s="165" t="s">
        <v>174</v>
      </c>
      <c r="E177" s="166" t="s">
        <v>1</v>
      </c>
      <c r="F177" s="167" t="s">
        <v>1235</v>
      </c>
      <c r="H177" s="166" t="s">
        <v>1</v>
      </c>
      <c r="I177" s="168"/>
      <c r="L177" s="164"/>
      <c r="M177" s="169"/>
      <c r="N177" s="170"/>
      <c r="O177" s="170"/>
      <c r="P177" s="170"/>
      <c r="Q177" s="170"/>
      <c r="R177" s="170"/>
      <c r="S177" s="170"/>
      <c r="T177" s="171"/>
      <c r="AT177" s="166" t="s">
        <v>174</v>
      </c>
      <c r="AU177" s="166" t="s">
        <v>84</v>
      </c>
      <c r="AV177" s="13" t="s">
        <v>82</v>
      </c>
      <c r="AW177" s="13" t="s">
        <v>30</v>
      </c>
      <c r="AX177" s="13" t="s">
        <v>74</v>
      </c>
      <c r="AY177" s="166" t="s">
        <v>166</v>
      </c>
    </row>
    <row r="178" spans="1:65" s="14" customFormat="1" ht="11.25">
      <c r="B178" s="172"/>
      <c r="D178" s="165" t="s">
        <v>174</v>
      </c>
      <c r="E178" s="173" t="s">
        <v>1</v>
      </c>
      <c r="F178" s="174" t="s">
        <v>82</v>
      </c>
      <c r="H178" s="175">
        <v>1</v>
      </c>
      <c r="I178" s="176"/>
      <c r="L178" s="172"/>
      <c r="M178" s="177"/>
      <c r="N178" s="178"/>
      <c r="O178" s="178"/>
      <c r="P178" s="178"/>
      <c r="Q178" s="178"/>
      <c r="R178" s="178"/>
      <c r="S178" s="178"/>
      <c r="T178" s="179"/>
      <c r="AT178" s="173" t="s">
        <v>174</v>
      </c>
      <c r="AU178" s="173" t="s">
        <v>84</v>
      </c>
      <c r="AV178" s="14" t="s">
        <v>84</v>
      </c>
      <c r="AW178" s="14" t="s">
        <v>30</v>
      </c>
      <c r="AX178" s="14" t="s">
        <v>74</v>
      </c>
      <c r="AY178" s="173" t="s">
        <v>166</v>
      </c>
    </row>
    <row r="179" spans="1:65" s="15" customFormat="1" ht="11.25">
      <c r="B179" s="180"/>
      <c r="D179" s="165" t="s">
        <v>174</v>
      </c>
      <c r="E179" s="181" t="s">
        <v>1</v>
      </c>
      <c r="F179" s="182" t="s">
        <v>177</v>
      </c>
      <c r="H179" s="183">
        <v>1</v>
      </c>
      <c r="I179" s="184"/>
      <c r="L179" s="180"/>
      <c r="M179" s="185"/>
      <c r="N179" s="186"/>
      <c r="O179" s="186"/>
      <c r="P179" s="186"/>
      <c r="Q179" s="186"/>
      <c r="R179" s="186"/>
      <c r="S179" s="186"/>
      <c r="T179" s="187"/>
      <c r="AT179" s="181" t="s">
        <v>174</v>
      </c>
      <c r="AU179" s="181" t="s">
        <v>84</v>
      </c>
      <c r="AV179" s="15" t="s">
        <v>172</v>
      </c>
      <c r="AW179" s="15" t="s">
        <v>30</v>
      </c>
      <c r="AX179" s="15" t="s">
        <v>82</v>
      </c>
      <c r="AY179" s="181" t="s">
        <v>166</v>
      </c>
    </row>
    <row r="180" spans="1:65" s="2" customFormat="1" ht="16.5" customHeight="1">
      <c r="A180" s="32"/>
      <c r="B180" s="149"/>
      <c r="C180" s="191" t="s">
        <v>209</v>
      </c>
      <c r="D180" s="191" t="s">
        <v>244</v>
      </c>
      <c r="E180" s="192" t="s">
        <v>1236</v>
      </c>
      <c r="F180" s="193" t="s">
        <v>1237</v>
      </c>
      <c r="G180" s="194" t="s">
        <v>180</v>
      </c>
      <c r="H180" s="195">
        <v>1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39</v>
      </c>
      <c r="O180" s="58"/>
      <c r="P180" s="160">
        <f>O180*H180</f>
        <v>0</v>
      </c>
      <c r="Q180" s="160">
        <v>0.34499999999999997</v>
      </c>
      <c r="R180" s="160">
        <f>Q180*H180</f>
        <v>0.34499999999999997</v>
      </c>
      <c r="S180" s="160">
        <v>0</v>
      </c>
      <c r="T180" s="161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209</v>
      </c>
      <c r="AT180" s="162" t="s">
        <v>244</v>
      </c>
      <c r="AU180" s="162" t="s">
        <v>84</v>
      </c>
      <c r="AY180" s="17" t="s">
        <v>166</v>
      </c>
      <c r="BE180" s="163">
        <f>IF(N180="základní",J180,0)</f>
        <v>0</v>
      </c>
      <c r="BF180" s="163">
        <f>IF(N180="snížená",J180,0)</f>
        <v>0</v>
      </c>
      <c r="BG180" s="163">
        <f>IF(N180="zákl. přenesená",J180,0)</f>
        <v>0</v>
      </c>
      <c r="BH180" s="163">
        <f>IF(N180="sníž. přenesená",J180,0)</f>
        <v>0</v>
      </c>
      <c r="BI180" s="163">
        <f>IF(N180="nulová",J180,0)</f>
        <v>0</v>
      </c>
      <c r="BJ180" s="17" t="s">
        <v>82</v>
      </c>
      <c r="BK180" s="163">
        <f>ROUND(I180*H180,2)</f>
        <v>0</v>
      </c>
      <c r="BL180" s="17" t="s">
        <v>172</v>
      </c>
      <c r="BM180" s="162" t="s">
        <v>1238</v>
      </c>
    </row>
    <row r="181" spans="1:65" s="13" customFormat="1" ht="11.25">
      <c r="B181" s="164"/>
      <c r="D181" s="165" t="s">
        <v>174</v>
      </c>
      <c r="E181" s="166" t="s">
        <v>1</v>
      </c>
      <c r="F181" s="167" t="s">
        <v>1233</v>
      </c>
      <c r="H181" s="166" t="s">
        <v>1</v>
      </c>
      <c r="I181" s="168"/>
      <c r="L181" s="164"/>
      <c r="M181" s="169"/>
      <c r="N181" s="170"/>
      <c r="O181" s="170"/>
      <c r="P181" s="170"/>
      <c r="Q181" s="170"/>
      <c r="R181" s="170"/>
      <c r="S181" s="170"/>
      <c r="T181" s="171"/>
      <c r="AT181" s="166" t="s">
        <v>174</v>
      </c>
      <c r="AU181" s="166" t="s">
        <v>84</v>
      </c>
      <c r="AV181" s="13" t="s">
        <v>82</v>
      </c>
      <c r="AW181" s="13" t="s">
        <v>30</v>
      </c>
      <c r="AX181" s="13" t="s">
        <v>74</v>
      </c>
      <c r="AY181" s="166" t="s">
        <v>166</v>
      </c>
    </row>
    <row r="182" spans="1:65" s="13" customFormat="1" ht="22.5">
      <c r="B182" s="164"/>
      <c r="D182" s="165" t="s">
        <v>174</v>
      </c>
      <c r="E182" s="166" t="s">
        <v>1</v>
      </c>
      <c r="F182" s="167" t="s">
        <v>1234</v>
      </c>
      <c r="H182" s="166" t="s">
        <v>1</v>
      </c>
      <c r="I182" s="168"/>
      <c r="L182" s="164"/>
      <c r="M182" s="169"/>
      <c r="N182" s="170"/>
      <c r="O182" s="170"/>
      <c r="P182" s="170"/>
      <c r="Q182" s="170"/>
      <c r="R182" s="170"/>
      <c r="S182" s="170"/>
      <c r="T182" s="171"/>
      <c r="AT182" s="166" t="s">
        <v>174</v>
      </c>
      <c r="AU182" s="166" t="s">
        <v>84</v>
      </c>
      <c r="AV182" s="13" t="s">
        <v>82</v>
      </c>
      <c r="AW182" s="13" t="s">
        <v>30</v>
      </c>
      <c r="AX182" s="13" t="s">
        <v>74</v>
      </c>
      <c r="AY182" s="166" t="s">
        <v>166</v>
      </c>
    </row>
    <row r="183" spans="1:65" s="13" customFormat="1" ht="22.5">
      <c r="B183" s="164"/>
      <c r="D183" s="165" t="s">
        <v>174</v>
      </c>
      <c r="E183" s="166" t="s">
        <v>1</v>
      </c>
      <c r="F183" s="167" t="s">
        <v>1235</v>
      </c>
      <c r="H183" s="166" t="s">
        <v>1</v>
      </c>
      <c r="I183" s="168"/>
      <c r="L183" s="164"/>
      <c r="M183" s="169"/>
      <c r="N183" s="170"/>
      <c r="O183" s="170"/>
      <c r="P183" s="170"/>
      <c r="Q183" s="170"/>
      <c r="R183" s="170"/>
      <c r="S183" s="170"/>
      <c r="T183" s="171"/>
      <c r="AT183" s="166" t="s">
        <v>174</v>
      </c>
      <c r="AU183" s="166" t="s">
        <v>84</v>
      </c>
      <c r="AV183" s="13" t="s">
        <v>82</v>
      </c>
      <c r="AW183" s="13" t="s">
        <v>30</v>
      </c>
      <c r="AX183" s="13" t="s">
        <v>74</v>
      </c>
      <c r="AY183" s="166" t="s">
        <v>166</v>
      </c>
    </row>
    <row r="184" spans="1:65" s="14" customFormat="1" ht="11.25">
      <c r="B184" s="172"/>
      <c r="D184" s="165" t="s">
        <v>174</v>
      </c>
      <c r="E184" s="173" t="s">
        <v>1</v>
      </c>
      <c r="F184" s="174" t="s">
        <v>82</v>
      </c>
      <c r="H184" s="175">
        <v>1</v>
      </c>
      <c r="I184" s="176"/>
      <c r="L184" s="172"/>
      <c r="M184" s="177"/>
      <c r="N184" s="178"/>
      <c r="O184" s="178"/>
      <c r="P184" s="178"/>
      <c r="Q184" s="178"/>
      <c r="R184" s="178"/>
      <c r="S184" s="178"/>
      <c r="T184" s="179"/>
      <c r="AT184" s="173" t="s">
        <v>174</v>
      </c>
      <c r="AU184" s="173" t="s">
        <v>84</v>
      </c>
      <c r="AV184" s="14" t="s">
        <v>84</v>
      </c>
      <c r="AW184" s="14" t="s">
        <v>30</v>
      </c>
      <c r="AX184" s="14" t="s">
        <v>74</v>
      </c>
      <c r="AY184" s="173" t="s">
        <v>166</v>
      </c>
    </row>
    <row r="185" spans="1:65" s="15" customFormat="1" ht="11.25">
      <c r="B185" s="180"/>
      <c r="D185" s="165" t="s">
        <v>174</v>
      </c>
      <c r="E185" s="181" t="s">
        <v>1</v>
      </c>
      <c r="F185" s="182" t="s">
        <v>177</v>
      </c>
      <c r="H185" s="183">
        <v>1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174</v>
      </c>
      <c r="AU185" s="181" t="s">
        <v>84</v>
      </c>
      <c r="AV185" s="15" t="s">
        <v>172</v>
      </c>
      <c r="AW185" s="15" t="s">
        <v>30</v>
      </c>
      <c r="AX185" s="15" t="s">
        <v>82</v>
      </c>
      <c r="AY185" s="181" t="s">
        <v>166</v>
      </c>
    </row>
    <row r="186" spans="1:65" s="2" customFormat="1" ht="16.5" customHeight="1">
      <c r="A186" s="32"/>
      <c r="B186" s="149"/>
      <c r="C186" s="150" t="s">
        <v>188</v>
      </c>
      <c r="D186" s="150" t="s">
        <v>168</v>
      </c>
      <c r="E186" s="151" t="s">
        <v>1239</v>
      </c>
      <c r="F186" s="152" t="s">
        <v>1240</v>
      </c>
      <c r="G186" s="153" t="s">
        <v>180</v>
      </c>
      <c r="H186" s="154">
        <v>1</v>
      </c>
      <c r="I186" s="155"/>
      <c r="J186" s="156">
        <f>ROUND(I186*H186,2)</f>
        <v>0</v>
      </c>
      <c r="K186" s="157"/>
      <c r="L186" s="33"/>
      <c r="M186" s="158" t="s">
        <v>1</v>
      </c>
      <c r="N186" s="159" t="s">
        <v>39</v>
      </c>
      <c r="O186" s="58"/>
      <c r="P186" s="160">
        <f>O186*H186</f>
        <v>0</v>
      </c>
      <c r="Q186" s="160">
        <v>0</v>
      </c>
      <c r="R186" s="160">
        <f>Q186*H186</f>
        <v>0</v>
      </c>
      <c r="S186" s="160">
        <v>0</v>
      </c>
      <c r="T186" s="16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172</v>
      </c>
      <c r="AT186" s="162" t="s">
        <v>168</v>
      </c>
      <c r="AU186" s="162" t="s">
        <v>84</v>
      </c>
      <c r="AY186" s="17" t="s">
        <v>166</v>
      </c>
      <c r="BE186" s="163">
        <f>IF(N186="základní",J186,0)</f>
        <v>0</v>
      </c>
      <c r="BF186" s="163">
        <f>IF(N186="snížená",J186,0)</f>
        <v>0</v>
      </c>
      <c r="BG186" s="163">
        <f>IF(N186="zákl. přenesená",J186,0)</f>
        <v>0</v>
      </c>
      <c r="BH186" s="163">
        <f>IF(N186="sníž. přenesená",J186,0)</f>
        <v>0</v>
      </c>
      <c r="BI186" s="163">
        <f>IF(N186="nulová",J186,0)</f>
        <v>0</v>
      </c>
      <c r="BJ186" s="17" t="s">
        <v>82</v>
      </c>
      <c r="BK186" s="163">
        <f>ROUND(I186*H186,2)</f>
        <v>0</v>
      </c>
      <c r="BL186" s="17" t="s">
        <v>172</v>
      </c>
      <c r="BM186" s="162" t="s">
        <v>1241</v>
      </c>
    </row>
    <row r="187" spans="1:65" s="13" customFormat="1" ht="11.25">
      <c r="B187" s="164"/>
      <c r="D187" s="165" t="s">
        <v>174</v>
      </c>
      <c r="E187" s="166" t="s">
        <v>1</v>
      </c>
      <c r="F187" s="167" t="s">
        <v>1242</v>
      </c>
      <c r="H187" s="166" t="s">
        <v>1</v>
      </c>
      <c r="I187" s="168"/>
      <c r="L187" s="164"/>
      <c r="M187" s="169"/>
      <c r="N187" s="170"/>
      <c r="O187" s="170"/>
      <c r="P187" s="170"/>
      <c r="Q187" s="170"/>
      <c r="R187" s="170"/>
      <c r="S187" s="170"/>
      <c r="T187" s="171"/>
      <c r="AT187" s="166" t="s">
        <v>174</v>
      </c>
      <c r="AU187" s="166" t="s">
        <v>84</v>
      </c>
      <c r="AV187" s="13" t="s">
        <v>82</v>
      </c>
      <c r="AW187" s="13" t="s">
        <v>30</v>
      </c>
      <c r="AX187" s="13" t="s">
        <v>74</v>
      </c>
      <c r="AY187" s="166" t="s">
        <v>166</v>
      </c>
    </row>
    <row r="188" spans="1:65" s="13" customFormat="1" ht="33.75">
      <c r="B188" s="164"/>
      <c r="D188" s="165" t="s">
        <v>174</v>
      </c>
      <c r="E188" s="166" t="s">
        <v>1</v>
      </c>
      <c r="F188" s="167" t="s">
        <v>1243</v>
      </c>
      <c r="H188" s="166" t="s">
        <v>1</v>
      </c>
      <c r="I188" s="168"/>
      <c r="L188" s="164"/>
      <c r="M188" s="169"/>
      <c r="N188" s="170"/>
      <c r="O188" s="170"/>
      <c r="P188" s="170"/>
      <c r="Q188" s="170"/>
      <c r="R188" s="170"/>
      <c r="S188" s="170"/>
      <c r="T188" s="171"/>
      <c r="AT188" s="166" t="s">
        <v>174</v>
      </c>
      <c r="AU188" s="166" t="s">
        <v>84</v>
      </c>
      <c r="AV188" s="13" t="s">
        <v>82</v>
      </c>
      <c r="AW188" s="13" t="s">
        <v>30</v>
      </c>
      <c r="AX188" s="13" t="s">
        <v>74</v>
      </c>
      <c r="AY188" s="166" t="s">
        <v>166</v>
      </c>
    </row>
    <row r="189" spans="1:65" s="14" customFormat="1" ht="11.25">
      <c r="B189" s="172"/>
      <c r="D189" s="165" t="s">
        <v>174</v>
      </c>
      <c r="E189" s="173" t="s">
        <v>1</v>
      </c>
      <c r="F189" s="174" t="s">
        <v>82</v>
      </c>
      <c r="H189" s="175">
        <v>1</v>
      </c>
      <c r="I189" s="176"/>
      <c r="L189" s="172"/>
      <c r="M189" s="177"/>
      <c r="N189" s="178"/>
      <c r="O189" s="178"/>
      <c r="P189" s="178"/>
      <c r="Q189" s="178"/>
      <c r="R189" s="178"/>
      <c r="S189" s="178"/>
      <c r="T189" s="179"/>
      <c r="AT189" s="173" t="s">
        <v>174</v>
      </c>
      <c r="AU189" s="173" t="s">
        <v>84</v>
      </c>
      <c r="AV189" s="14" t="s">
        <v>84</v>
      </c>
      <c r="AW189" s="14" t="s">
        <v>30</v>
      </c>
      <c r="AX189" s="14" t="s">
        <v>74</v>
      </c>
      <c r="AY189" s="173" t="s">
        <v>166</v>
      </c>
    </row>
    <row r="190" spans="1:65" s="15" customFormat="1" ht="11.25">
      <c r="B190" s="180"/>
      <c r="D190" s="165" t="s">
        <v>174</v>
      </c>
      <c r="E190" s="181" t="s">
        <v>1</v>
      </c>
      <c r="F190" s="182" t="s">
        <v>177</v>
      </c>
      <c r="H190" s="183">
        <v>1</v>
      </c>
      <c r="I190" s="184"/>
      <c r="L190" s="180"/>
      <c r="M190" s="185"/>
      <c r="N190" s="186"/>
      <c r="O190" s="186"/>
      <c r="P190" s="186"/>
      <c r="Q190" s="186"/>
      <c r="R190" s="186"/>
      <c r="S190" s="186"/>
      <c r="T190" s="187"/>
      <c r="AT190" s="181" t="s">
        <v>174</v>
      </c>
      <c r="AU190" s="181" t="s">
        <v>84</v>
      </c>
      <c r="AV190" s="15" t="s">
        <v>172</v>
      </c>
      <c r="AW190" s="15" t="s">
        <v>30</v>
      </c>
      <c r="AX190" s="15" t="s">
        <v>82</v>
      </c>
      <c r="AY190" s="181" t="s">
        <v>166</v>
      </c>
    </row>
    <row r="191" spans="1:65" s="2" customFormat="1" ht="16.5" customHeight="1">
      <c r="A191" s="32"/>
      <c r="B191" s="149"/>
      <c r="C191" s="191" t="s">
        <v>216</v>
      </c>
      <c r="D191" s="191" t="s">
        <v>244</v>
      </c>
      <c r="E191" s="192" t="s">
        <v>1244</v>
      </c>
      <c r="F191" s="193" t="s">
        <v>1245</v>
      </c>
      <c r="G191" s="194" t="s">
        <v>180</v>
      </c>
      <c r="H191" s="195">
        <v>1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39</v>
      </c>
      <c r="O191" s="58"/>
      <c r="P191" s="160">
        <f>O191*H191</f>
        <v>0</v>
      </c>
      <c r="Q191" s="160">
        <v>0.34499999999999997</v>
      </c>
      <c r="R191" s="160">
        <f>Q191*H191</f>
        <v>0.34499999999999997</v>
      </c>
      <c r="S191" s="160">
        <v>0</v>
      </c>
      <c r="T191" s="161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209</v>
      </c>
      <c r="AT191" s="162" t="s">
        <v>244</v>
      </c>
      <c r="AU191" s="162" t="s">
        <v>84</v>
      </c>
      <c r="AY191" s="17" t="s">
        <v>166</v>
      </c>
      <c r="BE191" s="163">
        <f>IF(N191="základní",J191,0)</f>
        <v>0</v>
      </c>
      <c r="BF191" s="163">
        <f>IF(N191="snížená",J191,0)</f>
        <v>0</v>
      </c>
      <c r="BG191" s="163">
        <f>IF(N191="zákl. přenesená",J191,0)</f>
        <v>0</v>
      </c>
      <c r="BH191" s="163">
        <f>IF(N191="sníž. přenesená",J191,0)</f>
        <v>0</v>
      </c>
      <c r="BI191" s="163">
        <f>IF(N191="nulová",J191,0)</f>
        <v>0</v>
      </c>
      <c r="BJ191" s="17" t="s">
        <v>82</v>
      </c>
      <c r="BK191" s="163">
        <f>ROUND(I191*H191,2)</f>
        <v>0</v>
      </c>
      <c r="BL191" s="17" t="s">
        <v>172</v>
      </c>
      <c r="BM191" s="162" t="s">
        <v>1246</v>
      </c>
    </row>
    <row r="192" spans="1:65" s="13" customFormat="1" ht="11.25">
      <c r="B192" s="164"/>
      <c r="D192" s="165" t="s">
        <v>174</v>
      </c>
      <c r="E192" s="166" t="s">
        <v>1</v>
      </c>
      <c r="F192" s="167" t="s">
        <v>1242</v>
      </c>
      <c r="H192" s="166" t="s">
        <v>1</v>
      </c>
      <c r="I192" s="168"/>
      <c r="L192" s="164"/>
      <c r="M192" s="169"/>
      <c r="N192" s="170"/>
      <c r="O192" s="170"/>
      <c r="P192" s="170"/>
      <c r="Q192" s="170"/>
      <c r="R192" s="170"/>
      <c r="S192" s="170"/>
      <c r="T192" s="171"/>
      <c r="AT192" s="166" t="s">
        <v>174</v>
      </c>
      <c r="AU192" s="166" t="s">
        <v>84</v>
      </c>
      <c r="AV192" s="13" t="s">
        <v>82</v>
      </c>
      <c r="AW192" s="13" t="s">
        <v>30</v>
      </c>
      <c r="AX192" s="13" t="s">
        <v>74</v>
      </c>
      <c r="AY192" s="166" t="s">
        <v>166</v>
      </c>
    </row>
    <row r="193" spans="1:51" s="13" customFormat="1" ht="33.75">
      <c r="B193" s="164"/>
      <c r="D193" s="165" t="s">
        <v>174</v>
      </c>
      <c r="E193" s="166" t="s">
        <v>1</v>
      </c>
      <c r="F193" s="167" t="s">
        <v>1243</v>
      </c>
      <c r="H193" s="166" t="s">
        <v>1</v>
      </c>
      <c r="I193" s="168"/>
      <c r="L193" s="164"/>
      <c r="M193" s="169"/>
      <c r="N193" s="170"/>
      <c r="O193" s="170"/>
      <c r="P193" s="170"/>
      <c r="Q193" s="170"/>
      <c r="R193" s="170"/>
      <c r="S193" s="170"/>
      <c r="T193" s="171"/>
      <c r="AT193" s="166" t="s">
        <v>174</v>
      </c>
      <c r="AU193" s="166" t="s">
        <v>84</v>
      </c>
      <c r="AV193" s="13" t="s">
        <v>82</v>
      </c>
      <c r="AW193" s="13" t="s">
        <v>30</v>
      </c>
      <c r="AX193" s="13" t="s">
        <v>74</v>
      </c>
      <c r="AY193" s="166" t="s">
        <v>166</v>
      </c>
    </row>
    <row r="194" spans="1:51" s="14" customFormat="1" ht="11.25">
      <c r="B194" s="172"/>
      <c r="D194" s="165" t="s">
        <v>174</v>
      </c>
      <c r="E194" s="173" t="s">
        <v>1</v>
      </c>
      <c r="F194" s="174" t="s">
        <v>82</v>
      </c>
      <c r="H194" s="175">
        <v>1</v>
      </c>
      <c r="I194" s="176"/>
      <c r="L194" s="172"/>
      <c r="M194" s="177"/>
      <c r="N194" s="178"/>
      <c r="O194" s="178"/>
      <c r="P194" s="178"/>
      <c r="Q194" s="178"/>
      <c r="R194" s="178"/>
      <c r="S194" s="178"/>
      <c r="T194" s="179"/>
      <c r="AT194" s="173" t="s">
        <v>174</v>
      </c>
      <c r="AU194" s="173" t="s">
        <v>84</v>
      </c>
      <c r="AV194" s="14" t="s">
        <v>84</v>
      </c>
      <c r="AW194" s="14" t="s">
        <v>30</v>
      </c>
      <c r="AX194" s="14" t="s">
        <v>74</v>
      </c>
      <c r="AY194" s="173" t="s">
        <v>166</v>
      </c>
    </row>
    <row r="195" spans="1:51" s="15" customFormat="1" ht="11.25">
      <c r="B195" s="180"/>
      <c r="D195" s="165" t="s">
        <v>174</v>
      </c>
      <c r="E195" s="181" t="s">
        <v>1</v>
      </c>
      <c r="F195" s="182" t="s">
        <v>177</v>
      </c>
      <c r="H195" s="183">
        <v>1</v>
      </c>
      <c r="I195" s="184"/>
      <c r="L195" s="180"/>
      <c r="M195" s="188"/>
      <c r="N195" s="189"/>
      <c r="O195" s="189"/>
      <c r="P195" s="189"/>
      <c r="Q195" s="189"/>
      <c r="R195" s="189"/>
      <c r="S195" s="189"/>
      <c r="T195" s="190"/>
      <c r="AT195" s="181" t="s">
        <v>174</v>
      </c>
      <c r="AU195" s="181" t="s">
        <v>84</v>
      </c>
      <c r="AV195" s="15" t="s">
        <v>172</v>
      </c>
      <c r="AW195" s="15" t="s">
        <v>30</v>
      </c>
      <c r="AX195" s="15" t="s">
        <v>82</v>
      </c>
      <c r="AY195" s="181" t="s">
        <v>166</v>
      </c>
    </row>
    <row r="196" spans="1:51" s="2" customFormat="1" ht="6.95" customHeight="1">
      <c r="A196" s="32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3"/>
      <c r="M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</sheetData>
  <autoFilter ref="C117:K19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121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1247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ROUND((SUM(BE118:BE211)),  2)</f>
        <v>0</v>
      </c>
      <c r="G33" s="32"/>
      <c r="H33" s="32"/>
      <c r="I33" s="105">
        <v>0.21</v>
      </c>
      <c r="J33" s="104">
        <f>ROUND(((SUM(BE118:BE211))*I33),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ROUND((SUM(BF118:BF211)),  2)</f>
        <v>0</v>
      </c>
      <c r="G34" s="32"/>
      <c r="H34" s="32"/>
      <c r="I34" s="105">
        <v>0.12</v>
      </c>
      <c r="J34" s="104">
        <f>ROUND(((SUM(BF118:BF211))*I34),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ROUND((SUM(BG118:BG211)),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ROUND((SUM(BH118:BH211)),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ROUND((SUM(BI118:BI211)),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006 - Drobná architektura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899999999999999" customHeight="1">
      <c r="B98" s="121"/>
      <c r="D98" s="122" t="s">
        <v>150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>
      <c r="A104" s="32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>
      <c r="A105" s="32"/>
      <c r="B105" s="33"/>
      <c r="C105" s="21" t="s">
        <v>151</v>
      </c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50" t="str">
        <f>E7</f>
        <v>NÁVRH ZAHRADY MŠ V HOROUŠÁNKÁCH</v>
      </c>
      <c r="F108" s="251"/>
      <c r="G108" s="251"/>
      <c r="H108" s="251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141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12" t="str">
        <f>E9</f>
        <v>006 - Drobná architektura</v>
      </c>
      <c r="F110" s="252"/>
      <c r="G110" s="252"/>
      <c r="H110" s="25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20</v>
      </c>
      <c r="D112" s="32"/>
      <c r="E112" s="32"/>
      <c r="F112" s="25" t="str">
        <f>F12</f>
        <v xml:space="preserve"> </v>
      </c>
      <c r="G112" s="32"/>
      <c r="H112" s="32"/>
      <c r="I112" s="27" t="s">
        <v>22</v>
      </c>
      <c r="J112" s="55" t="str">
        <f>IF(J12="","",J12)</f>
        <v>17. 4. 2025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24</v>
      </c>
      <c r="D114" s="32"/>
      <c r="E114" s="32"/>
      <c r="F114" s="25" t="str">
        <f>E15</f>
        <v xml:space="preserve"> </v>
      </c>
      <c r="G114" s="32"/>
      <c r="H114" s="32"/>
      <c r="I114" s="27" t="s">
        <v>29</v>
      </c>
      <c r="J114" s="30" t="str">
        <f>E21</f>
        <v xml:space="preserve"> 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27</v>
      </c>
      <c r="D115" s="32"/>
      <c r="E115" s="32"/>
      <c r="F115" s="25" t="str">
        <f>IF(E18="","",E18)</f>
        <v>Vyplň údaj</v>
      </c>
      <c r="G115" s="32"/>
      <c r="H115" s="32"/>
      <c r="I115" s="27" t="s">
        <v>31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25"/>
      <c r="B117" s="126"/>
      <c r="C117" s="127" t="s">
        <v>152</v>
      </c>
      <c r="D117" s="128" t="s">
        <v>59</v>
      </c>
      <c r="E117" s="128" t="s">
        <v>55</v>
      </c>
      <c r="F117" s="128" t="s">
        <v>56</v>
      </c>
      <c r="G117" s="128" t="s">
        <v>153</v>
      </c>
      <c r="H117" s="128" t="s">
        <v>154</v>
      </c>
      <c r="I117" s="128" t="s">
        <v>155</v>
      </c>
      <c r="J117" s="129" t="s">
        <v>145</v>
      </c>
      <c r="K117" s="130" t="s">
        <v>156</v>
      </c>
      <c r="L117" s="131"/>
      <c r="M117" s="62" t="s">
        <v>1</v>
      </c>
      <c r="N117" s="63" t="s">
        <v>38</v>
      </c>
      <c r="O117" s="63" t="s">
        <v>157</v>
      </c>
      <c r="P117" s="63" t="s">
        <v>158</v>
      </c>
      <c r="Q117" s="63" t="s">
        <v>159</v>
      </c>
      <c r="R117" s="63" t="s">
        <v>160</v>
      </c>
      <c r="S117" s="63" t="s">
        <v>161</v>
      </c>
      <c r="T117" s="64" t="s">
        <v>162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9" customHeight="1">
      <c r="A118" s="32"/>
      <c r="B118" s="33"/>
      <c r="C118" s="69" t="s">
        <v>163</v>
      </c>
      <c r="D118" s="32"/>
      <c r="E118" s="32"/>
      <c r="F118" s="32"/>
      <c r="G118" s="32"/>
      <c r="H118" s="32"/>
      <c r="I118" s="32"/>
      <c r="J118" s="132">
        <f>BK118</f>
        <v>0</v>
      </c>
      <c r="K118" s="32"/>
      <c r="L118" s="33"/>
      <c r="M118" s="65"/>
      <c r="N118" s="56"/>
      <c r="O118" s="66"/>
      <c r="P118" s="133">
        <f>P119</f>
        <v>0</v>
      </c>
      <c r="Q118" s="66"/>
      <c r="R118" s="133">
        <f>R119</f>
        <v>0.16980000000000001</v>
      </c>
      <c r="S118" s="66"/>
      <c r="T118" s="134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73</v>
      </c>
      <c r="AU118" s="17" t="s">
        <v>147</v>
      </c>
      <c r="BK118" s="135">
        <f>BK119</f>
        <v>0</v>
      </c>
    </row>
    <row r="119" spans="1:65" s="12" customFormat="1" ht="25.9" customHeight="1">
      <c r="B119" s="136"/>
      <c r="D119" s="137" t="s">
        <v>73</v>
      </c>
      <c r="E119" s="138" t="s">
        <v>164</v>
      </c>
      <c r="F119" s="138" t="s">
        <v>165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0.16980000000000001</v>
      </c>
      <c r="S119" s="142"/>
      <c r="T119" s="144">
        <f>T120</f>
        <v>0</v>
      </c>
      <c r="AR119" s="137" t="s">
        <v>82</v>
      </c>
      <c r="AT119" s="145" t="s">
        <v>73</v>
      </c>
      <c r="AU119" s="145" t="s">
        <v>74</v>
      </c>
      <c r="AY119" s="137" t="s">
        <v>166</v>
      </c>
      <c r="BK119" s="146">
        <f>BK120</f>
        <v>0</v>
      </c>
    </row>
    <row r="120" spans="1:65" s="12" customFormat="1" ht="22.9" customHeight="1">
      <c r="B120" s="136"/>
      <c r="D120" s="137" t="s">
        <v>73</v>
      </c>
      <c r="E120" s="147" t="s">
        <v>188</v>
      </c>
      <c r="F120" s="147" t="s">
        <v>189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SUM(P121:P211)</f>
        <v>0</v>
      </c>
      <c r="Q120" s="142"/>
      <c r="R120" s="143">
        <f>SUM(R121:R211)</f>
        <v>0.16980000000000001</v>
      </c>
      <c r="S120" s="142"/>
      <c r="T120" s="144">
        <f>SUM(T121:T211)</f>
        <v>0</v>
      </c>
      <c r="AR120" s="137" t="s">
        <v>82</v>
      </c>
      <c r="AT120" s="145" t="s">
        <v>73</v>
      </c>
      <c r="AU120" s="145" t="s">
        <v>82</v>
      </c>
      <c r="AY120" s="137" t="s">
        <v>166</v>
      </c>
      <c r="BK120" s="146">
        <f>SUM(BK121:BK211)</f>
        <v>0</v>
      </c>
    </row>
    <row r="121" spans="1:65" s="2" customFormat="1" ht="16.5" customHeight="1">
      <c r="A121" s="32"/>
      <c r="B121" s="149"/>
      <c r="C121" s="150" t="s">
        <v>82</v>
      </c>
      <c r="D121" s="150" t="s">
        <v>168</v>
      </c>
      <c r="E121" s="151" t="s">
        <v>1185</v>
      </c>
      <c r="F121" s="152" t="s">
        <v>1248</v>
      </c>
      <c r="G121" s="153" t="s">
        <v>180</v>
      </c>
      <c r="H121" s="154">
        <v>2</v>
      </c>
      <c r="I121" s="155"/>
      <c r="J121" s="156">
        <f>ROUND(I121*H121,2)</f>
        <v>0</v>
      </c>
      <c r="K121" s="157"/>
      <c r="L121" s="33"/>
      <c r="M121" s="158" t="s">
        <v>1</v>
      </c>
      <c r="N121" s="159" t="s">
        <v>39</v>
      </c>
      <c r="O121" s="58"/>
      <c r="P121" s="160">
        <f>O121*H121</f>
        <v>0</v>
      </c>
      <c r="Q121" s="160">
        <v>0</v>
      </c>
      <c r="R121" s="160">
        <f>Q121*H121</f>
        <v>0</v>
      </c>
      <c r="S121" s="160">
        <v>0</v>
      </c>
      <c r="T121" s="161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62" t="s">
        <v>172</v>
      </c>
      <c r="AT121" s="162" t="s">
        <v>168</v>
      </c>
      <c r="AU121" s="162" t="s">
        <v>84</v>
      </c>
      <c r="AY121" s="17" t="s">
        <v>166</v>
      </c>
      <c r="BE121" s="163">
        <f>IF(N121="základní",J121,0)</f>
        <v>0</v>
      </c>
      <c r="BF121" s="163">
        <f>IF(N121="snížená",J121,0)</f>
        <v>0</v>
      </c>
      <c r="BG121" s="163">
        <f>IF(N121="zákl. přenesená",J121,0)</f>
        <v>0</v>
      </c>
      <c r="BH121" s="163">
        <f>IF(N121="sníž. přenesená",J121,0)</f>
        <v>0</v>
      </c>
      <c r="BI121" s="163">
        <f>IF(N121="nulová",J121,0)</f>
        <v>0</v>
      </c>
      <c r="BJ121" s="17" t="s">
        <v>82</v>
      </c>
      <c r="BK121" s="163">
        <f>ROUND(I121*H121,2)</f>
        <v>0</v>
      </c>
      <c r="BL121" s="17" t="s">
        <v>172</v>
      </c>
      <c r="BM121" s="162" t="s">
        <v>1249</v>
      </c>
    </row>
    <row r="122" spans="1:65" s="13" customFormat="1" ht="11.25">
      <c r="B122" s="164"/>
      <c r="D122" s="165" t="s">
        <v>174</v>
      </c>
      <c r="E122" s="166" t="s">
        <v>1</v>
      </c>
      <c r="F122" s="167" t="s">
        <v>1250</v>
      </c>
      <c r="H122" s="166" t="s">
        <v>1</v>
      </c>
      <c r="I122" s="168"/>
      <c r="L122" s="164"/>
      <c r="M122" s="169"/>
      <c r="N122" s="170"/>
      <c r="O122" s="170"/>
      <c r="P122" s="170"/>
      <c r="Q122" s="170"/>
      <c r="R122" s="170"/>
      <c r="S122" s="170"/>
      <c r="T122" s="171"/>
      <c r="AT122" s="166" t="s">
        <v>174</v>
      </c>
      <c r="AU122" s="166" t="s">
        <v>84</v>
      </c>
      <c r="AV122" s="13" t="s">
        <v>82</v>
      </c>
      <c r="AW122" s="13" t="s">
        <v>30</v>
      </c>
      <c r="AX122" s="13" t="s">
        <v>74</v>
      </c>
      <c r="AY122" s="166" t="s">
        <v>166</v>
      </c>
    </row>
    <row r="123" spans="1:65" s="13" customFormat="1" ht="22.5">
      <c r="B123" s="164"/>
      <c r="D123" s="165" t="s">
        <v>174</v>
      </c>
      <c r="E123" s="166" t="s">
        <v>1</v>
      </c>
      <c r="F123" s="167" t="s">
        <v>1251</v>
      </c>
      <c r="H123" s="166" t="s">
        <v>1</v>
      </c>
      <c r="I123" s="168"/>
      <c r="L123" s="164"/>
      <c r="M123" s="169"/>
      <c r="N123" s="170"/>
      <c r="O123" s="170"/>
      <c r="P123" s="170"/>
      <c r="Q123" s="170"/>
      <c r="R123" s="170"/>
      <c r="S123" s="170"/>
      <c r="T123" s="171"/>
      <c r="AT123" s="166" t="s">
        <v>174</v>
      </c>
      <c r="AU123" s="166" t="s">
        <v>84</v>
      </c>
      <c r="AV123" s="13" t="s">
        <v>82</v>
      </c>
      <c r="AW123" s="13" t="s">
        <v>30</v>
      </c>
      <c r="AX123" s="13" t="s">
        <v>74</v>
      </c>
      <c r="AY123" s="166" t="s">
        <v>166</v>
      </c>
    </row>
    <row r="124" spans="1:65" s="13" customFormat="1" ht="22.5">
      <c r="B124" s="164"/>
      <c r="D124" s="165" t="s">
        <v>174</v>
      </c>
      <c r="E124" s="166" t="s">
        <v>1</v>
      </c>
      <c r="F124" s="167" t="s">
        <v>1252</v>
      </c>
      <c r="H124" s="166" t="s">
        <v>1</v>
      </c>
      <c r="I124" s="168"/>
      <c r="L124" s="164"/>
      <c r="M124" s="169"/>
      <c r="N124" s="170"/>
      <c r="O124" s="170"/>
      <c r="P124" s="170"/>
      <c r="Q124" s="170"/>
      <c r="R124" s="170"/>
      <c r="S124" s="170"/>
      <c r="T124" s="171"/>
      <c r="AT124" s="166" t="s">
        <v>174</v>
      </c>
      <c r="AU124" s="166" t="s">
        <v>84</v>
      </c>
      <c r="AV124" s="13" t="s">
        <v>82</v>
      </c>
      <c r="AW124" s="13" t="s">
        <v>30</v>
      </c>
      <c r="AX124" s="13" t="s">
        <v>74</v>
      </c>
      <c r="AY124" s="166" t="s">
        <v>166</v>
      </c>
    </row>
    <row r="125" spans="1:65" s="13" customFormat="1" ht="22.5">
      <c r="B125" s="164"/>
      <c r="D125" s="165" t="s">
        <v>174</v>
      </c>
      <c r="E125" s="166" t="s">
        <v>1</v>
      </c>
      <c r="F125" s="167" t="s">
        <v>1253</v>
      </c>
      <c r="H125" s="166" t="s">
        <v>1</v>
      </c>
      <c r="I125" s="168"/>
      <c r="L125" s="164"/>
      <c r="M125" s="169"/>
      <c r="N125" s="170"/>
      <c r="O125" s="170"/>
      <c r="P125" s="170"/>
      <c r="Q125" s="170"/>
      <c r="R125" s="170"/>
      <c r="S125" s="170"/>
      <c r="T125" s="171"/>
      <c r="AT125" s="166" t="s">
        <v>174</v>
      </c>
      <c r="AU125" s="166" t="s">
        <v>84</v>
      </c>
      <c r="AV125" s="13" t="s">
        <v>82</v>
      </c>
      <c r="AW125" s="13" t="s">
        <v>30</v>
      </c>
      <c r="AX125" s="13" t="s">
        <v>74</v>
      </c>
      <c r="AY125" s="166" t="s">
        <v>166</v>
      </c>
    </row>
    <row r="126" spans="1:65" s="13" customFormat="1" ht="22.5">
      <c r="B126" s="164"/>
      <c r="D126" s="165" t="s">
        <v>174</v>
      </c>
      <c r="E126" s="166" t="s">
        <v>1</v>
      </c>
      <c r="F126" s="167" t="s">
        <v>1254</v>
      </c>
      <c r="H126" s="166" t="s">
        <v>1</v>
      </c>
      <c r="I126" s="168"/>
      <c r="L126" s="164"/>
      <c r="M126" s="169"/>
      <c r="N126" s="170"/>
      <c r="O126" s="170"/>
      <c r="P126" s="170"/>
      <c r="Q126" s="170"/>
      <c r="R126" s="170"/>
      <c r="S126" s="170"/>
      <c r="T126" s="171"/>
      <c r="AT126" s="166" t="s">
        <v>174</v>
      </c>
      <c r="AU126" s="166" t="s">
        <v>84</v>
      </c>
      <c r="AV126" s="13" t="s">
        <v>82</v>
      </c>
      <c r="AW126" s="13" t="s">
        <v>30</v>
      </c>
      <c r="AX126" s="13" t="s">
        <v>74</v>
      </c>
      <c r="AY126" s="166" t="s">
        <v>166</v>
      </c>
    </row>
    <row r="127" spans="1:65" s="14" customFormat="1" ht="11.25">
      <c r="B127" s="172"/>
      <c r="D127" s="165" t="s">
        <v>174</v>
      </c>
      <c r="E127" s="173" t="s">
        <v>1</v>
      </c>
      <c r="F127" s="174" t="s">
        <v>84</v>
      </c>
      <c r="H127" s="175">
        <v>2</v>
      </c>
      <c r="I127" s="176"/>
      <c r="L127" s="172"/>
      <c r="M127" s="177"/>
      <c r="N127" s="178"/>
      <c r="O127" s="178"/>
      <c r="P127" s="178"/>
      <c r="Q127" s="178"/>
      <c r="R127" s="178"/>
      <c r="S127" s="178"/>
      <c r="T127" s="179"/>
      <c r="AT127" s="173" t="s">
        <v>174</v>
      </c>
      <c r="AU127" s="173" t="s">
        <v>84</v>
      </c>
      <c r="AV127" s="14" t="s">
        <v>84</v>
      </c>
      <c r="AW127" s="14" t="s">
        <v>30</v>
      </c>
      <c r="AX127" s="14" t="s">
        <v>74</v>
      </c>
      <c r="AY127" s="173" t="s">
        <v>166</v>
      </c>
    </row>
    <row r="128" spans="1:65" s="15" customFormat="1" ht="11.25">
      <c r="B128" s="180"/>
      <c r="D128" s="165" t="s">
        <v>174</v>
      </c>
      <c r="E128" s="181" t="s">
        <v>1</v>
      </c>
      <c r="F128" s="182" t="s">
        <v>177</v>
      </c>
      <c r="H128" s="183">
        <v>2</v>
      </c>
      <c r="I128" s="184"/>
      <c r="L128" s="180"/>
      <c r="M128" s="185"/>
      <c r="N128" s="186"/>
      <c r="O128" s="186"/>
      <c r="P128" s="186"/>
      <c r="Q128" s="186"/>
      <c r="R128" s="186"/>
      <c r="S128" s="186"/>
      <c r="T128" s="187"/>
      <c r="AT128" s="181" t="s">
        <v>174</v>
      </c>
      <c r="AU128" s="181" t="s">
        <v>84</v>
      </c>
      <c r="AV128" s="15" t="s">
        <v>172</v>
      </c>
      <c r="AW128" s="15" t="s">
        <v>30</v>
      </c>
      <c r="AX128" s="15" t="s">
        <v>82</v>
      </c>
      <c r="AY128" s="181" t="s">
        <v>166</v>
      </c>
    </row>
    <row r="129" spans="1:65" s="2" customFormat="1" ht="16.5" customHeight="1">
      <c r="A129" s="32"/>
      <c r="B129" s="149"/>
      <c r="C129" s="191" t="s">
        <v>84</v>
      </c>
      <c r="D129" s="191" t="s">
        <v>244</v>
      </c>
      <c r="E129" s="192" t="s">
        <v>1255</v>
      </c>
      <c r="F129" s="193" t="s">
        <v>1256</v>
      </c>
      <c r="G129" s="194" t="s">
        <v>180</v>
      </c>
      <c r="H129" s="195">
        <v>2</v>
      </c>
      <c r="I129" s="196"/>
      <c r="J129" s="197">
        <f>ROUND(I129*H129,2)</f>
        <v>0</v>
      </c>
      <c r="K129" s="198"/>
      <c r="L129" s="199"/>
      <c r="M129" s="200" t="s">
        <v>1</v>
      </c>
      <c r="N129" s="201" t="s">
        <v>39</v>
      </c>
      <c r="O129" s="58"/>
      <c r="P129" s="160">
        <f>O129*H129</f>
        <v>0</v>
      </c>
      <c r="Q129" s="160">
        <v>5.6599999999999998E-2</v>
      </c>
      <c r="R129" s="160">
        <f>Q129*H129</f>
        <v>0.1132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209</v>
      </c>
      <c r="AT129" s="162" t="s">
        <v>244</v>
      </c>
      <c r="AU129" s="162" t="s">
        <v>84</v>
      </c>
      <c r="AY129" s="17" t="s">
        <v>166</v>
      </c>
      <c r="BE129" s="163">
        <f>IF(N129="základní",J129,0)</f>
        <v>0</v>
      </c>
      <c r="BF129" s="163">
        <f>IF(N129="snížená",J129,0)</f>
        <v>0</v>
      </c>
      <c r="BG129" s="163">
        <f>IF(N129="zákl. přenesená",J129,0)</f>
        <v>0</v>
      </c>
      <c r="BH129" s="163">
        <f>IF(N129="sníž. přenesená",J129,0)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172</v>
      </c>
      <c r="BM129" s="162" t="s">
        <v>1257</v>
      </c>
    </row>
    <row r="130" spans="1:65" s="13" customFormat="1" ht="11.25">
      <c r="B130" s="164"/>
      <c r="D130" s="165" t="s">
        <v>174</v>
      </c>
      <c r="E130" s="166" t="s">
        <v>1</v>
      </c>
      <c r="F130" s="167" t="s">
        <v>1250</v>
      </c>
      <c r="H130" s="166" t="s">
        <v>1</v>
      </c>
      <c r="I130" s="168"/>
      <c r="L130" s="164"/>
      <c r="M130" s="169"/>
      <c r="N130" s="170"/>
      <c r="O130" s="170"/>
      <c r="P130" s="170"/>
      <c r="Q130" s="170"/>
      <c r="R130" s="170"/>
      <c r="S130" s="170"/>
      <c r="T130" s="171"/>
      <c r="AT130" s="166" t="s">
        <v>174</v>
      </c>
      <c r="AU130" s="166" t="s">
        <v>84</v>
      </c>
      <c r="AV130" s="13" t="s">
        <v>82</v>
      </c>
      <c r="AW130" s="13" t="s">
        <v>30</v>
      </c>
      <c r="AX130" s="13" t="s">
        <v>74</v>
      </c>
      <c r="AY130" s="166" t="s">
        <v>166</v>
      </c>
    </row>
    <row r="131" spans="1:65" s="13" customFormat="1" ht="22.5">
      <c r="B131" s="164"/>
      <c r="D131" s="165" t="s">
        <v>174</v>
      </c>
      <c r="E131" s="166" t="s">
        <v>1</v>
      </c>
      <c r="F131" s="167" t="s">
        <v>1251</v>
      </c>
      <c r="H131" s="166" t="s">
        <v>1</v>
      </c>
      <c r="I131" s="168"/>
      <c r="L131" s="164"/>
      <c r="M131" s="169"/>
      <c r="N131" s="170"/>
      <c r="O131" s="170"/>
      <c r="P131" s="170"/>
      <c r="Q131" s="170"/>
      <c r="R131" s="170"/>
      <c r="S131" s="170"/>
      <c r="T131" s="171"/>
      <c r="AT131" s="166" t="s">
        <v>174</v>
      </c>
      <c r="AU131" s="166" t="s">
        <v>84</v>
      </c>
      <c r="AV131" s="13" t="s">
        <v>82</v>
      </c>
      <c r="AW131" s="13" t="s">
        <v>30</v>
      </c>
      <c r="AX131" s="13" t="s">
        <v>74</v>
      </c>
      <c r="AY131" s="166" t="s">
        <v>166</v>
      </c>
    </row>
    <row r="132" spans="1:65" s="13" customFormat="1" ht="22.5">
      <c r="B132" s="164"/>
      <c r="D132" s="165" t="s">
        <v>174</v>
      </c>
      <c r="E132" s="166" t="s">
        <v>1</v>
      </c>
      <c r="F132" s="167" t="s">
        <v>1252</v>
      </c>
      <c r="H132" s="166" t="s">
        <v>1</v>
      </c>
      <c r="I132" s="168"/>
      <c r="L132" s="164"/>
      <c r="M132" s="169"/>
      <c r="N132" s="170"/>
      <c r="O132" s="170"/>
      <c r="P132" s="170"/>
      <c r="Q132" s="170"/>
      <c r="R132" s="170"/>
      <c r="S132" s="170"/>
      <c r="T132" s="171"/>
      <c r="AT132" s="166" t="s">
        <v>174</v>
      </c>
      <c r="AU132" s="166" t="s">
        <v>84</v>
      </c>
      <c r="AV132" s="13" t="s">
        <v>82</v>
      </c>
      <c r="AW132" s="13" t="s">
        <v>30</v>
      </c>
      <c r="AX132" s="13" t="s">
        <v>74</v>
      </c>
      <c r="AY132" s="166" t="s">
        <v>166</v>
      </c>
    </row>
    <row r="133" spans="1:65" s="13" customFormat="1" ht="22.5">
      <c r="B133" s="164"/>
      <c r="D133" s="165" t="s">
        <v>174</v>
      </c>
      <c r="E133" s="166" t="s">
        <v>1</v>
      </c>
      <c r="F133" s="167" t="s">
        <v>1253</v>
      </c>
      <c r="H133" s="166" t="s">
        <v>1</v>
      </c>
      <c r="I133" s="168"/>
      <c r="L133" s="164"/>
      <c r="M133" s="169"/>
      <c r="N133" s="170"/>
      <c r="O133" s="170"/>
      <c r="P133" s="170"/>
      <c r="Q133" s="170"/>
      <c r="R133" s="170"/>
      <c r="S133" s="170"/>
      <c r="T133" s="171"/>
      <c r="AT133" s="166" t="s">
        <v>174</v>
      </c>
      <c r="AU133" s="166" t="s">
        <v>84</v>
      </c>
      <c r="AV133" s="13" t="s">
        <v>82</v>
      </c>
      <c r="AW133" s="13" t="s">
        <v>30</v>
      </c>
      <c r="AX133" s="13" t="s">
        <v>74</v>
      </c>
      <c r="AY133" s="166" t="s">
        <v>166</v>
      </c>
    </row>
    <row r="134" spans="1:65" s="13" customFormat="1" ht="22.5">
      <c r="B134" s="164"/>
      <c r="D134" s="165" t="s">
        <v>174</v>
      </c>
      <c r="E134" s="166" t="s">
        <v>1</v>
      </c>
      <c r="F134" s="167" t="s">
        <v>1254</v>
      </c>
      <c r="H134" s="166" t="s">
        <v>1</v>
      </c>
      <c r="I134" s="168"/>
      <c r="L134" s="164"/>
      <c r="M134" s="169"/>
      <c r="N134" s="170"/>
      <c r="O134" s="170"/>
      <c r="P134" s="170"/>
      <c r="Q134" s="170"/>
      <c r="R134" s="170"/>
      <c r="S134" s="170"/>
      <c r="T134" s="171"/>
      <c r="AT134" s="166" t="s">
        <v>174</v>
      </c>
      <c r="AU134" s="166" t="s">
        <v>84</v>
      </c>
      <c r="AV134" s="13" t="s">
        <v>82</v>
      </c>
      <c r="AW134" s="13" t="s">
        <v>30</v>
      </c>
      <c r="AX134" s="13" t="s">
        <v>74</v>
      </c>
      <c r="AY134" s="166" t="s">
        <v>166</v>
      </c>
    </row>
    <row r="135" spans="1:65" s="14" customFormat="1" ht="11.25">
      <c r="B135" s="172"/>
      <c r="D135" s="165" t="s">
        <v>174</v>
      </c>
      <c r="E135" s="173" t="s">
        <v>1</v>
      </c>
      <c r="F135" s="174" t="s">
        <v>84</v>
      </c>
      <c r="H135" s="175">
        <v>2</v>
      </c>
      <c r="I135" s="176"/>
      <c r="L135" s="172"/>
      <c r="M135" s="177"/>
      <c r="N135" s="178"/>
      <c r="O135" s="178"/>
      <c r="P135" s="178"/>
      <c r="Q135" s="178"/>
      <c r="R135" s="178"/>
      <c r="S135" s="178"/>
      <c r="T135" s="179"/>
      <c r="AT135" s="173" t="s">
        <v>174</v>
      </c>
      <c r="AU135" s="173" t="s">
        <v>84</v>
      </c>
      <c r="AV135" s="14" t="s">
        <v>84</v>
      </c>
      <c r="AW135" s="14" t="s">
        <v>30</v>
      </c>
      <c r="AX135" s="14" t="s">
        <v>74</v>
      </c>
      <c r="AY135" s="173" t="s">
        <v>166</v>
      </c>
    </row>
    <row r="136" spans="1:65" s="15" customFormat="1" ht="11.25">
      <c r="B136" s="180"/>
      <c r="D136" s="165" t="s">
        <v>174</v>
      </c>
      <c r="E136" s="181" t="s">
        <v>1</v>
      </c>
      <c r="F136" s="182" t="s">
        <v>177</v>
      </c>
      <c r="H136" s="183">
        <v>2</v>
      </c>
      <c r="I136" s="184"/>
      <c r="L136" s="180"/>
      <c r="M136" s="185"/>
      <c r="N136" s="186"/>
      <c r="O136" s="186"/>
      <c r="P136" s="186"/>
      <c r="Q136" s="186"/>
      <c r="R136" s="186"/>
      <c r="S136" s="186"/>
      <c r="T136" s="187"/>
      <c r="AT136" s="181" t="s">
        <v>174</v>
      </c>
      <c r="AU136" s="181" t="s">
        <v>84</v>
      </c>
      <c r="AV136" s="15" t="s">
        <v>172</v>
      </c>
      <c r="AW136" s="15" t="s">
        <v>30</v>
      </c>
      <c r="AX136" s="15" t="s">
        <v>82</v>
      </c>
      <c r="AY136" s="181" t="s">
        <v>166</v>
      </c>
    </row>
    <row r="137" spans="1:65" s="2" customFormat="1" ht="16.5" customHeight="1">
      <c r="A137" s="32"/>
      <c r="B137" s="149"/>
      <c r="C137" s="150" t="s">
        <v>190</v>
      </c>
      <c r="D137" s="150" t="s">
        <v>168</v>
      </c>
      <c r="E137" s="151" t="s">
        <v>1199</v>
      </c>
      <c r="F137" s="152" t="s">
        <v>1258</v>
      </c>
      <c r="G137" s="153" t="s">
        <v>180</v>
      </c>
      <c r="H137" s="154">
        <v>1</v>
      </c>
      <c r="I137" s="155"/>
      <c r="J137" s="156">
        <f>ROUND(I137*H137,2)</f>
        <v>0</v>
      </c>
      <c r="K137" s="157"/>
      <c r="L137" s="33"/>
      <c r="M137" s="158" t="s">
        <v>1</v>
      </c>
      <c r="N137" s="159" t="s">
        <v>39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172</v>
      </c>
      <c r="AT137" s="162" t="s">
        <v>168</v>
      </c>
      <c r="AU137" s="162" t="s">
        <v>84</v>
      </c>
      <c r="AY137" s="17" t="s">
        <v>166</v>
      </c>
      <c r="BE137" s="163">
        <f>IF(N137="základní",J137,0)</f>
        <v>0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7" t="s">
        <v>82</v>
      </c>
      <c r="BK137" s="163">
        <f>ROUND(I137*H137,2)</f>
        <v>0</v>
      </c>
      <c r="BL137" s="17" t="s">
        <v>172</v>
      </c>
      <c r="BM137" s="162" t="s">
        <v>1259</v>
      </c>
    </row>
    <row r="138" spans="1:65" s="13" customFormat="1" ht="11.25">
      <c r="B138" s="164"/>
      <c r="D138" s="165" t="s">
        <v>174</v>
      </c>
      <c r="E138" s="166" t="s">
        <v>1</v>
      </c>
      <c r="F138" s="167" t="s">
        <v>1260</v>
      </c>
      <c r="H138" s="166" t="s">
        <v>1</v>
      </c>
      <c r="I138" s="168"/>
      <c r="L138" s="164"/>
      <c r="M138" s="169"/>
      <c r="N138" s="170"/>
      <c r="O138" s="170"/>
      <c r="P138" s="170"/>
      <c r="Q138" s="170"/>
      <c r="R138" s="170"/>
      <c r="S138" s="170"/>
      <c r="T138" s="171"/>
      <c r="AT138" s="166" t="s">
        <v>174</v>
      </c>
      <c r="AU138" s="166" t="s">
        <v>84</v>
      </c>
      <c r="AV138" s="13" t="s">
        <v>82</v>
      </c>
      <c r="AW138" s="13" t="s">
        <v>30</v>
      </c>
      <c r="AX138" s="13" t="s">
        <v>74</v>
      </c>
      <c r="AY138" s="166" t="s">
        <v>166</v>
      </c>
    </row>
    <row r="139" spans="1:65" s="13" customFormat="1" ht="22.5">
      <c r="B139" s="164"/>
      <c r="D139" s="165" t="s">
        <v>174</v>
      </c>
      <c r="E139" s="166" t="s">
        <v>1</v>
      </c>
      <c r="F139" s="167" t="s">
        <v>1261</v>
      </c>
      <c r="H139" s="166" t="s">
        <v>1</v>
      </c>
      <c r="I139" s="168"/>
      <c r="L139" s="164"/>
      <c r="M139" s="169"/>
      <c r="N139" s="170"/>
      <c r="O139" s="170"/>
      <c r="P139" s="170"/>
      <c r="Q139" s="170"/>
      <c r="R139" s="170"/>
      <c r="S139" s="170"/>
      <c r="T139" s="171"/>
      <c r="AT139" s="166" t="s">
        <v>174</v>
      </c>
      <c r="AU139" s="166" t="s">
        <v>84</v>
      </c>
      <c r="AV139" s="13" t="s">
        <v>82</v>
      </c>
      <c r="AW139" s="13" t="s">
        <v>30</v>
      </c>
      <c r="AX139" s="13" t="s">
        <v>74</v>
      </c>
      <c r="AY139" s="166" t="s">
        <v>166</v>
      </c>
    </row>
    <row r="140" spans="1:65" s="13" customFormat="1" ht="22.5">
      <c r="B140" s="164"/>
      <c r="D140" s="165" t="s">
        <v>174</v>
      </c>
      <c r="E140" s="166" t="s">
        <v>1</v>
      </c>
      <c r="F140" s="167" t="s">
        <v>1262</v>
      </c>
      <c r="H140" s="166" t="s">
        <v>1</v>
      </c>
      <c r="I140" s="168"/>
      <c r="L140" s="164"/>
      <c r="M140" s="169"/>
      <c r="N140" s="170"/>
      <c r="O140" s="170"/>
      <c r="P140" s="170"/>
      <c r="Q140" s="170"/>
      <c r="R140" s="170"/>
      <c r="S140" s="170"/>
      <c r="T140" s="171"/>
      <c r="AT140" s="166" t="s">
        <v>174</v>
      </c>
      <c r="AU140" s="166" t="s">
        <v>84</v>
      </c>
      <c r="AV140" s="13" t="s">
        <v>82</v>
      </c>
      <c r="AW140" s="13" t="s">
        <v>30</v>
      </c>
      <c r="AX140" s="13" t="s">
        <v>74</v>
      </c>
      <c r="AY140" s="166" t="s">
        <v>166</v>
      </c>
    </row>
    <row r="141" spans="1:65" s="13" customFormat="1" ht="22.5">
      <c r="B141" s="164"/>
      <c r="D141" s="165" t="s">
        <v>174</v>
      </c>
      <c r="E141" s="166" t="s">
        <v>1</v>
      </c>
      <c r="F141" s="167" t="s">
        <v>1263</v>
      </c>
      <c r="H141" s="166" t="s">
        <v>1</v>
      </c>
      <c r="I141" s="168"/>
      <c r="L141" s="164"/>
      <c r="M141" s="169"/>
      <c r="N141" s="170"/>
      <c r="O141" s="170"/>
      <c r="P141" s="170"/>
      <c r="Q141" s="170"/>
      <c r="R141" s="170"/>
      <c r="S141" s="170"/>
      <c r="T141" s="171"/>
      <c r="AT141" s="166" t="s">
        <v>174</v>
      </c>
      <c r="AU141" s="166" t="s">
        <v>84</v>
      </c>
      <c r="AV141" s="13" t="s">
        <v>82</v>
      </c>
      <c r="AW141" s="13" t="s">
        <v>30</v>
      </c>
      <c r="AX141" s="13" t="s">
        <v>74</v>
      </c>
      <c r="AY141" s="166" t="s">
        <v>166</v>
      </c>
    </row>
    <row r="142" spans="1:65" s="14" customFormat="1" ht="11.25">
      <c r="B142" s="172"/>
      <c r="D142" s="165" t="s">
        <v>174</v>
      </c>
      <c r="E142" s="173" t="s">
        <v>1</v>
      </c>
      <c r="F142" s="174" t="s">
        <v>82</v>
      </c>
      <c r="H142" s="175">
        <v>1</v>
      </c>
      <c r="I142" s="176"/>
      <c r="L142" s="172"/>
      <c r="M142" s="177"/>
      <c r="N142" s="178"/>
      <c r="O142" s="178"/>
      <c r="P142" s="178"/>
      <c r="Q142" s="178"/>
      <c r="R142" s="178"/>
      <c r="S142" s="178"/>
      <c r="T142" s="179"/>
      <c r="AT142" s="173" t="s">
        <v>174</v>
      </c>
      <c r="AU142" s="173" t="s">
        <v>84</v>
      </c>
      <c r="AV142" s="14" t="s">
        <v>84</v>
      </c>
      <c r="AW142" s="14" t="s">
        <v>30</v>
      </c>
      <c r="AX142" s="14" t="s">
        <v>74</v>
      </c>
      <c r="AY142" s="173" t="s">
        <v>166</v>
      </c>
    </row>
    <row r="143" spans="1:65" s="15" customFormat="1" ht="11.25">
      <c r="B143" s="180"/>
      <c r="D143" s="165" t="s">
        <v>174</v>
      </c>
      <c r="E143" s="181" t="s">
        <v>1</v>
      </c>
      <c r="F143" s="182" t="s">
        <v>177</v>
      </c>
      <c r="H143" s="183">
        <v>1</v>
      </c>
      <c r="I143" s="184"/>
      <c r="L143" s="180"/>
      <c r="M143" s="185"/>
      <c r="N143" s="186"/>
      <c r="O143" s="186"/>
      <c r="P143" s="186"/>
      <c r="Q143" s="186"/>
      <c r="R143" s="186"/>
      <c r="S143" s="186"/>
      <c r="T143" s="187"/>
      <c r="AT143" s="181" t="s">
        <v>174</v>
      </c>
      <c r="AU143" s="181" t="s">
        <v>84</v>
      </c>
      <c r="AV143" s="15" t="s">
        <v>172</v>
      </c>
      <c r="AW143" s="15" t="s">
        <v>30</v>
      </c>
      <c r="AX143" s="15" t="s">
        <v>82</v>
      </c>
      <c r="AY143" s="181" t="s">
        <v>166</v>
      </c>
    </row>
    <row r="144" spans="1:65" s="2" customFormat="1" ht="16.5" customHeight="1">
      <c r="A144" s="32"/>
      <c r="B144" s="149"/>
      <c r="C144" s="191" t="s">
        <v>172</v>
      </c>
      <c r="D144" s="191" t="s">
        <v>244</v>
      </c>
      <c r="E144" s="192" t="s">
        <v>1264</v>
      </c>
      <c r="F144" s="193" t="s">
        <v>1265</v>
      </c>
      <c r="G144" s="194" t="s">
        <v>180</v>
      </c>
      <c r="H144" s="195">
        <v>1</v>
      </c>
      <c r="I144" s="196"/>
      <c r="J144" s="197">
        <f>ROUND(I144*H144,2)</f>
        <v>0</v>
      </c>
      <c r="K144" s="198"/>
      <c r="L144" s="199"/>
      <c r="M144" s="200" t="s">
        <v>1</v>
      </c>
      <c r="N144" s="201" t="s">
        <v>39</v>
      </c>
      <c r="O144" s="58"/>
      <c r="P144" s="160">
        <f>O144*H144</f>
        <v>0</v>
      </c>
      <c r="Q144" s="160">
        <v>5.6599999999999998E-2</v>
      </c>
      <c r="R144" s="160">
        <f>Q144*H144</f>
        <v>5.6599999999999998E-2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209</v>
      </c>
      <c r="AT144" s="162" t="s">
        <v>244</v>
      </c>
      <c r="AU144" s="162" t="s">
        <v>84</v>
      </c>
      <c r="AY144" s="17" t="s">
        <v>166</v>
      </c>
      <c r="BE144" s="163">
        <f>IF(N144="základní",J144,0)</f>
        <v>0</v>
      </c>
      <c r="BF144" s="163">
        <f>IF(N144="snížená",J144,0)</f>
        <v>0</v>
      </c>
      <c r="BG144" s="163">
        <f>IF(N144="zákl. přenesená",J144,0)</f>
        <v>0</v>
      </c>
      <c r="BH144" s="163">
        <f>IF(N144="sníž. přenesená",J144,0)</f>
        <v>0</v>
      </c>
      <c r="BI144" s="163">
        <f>IF(N144="nulová",J144,0)</f>
        <v>0</v>
      </c>
      <c r="BJ144" s="17" t="s">
        <v>82</v>
      </c>
      <c r="BK144" s="163">
        <f>ROUND(I144*H144,2)</f>
        <v>0</v>
      </c>
      <c r="BL144" s="17" t="s">
        <v>172</v>
      </c>
      <c r="BM144" s="162" t="s">
        <v>1266</v>
      </c>
    </row>
    <row r="145" spans="1:65" s="13" customFormat="1" ht="11.25">
      <c r="B145" s="164"/>
      <c r="D145" s="165" t="s">
        <v>174</v>
      </c>
      <c r="E145" s="166" t="s">
        <v>1</v>
      </c>
      <c r="F145" s="167" t="s">
        <v>1260</v>
      </c>
      <c r="H145" s="166" t="s">
        <v>1</v>
      </c>
      <c r="I145" s="168"/>
      <c r="L145" s="164"/>
      <c r="M145" s="169"/>
      <c r="N145" s="170"/>
      <c r="O145" s="170"/>
      <c r="P145" s="170"/>
      <c r="Q145" s="170"/>
      <c r="R145" s="170"/>
      <c r="S145" s="170"/>
      <c r="T145" s="171"/>
      <c r="AT145" s="166" t="s">
        <v>174</v>
      </c>
      <c r="AU145" s="166" t="s">
        <v>84</v>
      </c>
      <c r="AV145" s="13" t="s">
        <v>82</v>
      </c>
      <c r="AW145" s="13" t="s">
        <v>30</v>
      </c>
      <c r="AX145" s="13" t="s">
        <v>74</v>
      </c>
      <c r="AY145" s="166" t="s">
        <v>166</v>
      </c>
    </row>
    <row r="146" spans="1:65" s="13" customFormat="1" ht="22.5">
      <c r="B146" s="164"/>
      <c r="D146" s="165" t="s">
        <v>174</v>
      </c>
      <c r="E146" s="166" t="s">
        <v>1</v>
      </c>
      <c r="F146" s="167" t="s">
        <v>1261</v>
      </c>
      <c r="H146" s="166" t="s">
        <v>1</v>
      </c>
      <c r="I146" s="168"/>
      <c r="L146" s="164"/>
      <c r="M146" s="169"/>
      <c r="N146" s="170"/>
      <c r="O146" s="170"/>
      <c r="P146" s="170"/>
      <c r="Q146" s="170"/>
      <c r="R146" s="170"/>
      <c r="S146" s="170"/>
      <c r="T146" s="171"/>
      <c r="AT146" s="166" t="s">
        <v>174</v>
      </c>
      <c r="AU146" s="166" t="s">
        <v>84</v>
      </c>
      <c r="AV146" s="13" t="s">
        <v>82</v>
      </c>
      <c r="AW146" s="13" t="s">
        <v>30</v>
      </c>
      <c r="AX146" s="13" t="s">
        <v>74</v>
      </c>
      <c r="AY146" s="166" t="s">
        <v>166</v>
      </c>
    </row>
    <row r="147" spans="1:65" s="13" customFormat="1" ht="22.5">
      <c r="B147" s="164"/>
      <c r="D147" s="165" t="s">
        <v>174</v>
      </c>
      <c r="E147" s="166" t="s">
        <v>1</v>
      </c>
      <c r="F147" s="167" t="s">
        <v>1262</v>
      </c>
      <c r="H147" s="166" t="s">
        <v>1</v>
      </c>
      <c r="I147" s="168"/>
      <c r="L147" s="164"/>
      <c r="M147" s="169"/>
      <c r="N147" s="170"/>
      <c r="O147" s="170"/>
      <c r="P147" s="170"/>
      <c r="Q147" s="170"/>
      <c r="R147" s="170"/>
      <c r="S147" s="170"/>
      <c r="T147" s="171"/>
      <c r="AT147" s="166" t="s">
        <v>174</v>
      </c>
      <c r="AU147" s="166" t="s">
        <v>84</v>
      </c>
      <c r="AV147" s="13" t="s">
        <v>82</v>
      </c>
      <c r="AW147" s="13" t="s">
        <v>30</v>
      </c>
      <c r="AX147" s="13" t="s">
        <v>74</v>
      </c>
      <c r="AY147" s="166" t="s">
        <v>166</v>
      </c>
    </row>
    <row r="148" spans="1:65" s="13" customFormat="1" ht="22.5">
      <c r="B148" s="164"/>
      <c r="D148" s="165" t="s">
        <v>174</v>
      </c>
      <c r="E148" s="166" t="s">
        <v>1</v>
      </c>
      <c r="F148" s="167" t="s">
        <v>1263</v>
      </c>
      <c r="H148" s="166" t="s">
        <v>1</v>
      </c>
      <c r="I148" s="168"/>
      <c r="L148" s="164"/>
      <c r="M148" s="169"/>
      <c r="N148" s="170"/>
      <c r="O148" s="170"/>
      <c r="P148" s="170"/>
      <c r="Q148" s="170"/>
      <c r="R148" s="170"/>
      <c r="S148" s="170"/>
      <c r="T148" s="171"/>
      <c r="AT148" s="166" t="s">
        <v>174</v>
      </c>
      <c r="AU148" s="166" t="s">
        <v>84</v>
      </c>
      <c r="AV148" s="13" t="s">
        <v>82</v>
      </c>
      <c r="AW148" s="13" t="s">
        <v>30</v>
      </c>
      <c r="AX148" s="13" t="s">
        <v>74</v>
      </c>
      <c r="AY148" s="166" t="s">
        <v>166</v>
      </c>
    </row>
    <row r="149" spans="1:65" s="14" customFormat="1" ht="11.25">
      <c r="B149" s="172"/>
      <c r="D149" s="165" t="s">
        <v>174</v>
      </c>
      <c r="E149" s="173" t="s">
        <v>1</v>
      </c>
      <c r="F149" s="174" t="s">
        <v>82</v>
      </c>
      <c r="H149" s="175">
        <v>1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84</v>
      </c>
      <c r="AV149" s="14" t="s">
        <v>84</v>
      </c>
      <c r="AW149" s="14" t="s">
        <v>30</v>
      </c>
      <c r="AX149" s="14" t="s">
        <v>74</v>
      </c>
      <c r="AY149" s="173" t="s">
        <v>166</v>
      </c>
    </row>
    <row r="150" spans="1:65" s="15" customFormat="1" ht="11.25">
      <c r="B150" s="180"/>
      <c r="D150" s="165" t="s">
        <v>174</v>
      </c>
      <c r="E150" s="181" t="s">
        <v>1</v>
      </c>
      <c r="F150" s="182" t="s">
        <v>177</v>
      </c>
      <c r="H150" s="183">
        <v>1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174</v>
      </c>
      <c r="AU150" s="181" t="s">
        <v>84</v>
      </c>
      <c r="AV150" s="15" t="s">
        <v>172</v>
      </c>
      <c r="AW150" s="15" t="s">
        <v>30</v>
      </c>
      <c r="AX150" s="15" t="s">
        <v>82</v>
      </c>
      <c r="AY150" s="181" t="s">
        <v>166</v>
      </c>
    </row>
    <row r="151" spans="1:65" s="2" customFormat="1" ht="16.5" customHeight="1">
      <c r="A151" s="32"/>
      <c r="B151" s="149"/>
      <c r="C151" s="150" t="s">
        <v>197</v>
      </c>
      <c r="D151" s="150" t="s">
        <v>168</v>
      </c>
      <c r="E151" s="151" t="s">
        <v>1209</v>
      </c>
      <c r="F151" s="152" t="s">
        <v>1267</v>
      </c>
      <c r="G151" s="153" t="s">
        <v>180</v>
      </c>
      <c r="H151" s="154">
        <v>1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39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172</v>
      </c>
      <c r="AT151" s="162" t="s">
        <v>168</v>
      </c>
      <c r="AU151" s="162" t="s">
        <v>84</v>
      </c>
      <c r="AY151" s="17" t="s">
        <v>166</v>
      </c>
      <c r="BE151" s="163">
        <f>IF(N151="základní",J151,0)</f>
        <v>0</v>
      </c>
      <c r="BF151" s="163">
        <f>IF(N151="snížená",J151,0)</f>
        <v>0</v>
      </c>
      <c r="BG151" s="163">
        <f>IF(N151="zákl. přenesená",J151,0)</f>
        <v>0</v>
      </c>
      <c r="BH151" s="163">
        <f>IF(N151="sníž. přenesená",J151,0)</f>
        <v>0</v>
      </c>
      <c r="BI151" s="163">
        <f>IF(N151="nulová",J151,0)</f>
        <v>0</v>
      </c>
      <c r="BJ151" s="17" t="s">
        <v>82</v>
      </c>
      <c r="BK151" s="163">
        <f>ROUND(I151*H151,2)</f>
        <v>0</v>
      </c>
      <c r="BL151" s="17" t="s">
        <v>172</v>
      </c>
      <c r="BM151" s="162" t="s">
        <v>1268</v>
      </c>
    </row>
    <row r="152" spans="1:65" s="13" customFormat="1" ht="11.25">
      <c r="B152" s="164"/>
      <c r="D152" s="165" t="s">
        <v>174</v>
      </c>
      <c r="E152" s="166" t="s">
        <v>1</v>
      </c>
      <c r="F152" s="167" t="s">
        <v>1269</v>
      </c>
      <c r="H152" s="166" t="s">
        <v>1</v>
      </c>
      <c r="I152" s="168"/>
      <c r="L152" s="164"/>
      <c r="M152" s="169"/>
      <c r="N152" s="170"/>
      <c r="O152" s="170"/>
      <c r="P152" s="170"/>
      <c r="Q152" s="170"/>
      <c r="R152" s="170"/>
      <c r="S152" s="170"/>
      <c r="T152" s="171"/>
      <c r="AT152" s="166" t="s">
        <v>174</v>
      </c>
      <c r="AU152" s="166" t="s">
        <v>84</v>
      </c>
      <c r="AV152" s="13" t="s">
        <v>82</v>
      </c>
      <c r="AW152" s="13" t="s">
        <v>30</v>
      </c>
      <c r="AX152" s="13" t="s">
        <v>74</v>
      </c>
      <c r="AY152" s="166" t="s">
        <v>166</v>
      </c>
    </row>
    <row r="153" spans="1:65" s="13" customFormat="1" ht="22.5">
      <c r="B153" s="164"/>
      <c r="D153" s="165" t="s">
        <v>174</v>
      </c>
      <c r="E153" s="166" t="s">
        <v>1</v>
      </c>
      <c r="F153" s="167" t="s">
        <v>1270</v>
      </c>
      <c r="H153" s="166" t="s">
        <v>1</v>
      </c>
      <c r="I153" s="168"/>
      <c r="L153" s="164"/>
      <c r="M153" s="169"/>
      <c r="N153" s="170"/>
      <c r="O153" s="170"/>
      <c r="P153" s="170"/>
      <c r="Q153" s="170"/>
      <c r="R153" s="170"/>
      <c r="S153" s="170"/>
      <c r="T153" s="171"/>
      <c r="AT153" s="166" t="s">
        <v>174</v>
      </c>
      <c r="AU153" s="166" t="s">
        <v>84</v>
      </c>
      <c r="AV153" s="13" t="s">
        <v>82</v>
      </c>
      <c r="AW153" s="13" t="s">
        <v>30</v>
      </c>
      <c r="AX153" s="13" t="s">
        <v>74</v>
      </c>
      <c r="AY153" s="166" t="s">
        <v>166</v>
      </c>
    </row>
    <row r="154" spans="1:65" s="13" customFormat="1" ht="33.75">
      <c r="B154" s="164"/>
      <c r="D154" s="165" t="s">
        <v>174</v>
      </c>
      <c r="E154" s="166" t="s">
        <v>1</v>
      </c>
      <c r="F154" s="167" t="s">
        <v>1271</v>
      </c>
      <c r="H154" s="166" t="s">
        <v>1</v>
      </c>
      <c r="I154" s="168"/>
      <c r="L154" s="164"/>
      <c r="M154" s="169"/>
      <c r="N154" s="170"/>
      <c r="O154" s="170"/>
      <c r="P154" s="170"/>
      <c r="Q154" s="170"/>
      <c r="R154" s="170"/>
      <c r="S154" s="170"/>
      <c r="T154" s="171"/>
      <c r="AT154" s="166" t="s">
        <v>174</v>
      </c>
      <c r="AU154" s="166" t="s">
        <v>84</v>
      </c>
      <c r="AV154" s="13" t="s">
        <v>82</v>
      </c>
      <c r="AW154" s="13" t="s">
        <v>30</v>
      </c>
      <c r="AX154" s="13" t="s">
        <v>74</v>
      </c>
      <c r="AY154" s="166" t="s">
        <v>166</v>
      </c>
    </row>
    <row r="155" spans="1:65" s="13" customFormat="1" ht="22.5">
      <c r="B155" s="164"/>
      <c r="D155" s="165" t="s">
        <v>174</v>
      </c>
      <c r="E155" s="166" t="s">
        <v>1</v>
      </c>
      <c r="F155" s="167" t="s">
        <v>1272</v>
      </c>
      <c r="H155" s="166" t="s">
        <v>1</v>
      </c>
      <c r="I155" s="168"/>
      <c r="L155" s="164"/>
      <c r="M155" s="169"/>
      <c r="N155" s="170"/>
      <c r="O155" s="170"/>
      <c r="P155" s="170"/>
      <c r="Q155" s="170"/>
      <c r="R155" s="170"/>
      <c r="S155" s="170"/>
      <c r="T155" s="171"/>
      <c r="AT155" s="166" t="s">
        <v>174</v>
      </c>
      <c r="AU155" s="166" t="s">
        <v>84</v>
      </c>
      <c r="AV155" s="13" t="s">
        <v>82</v>
      </c>
      <c r="AW155" s="13" t="s">
        <v>30</v>
      </c>
      <c r="AX155" s="13" t="s">
        <v>74</v>
      </c>
      <c r="AY155" s="166" t="s">
        <v>166</v>
      </c>
    </row>
    <row r="156" spans="1:65" s="13" customFormat="1" ht="22.5">
      <c r="B156" s="164"/>
      <c r="D156" s="165" t="s">
        <v>174</v>
      </c>
      <c r="E156" s="166" t="s">
        <v>1</v>
      </c>
      <c r="F156" s="167" t="s">
        <v>1273</v>
      </c>
      <c r="H156" s="166" t="s">
        <v>1</v>
      </c>
      <c r="I156" s="168"/>
      <c r="L156" s="164"/>
      <c r="M156" s="169"/>
      <c r="N156" s="170"/>
      <c r="O156" s="170"/>
      <c r="P156" s="170"/>
      <c r="Q156" s="170"/>
      <c r="R156" s="170"/>
      <c r="S156" s="170"/>
      <c r="T156" s="171"/>
      <c r="AT156" s="166" t="s">
        <v>174</v>
      </c>
      <c r="AU156" s="166" t="s">
        <v>84</v>
      </c>
      <c r="AV156" s="13" t="s">
        <v>82</v>
      </c>
      <c r="AW156" s="13" t="s">
        <v>30</v>
      </c>
      <c r="AX156" s="13" t="s">
        <v>74</v>
      </c>
      <c r="AY156" s="166" t="s">
        <v>166</v>
      </c>
    </row>
    <row r="157" spans="1:65" s="13" customFormat="1" ht="22.5">
      <c r="B157" s="164"/>
      <c r="D157" s="165" t="s">
        <v>174</v>
      </c>
      <c r="E157" s="166" t="s">
        <v>1</v>
      </c>
      <c r="F157" s="167" t="s">
        <v>1274</v>
      </c>
      <c r="H157" s="166" t="s">
        <v>1</v>
      </c>
      <c r="I157" s="168"/>
      <c r="L157" s="164"/>
      <c r="M157" s="169"/>
      <c r="N157" s="170"/>
      <c r="O157" s="170"/>
      <c r="P157" s="170"/>
      <c r="Q157" s="170"/>
      <c r="R157" s="170"/>
      <c r="S157" s="170"/>
      <c r="T157" s="171"/>
      <c r="AT157" s="166" t="s">
        <v>174</v>
      </c>
      <c r="AU157" s="166" t="s">
        <v>84</v>
      </c>
      <c r="AV157" s="13" t="s">
        <v>82</v>
      </c>
      <c r="AW157" s="13" t="s">
        <v>30</v>
      </c>
      <c r="AX157" s="13" t="s">
        <v>74</v>
      </c>
      <c r="AY157" s="166" t="s">
        <v>166</v>
      </c>
    </row>
    <row r="158" spans="1:65" s="13" customFormat="1" ht="22.5">
      <c r="B158" s="164"/>
      <c r="D158" s="165" t="s">
        <v>174</v>
      </c>
      <c r="E158" s="166" t="s">
        <v>1</v>
      </c>
      <c r="F158" s="167" t="s">
        <v>1275</v>
      </c>
      <c r="H158" s="166" t="s">
        <v>1</v>
      </c>
      <c r="I158" s="168"/>
      <c r="L158" s="164"/>
      <c r="M158" s="169"/>
      <c r="N158" s="170"/>
      <c r="O158" s="170"/>
      <c r="P158" s="170"/>
      <c r="Q158" s="170"/>
      <c r="R158" s="170"/>
      <c r="S158" s="170"/>
      <c r="T158" s="171"/>
      <c r="AT158" s="166" t="s">
        <v>174</v>
      </c>
      <c r="AU158" s="166" t="s">
        <v>84</v>
      </c>
      <c r="AV158" s="13" t="s">
        <v>82</v>
      </c>
      <c r="AW158" s="13" t="s">
        <v>30</v>
      </c>
      <c r="AX158" s="13" t="s">
        <v>74</v>
      </c>
      <c r="AY158" s="166" t="s">
        <v>166</v>
      </c>
    </row>
    <row r="159" spans="1:65" s="13" customFormat="1" ht="11.25">
      <c r="B159" s="164"/>
      <c r="D159" s="165" t="s">
        <v>174</v>
      </c>
      <c r="E159" s="166" t="s">
        <v>1</v>
      </c>
      <c r="F159" s="167" t="s">
        <v>1276</v>
      </c>
      <c r="H159" s="166" t="s">
        <v>1</v>
      </c>
      <c r="I159" s="168"/>
      <c r="L159" s="164"/>
      <c r="M159" s="169"/>
      <c r="N159" s="170"/>
      <c r="O159" s="170"/>
      <c r="P159" s="170"/>
      <c r="Q159" s="170"/>
      <c r="R159" s="170"/>
      <c r="S159" s="170"/>
      <c r="T159" s="171"/>
      <c r="AT159" s="166" t="s">
        <v>174</v>
      </c>
      <c r="AU159" s="166" t="s">
        <v>84</v>
      </c>
      <c r="AV159" s="13" t="s">
        <v>82</v>
      </c>
      <c r="AW159" s="13" t="s">
        <v>30</v>
      </c>
      <c r="AX159" s="13" t="s">
        <v>74</v>
      </c>
      <c r="AY159" s="166" t="s">
        <v>166</v>
      </c>
    </row>
    <row r="160" spans="1:65" s="13" customFormat="1" ht="22.5">
      <c r="B160" s="164"/>
      <c r="D160" s="165" t="s">
        <v>174</v>
      </c>
      <c r="E160" s="166" t="s">
        <v>1</v>
      </c>
      <c r="F160" s="167" t="s">
        <v>1277</v>
      </c>
      <c r="H160" s="166" t="s">
        <v>1</v>
      </c>
      <c r="I160" s="168"/>
      <c r="L160" s="164"/>
      <c r="M160" s="169"/>
      <c r="N160" s="170"/>
      <c r="O160" s="170"/>
      <c r="P160" s="170"/>
      <c r="Q160" s="170"/>
      <c r="R160" s="170"/>
      <c r="S160" s="170"/>
      <c r="T160" s="171"/>
      <c r="AT160" s="166" t="s">
        <v>174</v>
      </c>
      <c r="AU160" s="166" t="s">
        <v>84</v>
      </c>
      <c r="AV160" s="13" t="s">
        <v>82</v>
      </c>
      <c r="AW160" s="13" t="s">
        <v>30</v>
      </c>
      <c r="AX160" s="13" t="s">
        <v>74</v>
      </c>
      <c r="AY160" s="166" t="s">
        <v>166</v>
      </c>
    </row>
    <row r="161" spans="1:65" s="13" customFormat="1" ht="22.5">
      <c r="B161" s="164"/>
      <c r="D161" s="165" t="s">
        <v>174</v>
      </c>
      <c r="E161" s="166" t="s">
        <v>1</v>
      </c>
      <c r="F161" s="167" t="s">
        <v>1278</v>
      </c>
      <c r="H161" s="166" t="s">
        <v>1</v>
      </c>
      <c r="I161" s="168"/>
      <c r="L161" s="164"/>
      <c r="M161" s="169"/>
      <c r="N161" s="170"/>
      <c r="O161" s="170"/>
      <c r="P161" s="170"/>
      <c r="Q161" s="170"/>
      <c r="R161" s="170"/>
      <c r="S161" s="170"/>
      <c r="T161" s="171"/>
      <c r="AT161" s="166" t="s">
        <v>174</v>
      </c>
      <c r="AU161" s="166" t="s">
        <v>84</v>
      </c>
      <c r="AV161" s="13" t="s">
        <v>82</v>
      </c>
      <c r="AW161" s="13" t="s">
        <v>30</v>
      </c>
      <c r="AX161" s="13" t="s">
        <v>74</v>
      </c>
      <c r="AY161" s="166" t="s">
        <v>166</v>
      </c>
    </row>
    <row r="162" spans="1:65" s="13" customFormat="1" ht="33.75">
      <c r="B162" s="164"/>
      <c r="D162" s="165" t="s">
        <v>174</v>
      </c>
      <c r="E162" s="166" t="s">
        <v>1</v>
      </c>
      <c r="F162" s="167" t="s">
        <v>1279</v>
      </c>
      <c r="H162" s="166" t="s">
        <v>1</v>
      </c>
      <c r="I162" s="168"/>
      <c r="L162" s="164"/>
      <c r="M162" s="169"/>
      <c r="N162" s="170"/>
      <c r="O162" s="170"/>
      <c r="P162" s="170"/>
      <c r="Q162" s="170"/>
      <c r="R162" s="170"/>
      <c r="S162" s="170"/>
      <c r="T162" s="171"/>
      <c r="AT162" s="166" t="s">
        <v>174</v>
      </c>
      <c r="AU162" s="166" t="s">
        <v>84</v>
      </c>
      <c r="AV162" s="13" t="s">
        <v>82</v>
      </c>
      <c r="AW162" s="13" t="s">
        <v>30</v>
      </c>
      <c r="AX162" s="13" t="s">
        <v>74</v>
      </c>
      <c r="AY162" s="166" t="s">
        <v>166</v>
      </c>
    </row>
    <row r="163" spans="1:65" s="14" customFormat="1" ht="11.25">
      <c r="B163" s="172"/>
      <c r="D163" s="165" t="s">
        <v>174</v>
      </c>
      <c r="E163" s="173" t="s">
        <v>1</v>
      </c>
      <c r="F163" s="174" t="s">
        <v>82</v>
      </c>
      <c r="H163" s="175">
        <v>1</v>
      </c>
      <c r="I163" s="176"/>
      <c r="L163" s="172"/>
      <c r="M163" s="177"/>
      <c r="N163" s="178"/>
      <c r="O163" s="178"/>
      <c r="P163" s="178"/>
      <c r="Q163" s="178"/>
      <c r="R163" s="178"/>
      <c r="S163" s="178"/>
      <c r="T163" s="179"/>
      <c r="AT163" s="173" t="s">
        <v>174</v>
      </c>
      <c r="AU163" s="173" t="s">
        <v>84</v>
      </c>
      <c r="AV163" s="14" t="s">
        <v>84</v>
      </c>
      <c r="AW163" s="14" t="s">
        <v>30</v>
      </c>
      <c r="AX163" s="14" t="s">
        <v>74</v>
      </c>
      <c r="AY163" s="173" t="s">
        <v>166</v>
      </c>
    </row>
    <row r="164" spans="1:65" s="15" customFormat="1" ht="11.25">
      <c r="B164" s="180"/>
      <c r="D164" s="165" t="s">
        <v>174</v>
      </c>
      <c r="E164" s="181" t="s">
        <v>1</v>
      </c>
      <c r="F164" s="182" t="s">
        <v>177</v>
      </c>
      <c r="H164" s="183">
        <v>1</v>
      </c>
      <c r="I164" s="184"/>
      <c r="L164" s="180"/>
      <c r="M164" s="185"/>
      <c r="N164" s="186"/>
      <c r="O164" s="186"/>
      <c r="P164" s="186"/>
      <c r="Q164" s="186"/>
      <c r="R164" s="186"/>
      <c r="S164" s="186"/>
      <c r="T164" s="187"/>
      <c r="AT164" s="181" t="s">
        <v>174</v>
      </c>
      <c r="AU164" s="181" t="s">
        <v>84</v>
      </c>
      <c r="AV164" s="15" t="s">
        <v>172</v>
      </c>
      <c r="AW164" s="15" t="s">
        <v>30</v>
      </c>
      <c r="AX164" s="15" t="s">
        <v>82</v>
      </c>
      <c r="AY164" s="181" t="s">
        <v>166</v>
      </c>
    </row>
    <row r="165" spans="1:65" s="2" customFormat="1" ht="16.5" customHeight="1">
      <c r="A165" s="32"/>
      <c r="B165" s="149"/>
      <c r="C165" s="150" t="s">
        <v>201</v>
      </c>
      <c r="D165" s="150" t="s">
        <v>168</v>
      </c>
      <c r="E165" s="151" t="s">
        <v>1221</v>
      </c>
      <c r="F165" s="152" t="s">
        <v>1280</v>
      </c>
      <c r="G165" s="153" t="s">
        <v>180</v>
      </c>
      <c r="H165" s="154">
        <v>1</v>
      </c>
      <c r="I165" s="155"/>
      <c r="J165" s="156">
        <f>ROUND(I165*H165,2)</f>
        <v>0</v>
      </c>
      <c r="K165" s="157"/>
      <c r="L165" s="33"/>
      <c r="M165" s="158" t="s">
        <v>1</v>
      </c>
      <c r="N165" s="159" t="s">
        <v>39</v>
      </c>
      <c r="O165" s="58"/>
      <c r="P165" s="160">
        <f>O165*H165</f>
        <v>0</v>
      </c>
      <c r="Q165" s="160">
        <v>0</v>
      </c>
      <c r="R165" s="160">
        <f>Q165*H165</f>
        <v>0</v>
      </c>
      <c r="S165" s="160">
        <v>0</v>
      </c>
      <c r="T165" s="161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172</v>
      </c>
      <c r="AT165" s="162" t="s">
        <v>168</v>
      </c>
      <c r="AU165" s="162" t="s">
        <v>84</v>
      </c>
      <c r="AY165" s="17" t="s">
        <v>166</v>
      </c>
      <c r="BE165" s="163">
        <f>IF(N165="základní",J165,0)</f>
        <v>0</v>
      </c>
      <c r="BF165" s="163">
        <f>IF(N165="snížená",J165,0)</f>
        <v>0</v>
      </c>
      <c r="BG165" s="163">
        <f>IF(N165="zákl. přenesená",J165,0)</f>
        <v>0</v>
      </c>
      <c r="BH165" s="163">
        <f>IF(N165="sníž. přenesená",J165,0)</f>
        <v>0</v>
      </c>
      <c r="BI165" s="163">
        <f>IF(N165="nulová",J165,0)</f>
        <v>0</v>
      </c>
      <c r="BJ165" s="17" t="s">
        <v>82</v>
      </c>
      <c r="BK165" s="163">
        <f>ROUND(I165*H165,2)</f>
        <v>0</v>
      </c>
      <c r="BL165" s="17" t="s">
        <v>172</v>
      </c>
      <c r="BM165" s="162" t="s">
        <v>1281</v>
      </c>
    </row>
    <row r="166" spans="1:65" s="13" customFormat="1" ht="11.25">
      <c r="B166" s="164"/>
      <c r="D166" s="165" t="s">
        <v>174</v>
      </c>
      <c r="E166" s="166" t="s">
        <v>1</v>
      </c>
      <c r="F166" s="167" t="s">
        <v>1282</v>
      </c>
      <c r="H166" s="166" t="s">
        <v>1</v>
      </c>
      <c r="I166" s="168"/>
      <c r="L166" s="164"/>
      <c r="M166" s="169"/>
      <c r="N166" s="170"/>
      <c r="O166" s="170"/>
      <c r="P166" s="170"/>
      <c r="Q166" s="170"/>
      <c r="R166" s="170"/>
      <c r="S166" s="170"/>
      <c r="T166" s="171"/>
      <c r="AT166" s="166" t="s">
        <v>174</v>
      </c>
      <c r="AU166" s="166" t="s">
        <v>84</v>
      </c>
      <c r="AV166" s="13" t="s">
        <v>82</v>
      </c>
      <c r="AW166" s="13" t="s">
        <v>30</v>
      </c>
      <c r="AX166" s="13" t="s">
        <v>74</v>
      </c>
      <c r="AY166" s="166" t="s">
        <v>166</v>
      </c>
    </row>
    <row r="167" spans="1:65" s="13" customFormat="1" ht="22.5">
      <c r="B167" s="164"/>
      <c r="D167" s="165" t="s">
        <v>174</v>
      </c>
      <c r="E167" s="166" t="s">
        <v>1</v>
      </c>
      <c r="F167" s="167" t="s">
        <v>1283</v>
      </c>
      <c r="H167" s="166" t="s">
        <v>1</v>
      </c>
      <c r="I167" s="168"/>
      <c r="L167" s="164"/>
      <c r="M167" s="169"/>
      <c r="N167" s="170"/>
      <c r="O167" s="170"/>
      <c r="P167" s="170"/>
      <c r="Q167" s="170"/>
      <c r="R167" s="170"/>
      <c r="S167" s="170"/>
      <c r="T167" s="171"/>
      <c r="AT167" s="166" t="s">
        <v>174</v>
      </c>
      <c r="AU167" s="166" t="s">
        <v>84</v>
      </c>
      <c r="AV167" s="13" t="s">
        <v>82</v>
      </c>
      <c r="AW167" s="13" t="s">
        <v>30</v>
      </c>
      <c r="AX167" s="13" t="s">
        <v>74</v>
      </c>
      <c r="AY167" s="166" t="s">
        <v>166</v>
      </c>
    </row>
    <row r="168" spans="1:65" s="13" customFormat="1" ht="22.5">
      <c r="B168" s="164"/>
      <c r="D168" s="165" t="s">
        <v>174</v>
      </c>
      <c r="E168" s="166" t="s">
        <v>1</v>
      </c>
      <c r="F168" s="167" t="s">
        <v>1284</v>
      </c>
      <c r="H168" s="166" t="s">
        <v>1</v>
      </c>
      <c r="I168" s="168"/>
      <c r="L168" s="164"/>
      <c r="M168" s="169"/>
      <c r="N168" s="170"/>
      <c r="O168" s="170"/>
      <c r="P168" s="170"/>
      <c r="Q168" s="170"/>
      <c r="R168" s="170"/>
      <c r="S168" s="170"/>
      <c r="T168" s="171"/>
      <c r="AT168" s="166" t="s">
        <v>174</v>
      </c>
      <c r="AU168" s="166" t="s">
        <v>84</v>
      </c>
      <c r="AV168" s="13" t="s">
        <v>82</v>
      </c>
      <c r="AW168" s="13" t="s">
        <v>30</v>
      </c>
      <c r="AX168" s="13" t="s">
        <v>74</v>
      </c>
      <c r="AY168" s="166" t="s">
        <v>166</v>
      </c>
    </row>
    <row r="169" spans="1:65" s="13" customFormat="1" ht="11.25">
      <c r="B169" s="164"/>
      <c r="D169" s="165" t="s">
        <v>174</v>
      </c>
      <c r="E169" s="166" t="s">
        <v>1</v>
      </c>
      <c r="F169" s="167" t="s">
        <v>1285</v>
      </c>
      <c r="H169" s="166" t="s">
        <v>1</v>
      </c>
      <c r="I169" s="168"/>
      <c r="L169" s="164"/>
      <c r="M169" s="169"/>
      <c r="N169" s="170"/>
      <c r="O169" s="170"/>
      <c r="P169" s="170"/>
      <c r="Q169" s="170"/>
      <c r="R169" s="170"/>
      <c r="S169" s="170"/>
      <c r="T169" s="171"/>
      <c r="AT169" s="166" t="s">
        <v>174</v>
      </c>
      <c r="AU169" s="166" t="s">
        <v>84</v>
      </c>
      <c r="AV169" s="13" t="s">
        <v>82</v>
      </c>
      <c r="AW169" s="13" t="s">
        <v>30</v>
      </c>
      <c r="AX169" s="13" t="s">
        <v>74</v>
      </c>
      <c r="AY169" s="166" t="s">
        <v>166</v>
      </c>
    </row>
    <row r="170" spans="1:65" s="13" customFormat="1" ht="33.75">
      <c r="B170" s="164"/>
      <c r="D170" s="165" t="s">
        <v>174</v>
      </c>
      <c r="E170" s="166" t="s">
        <v>1</v>
      </c>
      <c r="F170" s="167" t="s">
        <v>1286</v>
      </c>
      <c r="H170" s="166" t="s">
        <v>1</v>
      </c>
      <c r="I170" s="168"/>
      <c r="L170" s="164"/>
      <c r="M170" s="169"/>
      <c r="N170" s="170"/>
      <c r="O170" s="170"/>
      <c r="P170" s="170"/>
      <c r="Q170" s="170"/>
      <c r="R170" s="170"/>
      <c r="S170" s="170"/>
      <c r="T170" s="171"/>
      <c r="AT170" s="166" t="s">
        <v>174</v>
      </c>
      <c r="AU170" s="166" t="s">
        <v>84</v>
      </c>
      <c r="AV170" s="13" t="s">
        <v>82</v>
      </c>
      <c r="AW170" s="13" t="s">
        <v>30</v>
      </c>
      <c r="AX170" s="13" t="s">
        <v>74</v>
      </c>
      <c r="AY170" s="166" t="s">
        <v>166</v>
      </c>
    </row>
    <row r="171" spans="1:65" s="13" customFormat="1" ht="22.5">
      <c r="B171" s="164"/>
      <c r="D171" s="165" t="s">
        <v>174</v>
      </c>
      <c r="E171" s="166" t="s">
        <v>1</v>
      </c>
      <c r="F171" s="167" t="s">
        <v>1287</v>
      </c>
      <c r="H171" s="166" t="s">
        <v>1</v>
      </c>
      <c r="I171" s="168"/>
      <c r="L171" s="164"/>
      <c r="M171" s="169"/>
      <c r="N171" s="170"/>
      <c r="O171" s="170"/>
      <c r="P171" s="170"/>
      <c r="Q171" s="170"/>
      <c r="R171" s="170"/>
      <c r="S171" s="170"/>
      <c r="T171" s="171"/>
      <c r="AT171" s="166" t="s">
        <v>174</v>
      </c>
      <c r="AU171" s="166" t="s">
        <v>84</v>
      </c>
      <c r="AV171" s="13" t="s">
        <v>82</v>
      </c>
      <c r="AW171" s="13" t="s">
        <v>30</v>
      </c>
      <c r="AX171" s="13" t="s">
        <v>74</v>
      </c>
      <c r="AY171" s="166" t="s">
        <v>166</v>
      </c>
    </row>
    <row r="172" spans="1:65" s="13" customFormat="1" ht="22.5">
      <c r="B172" s="164"/>
      <c r="D172" s="165" t="s">
        <v>174</v>
      </c>
      <c r="E172" s="166" t="s">
        <v>1</v>
      </c>
      <c r="F172" s="167" t="s">
        <v>1288</v>
      </c>
      <c r="H172" s="166" t="s">
        <v>1</v>
      </c>
      <c r="I172" s="168"/>
      <c r="L172" s="164"/>
      <c r="M172" s="169"/>
      <c r="N172" s="170"/>
      <c r="O172" s="170"/>
      <c r="P172" s="170"/>
      <c r="Q172" s="170"/>
      <c r="R172" s="170"/>
      <c r="S172" s="170"/>
      <c r="T172" s="171"/>
      <c r="AT172" s="166" t="s">
        <v>174</v>
      </c>
      <c r="AU172" s="166" t="s">
        <v>84</v>
      </c>
      <c r="AV172" s="13" t="s">
        <v>82</v>
      </c>
      <c r="AW172" s="13" t="s">
        <v>30</v>
      </c>
      <c r="AX172" s="13" t="s">
        <v>74</v>
      </c>
      <c r="AY172" s="166" t="s">
        <v>166</v>
      </c>
    </row>
    <row r="173" spans="1:65" s="13" customFormat="1" ht="11.25">
      <c r="B173" s="164"/>
      <c r="D173" s="165" t="s">
        <v>174</v>
      </c>
      <c r="E173" s="166" t="s">
        <v>1</v>
      </c>
      <c r="F173" s="167" t="s">
        <v>1289</v>
      </c>
      <c r="H173" s="166" t="s">
        <v>1</v>
      </c>
      <c r="I173" s="168"/>
      <c r="L173" s="164"/>
      <c r="M173" s="169"/>
      <c r="N173" s="170"/>
      <c r="O173" s="170"/>
      <c r="P173" s="170"/>
      <c r="Q173" s="170"/>
      <c r="R173" s="170"/>
      <c r="S173" s="170"/>
      <c r="T173" s="171"/>
      <c r="AT173" s="166" t="s">
        <v>174</v>
      </c>
      <c r="AU173" s="166" t="s">
        <v>84</v>
      </c>
      <c r="AV173" s="13" t="s">
        <v>82</v>
      </c>
      <c r="AW173" s="13" t="s">
        <v>30</v>
      </c>
      <c r="AX173" s="13" t="s">
        <v>74</v>
      </c>
      <c r="AY173" s="166" t="s">
        <v>166</v>
      </c>
    </row>
    <row r="174" spans="1:65" s="13" customFormat="1" ht="11.25">
      <c r="B174" s="164"/>
      <c r="D174" s="165" t="s">
        <v>174</v>
      </c>
      <c r="E174" s="166" t="s">
        <v>1</v>
      </c>
      <c r="F174" s="167" t="s">
        <v>1276</v>
      </c>
      <c r="H174" s="166" t="s">
        <v>1</v>
      </c>
      <c r="I174" s="168"/>
      <c r="L174" s="164"/>
      <c r="M174" s="169"/>
      <c r="N174" s="170"/>
      <c r="O174" s="170"/>
      <c r="P174" s="170"/>
      <c r="Q174" s="170"/>
      <c r="R174" s="170"/>
      <c r="S174" s="170"/>
      <c r="T174" s="171"/>
      <c r="AT174" s="166" t="s">
        <v>174</v>
      </c>
      <c r="AU174" s="166" t="s">
        <v>84</v>
      </c>
      <c r="AV174" s="13" t="s">
        <v>82</v>
      </c>
      <c r="AW174" s="13" t="s">
        <v>30</v>
      </c>
      <c r="AX174" s="13" t="s">
        <v>74</v>
      </c>
      <c r="AY174" s="166" t="s">
        <v>166</v>
      </c>
    </row>
    <row r="175" spans="1:65" s="13" customFormat="1" ht="22.5">
      <c r="B175" s="164"/>
      <c r="D175" s="165" t="s">
        <v>174</v>
      </c>
      <c r="E175" s="166" t="s">
        <v>1</v>
      </c>
      <c r="F175" s="167" t="s">
        <v>1278</v>
      </c>
      <c r="H175" s="166" t="s">
        <v>1</v>
      </c>
      <c r="I175" s="168"/>
      <c r="L175" s="164"/>
      <c r="M175" s="169"/>
      <c r="N175" s="170"/>
      <c r="O175" s="170"/>
      <c r="P175" s="170"/>
      <c r="Q175" s="170"/>
      <c r="R175" s="170"/>
      <c r="S175" s="170"/>
      <c r="T175" s="171"/>
      <c r="AT175" s="166" t="s">
        <v>174</v>
      </c>
      <c r="AU175" s="166" t="s">
        <v>84</v>
      </c>
      <c r="AV175" s="13" t="s">
        <v>82</v>
      </c>
      <c r="AW175" s="13" t="s">
        <v>30</v>
      </c>
      <c r="AX175" s="13" t="s">
        <v>74</v>
      </c>
      <c r="AY175" s="166" t="s">
        <v>166</v>
      </c>
    </row>
    <row r="176" spans="1:65" s="13" customFormat="1" ht="22.5">
      <c r="B176" s="164"/>
      <c r="D176" s="165" t="s">
        <v>174</v>
      </c>
      <c r="E176" s="166" t="s">
        <v>1</v>
      </c>
      <c r="F176" s="167" t="s">
        <v>1290</v>
      </c>
      <c r="H176" s="166" t="s">
        <v>1</v>
      </c>
      <c r="I176" s="168"/>
      <c r="L176" s="164"/>
      <c r="M176" s="169"/>
      <c r="N176" s="170"/>
      <c r="O176" s="170"/>
      <c r="P176" s="170"/>
      <c r="Q176" s="170"/>
      <c r="R176" s="170"/>
      <c r="S176" s="170"/>
      <c r="T176" s="171"/>
      <c r="AT176" s="166" t="s">
        <v>174</v>
      </c>
      <c r="AU176" s="166" t="s">
        <v>84</v>
      </c>
      <c r="AV176" s="13" t="s">
        <v>82</v>
      </c>
      <c r="AW176" s="13" t="s">
        <v>30</v>
      </c>
      <c r="AX176" s="13" t="s">
        <v>74</v>
      </c>
      <c r="AY176" s="166" t="s">
        <v>166</v>
      </c>
    </row>
    <row r="177" spans="1:65" s="14" customFormat="1" ht="11.25">
      <c r="B177" s="172"/>
      <c r="D177" s="165" t="s">
        <v>174</v>
      </c>
      <c r="E177" s="173" t="s">
        <v>1</v>
      </c>
      <c r="F177" s="174" t="s">
        <v>82</v>
      </c>
      <c r="H177" s="175">
        <v>1</v>
      </c>
      <c r="I177" s="176"/>
      <c r="L177" s="172"/>
      <c r="M177" s="177"/>
      <c r="N177" s="178"/>
      <c r="O177" s="178"/>
      <c r="P177" s="178"/>
      <c r="Q177" s="178"/>
      <c r="R177" s="178"/>
      <c r="S177" s="178"/>
      <c r="T177" s="179"/>
      <c r="AT177" s="173" t="s">
        <v>174</v>
      </c>
      <c r="AU177" s="173" t="s">
        <v>84</v>
      </c>
      <c r="AV177" s="14" t="s">
        <v>84</v>
      </c>
      <c r="AW177" s="14" t="s">
        <v>30</v>
      </c>
      <c r="AX177" s="14" t="s">
        <v>74</v>
      </c>
      <c r="AY177" s="173" t="s">
        <v>166</v>
      </c>
    </row>
    <row r="178" spans="1:65" s="15" customFormat="1" ht="11.25">
      <c r="B178" s="180"/>
      <c r="D178" s="165" t="s">
        <v>174</v>
      </c>
      <c r="E178" s="181" t="s">
        <v>1</v>
      </c>
      <c r="F178" s="182" t="s">
        <v>177</v>
      </c>
      <c r="H178" s="183">
        <v>1</v>
      </c>
      <c r="I178" s="184"/>
      <c r="L178" s="180"/>
      <c r="M178" s="185"/>
      <c r="N178" s="186"/>
      <c r="O178" s="186"/>
      <c r="P178" s="186"/>
      <c r="Q178" s="186"/>
      <c r="R178" s="186"/>
      <c r="S178" s="186"/>
      <c r="T178" s="187"/>
      <c r="AT178" s="181" t="s">
        <v>174</v>
      </c>
      <c r="AU178" s="181" t="s">
        <v>84</v>
      </c>
      <c r="AV178" s="15" t="s">
        <v>172</v>
      </c>
      <c r="AW178" s="15" t="s">
        <v>30</v>
      </c>
      <c r="AX178" s="15" t="s">
        <v>82</v>
      </c>
      <c r="AY178" s="181" t="s">
        <v>166</v>
      </c>
    </row>
    <row r="179" spans="1:65" s="2" customFormat="1" ht="16.5" customHeight="1">
      <c r="A179" s="32"/>
      <c r="B179" s="149"/>
      <c r="C179" s="150" t="s">
        <v>205</v>
      </c>
      <c r="D179" s="150" t="s">
        <v>168</v>
      </c>
      <c r="E179" s="151" t="s">
        <v>1230</v>
      </c>
      <c r="F179" s="152" t="s">
        <v>1291</v>
      </c>
      <c r="G179" s="153" t="s">
        <v>180</v>
      </c>
      <c r="H179" s="154">
        <v>1</v>
      </c>
      <c r="I179" s="155"/>
      <c r="J179" s="156">
        <f>ROUND(I179*H179,2)</f>
        <v>0</v>
      </c>
      <c r="K179" s="157"/>
      <c r="L179" s="33"/>
      <c r="M179" s="158" t="s">
        <v>1</v>
      </c>
      <c r="N179" s="159" t="s">
        <v>39</v>
      </c>
      <c r="O179" s="58"/>
      <c r="P179" s="160">
        <f>O179*H179</f>
        <v>0</v>
      </c>
      <c r="Q179" s="160">
        <v>0</v>
      </c>
      <c r="R179" s="160">
        <f>Q179*H179</f>
        <v>0</v>
      </c>
      <c r="S179" s="160">
        <v>0</v>
      </c>
      <c r="T179" s="161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172</v>
      </c>
      <c r="AT179" s="162" t="s">
        <v>168</v>
      </c>
      <c r="AU179" s="162" t="s">
        <v>84</v>
      </c>
      <c r="AY179" s="17" t="s">
        <v>166</v>
      </c>
      <c r="BE179" s="163">
        <f>IF(N179="základní",J179,0)</f>
        <v>0</v>
      </c>
      <c r="BF179" s="163">
        <f>IF(N179="snížená",J179,0)</f>
        <v>0</v>
      </c>
      <c r="BG179" s="163">
        <f>IF(N179="zákl. přenesená",J179,0)</f>
        <v>0</v>
      </c>
      <c r="BH179" s="163">
        <f>IF(N179="sníž. přenesená",J179,0)</f>
        <v>0</v>
      </c>
      <c r="BI179" s="163">
        <f>IF(N179="nulová",J179,0)</f>
        <v>0</v>
      </c>
      <c r="BJ179" s="17" t="s">
        <v>82</v>
      </c>
      <c r="BK179" s="163">
        <f>ROUND(I179*H179,2)</f>
        <v>0</v>
      </c>
      <c r="BL179" s="17" t="s">
        <v>172</v>
      </c>
      <c r="BM179" s="162" t="s">
        <v>1292</v>
      </c>
    </row>
    <row r="180" spans="1:65" s="13" customFormat="1" ht="11.25">
      <c r="B180" s="164"/>
      <c r="D180" s="165" t="s">
        <v>174</v>
      </c>
      <c r="E180" s="166" t="s">
        <v>1</v>
      </c>
      <c r="F180" s="167" t="s">
        <v>1293</v>
      </c>
      <c r="H180" s="166" t="s">
        <v>1</v>
      </c>
      <c r="I180" s="168"/>
      <c r="L180" s="164"/>
      <c r="M180" s="169"/>
      <c r="N180" s="170"/>
      <c r="O180" s="170"/>
      <c r="P180" s="170"/>
      <c r="Q180" s="170"/>
      <c r="R180" s="170"/>
      <c r="S180" s="170"/>
      <c r="T180" s="171"/>
      <c r="AT180" s="166" t="s">
        <v>174</v>
      </c>
      <c r="AU180" s="166" t="s">
        <v>84</v>
      </c>
      <c r="AV180" s="13" t="s">
        <v>82</v>
      </c>
      <c r="AW180" s="13" t="s">
        <v>30</v>
      </c>
      <c r="AX180" s="13" t="s">
        <v>74</v>
      </c>
      <c r="AY180" s="166" t="s">
        <v>166</v>
      </c>
    </row>
    <row r="181" spans="1:65" s="13" customFormat="1" ht="33.75">
      <c r="B181" s="164"/>
      <c r="D181" s="165" t="s">
        <v>174</v>
      </c>
      <c r="E181" s="166" t="s">
        <v>1</v>
      </c>
      <c r="F181" s="167" t="s">
        <v>1294</v>
      </c>
      <c r="H181" s="166" t="s">
        <v>1</v>
      </c>
      <c r="I181" s="168"/>
      <c r="L181" s="164"/>
      <c r="M181" s="169"/>
      <c r="N181" s="170"/>
      <c r="O181" s="170"/>
      <c r="P181" s="170"/>
      <c r="Q181" s="170"/>
      <c r="R181" s="170"/>
      <c r="S181" s="170"/>
      <c r="T181" s="171"/>
      <c r="AT181" s="166" t="s">
        <v>174</v>
      </c>
      <c r="AU181" s="166" t="s">
        <v>84</v>
      </c>
      <c r="AV181" s="13" t="s">
        <v>82</v>
      </c>
      <c r="AW181" s="13" t="s">
        <v>30</v>
      </c>
      <c r="AX181" s="13" t="s">
        <v>74</v>
      </c>
      <c r="AY181" s="166" t="s">
        <v>166</v>
      </c>
    </row>
    <row r="182" spans="1:65" s="13" customFormat="1" ht="22.5">
      <c r="B182" s="164"/>
      <c r="D182" s="165" t="s">
        <v>174</v>
      </c>
      <c r="E182" s="166" t="s">
        <v>1</v>
      </c>
      <c r="F182" s="167" t="s">
        <v>1295</v>
      </c>
      <c r="H182" s="166" t="s">
        <v>1</v>
      </c>
      <c r="I182" s="168"/>
      <c r="L182" s="164"/>
      <c r="M182" s="169"/>
      <c r="N182" s="170"/>
      <c r="O182" s="170"/>
      <c r="P182" s="170"/>
      <c r="Q182" s="170"/>
      <c r="R182" s="170"/>
      <c r="S182" s="170"/>
      <c r="T182" s="171"/>
      <c r="AT182" s="166" t="s">
        <v>174</v>
      </c>
      <c r="AU182" s="166" t="s">
        <v>84</v>
      </c>
      <c r="AV182" s="13" t="s">
        <v>82</v>
      </c>
      <c r="AW182" s="13" t="s">
        <v>30</v>
      </c>
      <c r="AX182" s="13" t="s">
        <v>74</v>
      </c>
      <c r="AY182" s="166" t="s">
        <v>166</v>
      </c>
    </row>
    <row r="183" spans="1:65" s="13" customFormat="1" ht="11.25">
      <c r="B183" s="164"/>
      <c r="D183" s="165" t="s">
        <v>174</v>
      </c>
      <c r="E183" s="166" t="s">
        <v>1</v>
      </c>
      <c r="F183" s="167" t="s">
        <v>1296</v>
      </c>
      <c r="H183" s="166" t="s">
        <v>1</v>
      </c>
      <c r="I183" s="168"/>
      <c r="L183" s="164"/>
      <c r="M183" s="169"/>
      <c r="N183" s="170"/>
      <c r="O183" s="170"/>
      <c r="P183" s="170"/>
      <c r="Q183" s="170"/>
      <c r="R183" s="170"/>
      <c r="S183" s="170"/>
      <c r="T183" s="171"/>
      <c r="AT183" s="166" t="s">
        <v>174</v>
      </c>
      <c r="AU183" s="166" t="s">
        <v>84</v>
      </c>
      <c r="AV183" s="13" t="s">
        <v>82</v>
      </c>
      <c r="AW183" s="13" t="s">
        <v>30</v>
      </c>
      <c r="AX183" s="13" t="s">
        <v>74</v>
      </c>
      <c r="AY183" s="166" t="s">
        <v>166</v>
      </c>
    </row>
    <row r="184" spans="1:65" s="13" customFormat="1" ht="11.25">
      <c r="B184" s="164"/>
      <c r="D184" s="165" t="s">
        <v>174</v>
      </c>
      <c r="E184" s="166" t="s">
        <v>1</v>
      </c>
      <c r="F184" s="167" t="s">
        <v>1297</v>
      </c>
      <c r="H184" s="166" t="s">
        <v>1</v>
      </c>
      <c r="I184" s="168"/>
      <c r="L184" s="164"/>
      <c r="M184" s="169"/>
      <c r="N184" s="170"/>
      <c r="O184" s="170"/>
      <c r="P184" s="170"/>
      <c r="Q184" s="170"/>
      <c r="R184" s="170"/>
      <c r="S184" s="170"/>
      <c r="T184" s="171"/>
      <c r="AT184" s="166" t="s">
        <v>174</v>
      </c>
      <c r="AU184" s="166" t="s">
        <v>84</v>
      </c>
      <c r="AV184" s="13" t="s">
        <v>82</v>
      </c>
      <c r="AW184" s="13" t="s">
        <v>30</v>
      </c>
      <c r="AX184" s="13" t="s">
        <v>74</v>
      </c>
      <c r="AY184" s="166" t="s">
        <v>166</v>
      </c>
    </row>
    <row r="185" spans="1:65" s="13" customFormat="1" ht="22.5">
      <c r="B185" s="164"/>
      <c r="D185" s="165" t="s">
        <v>174</v>
      </c>
      <c r="E185" s="166" t="s">
        <v>1</v>
      </c>
      <c r="F185" s="167" t="s">
        <v>1298</v>
      </c>
      <c r="H185" s="166" t="s">
        <v>1</v>
      </c>
      <c r="I185" s="168"/>
      <c r="L185" s="164"/>
      <c r="M185" s="169"/>
      <c r="N185" s="170"/>
      <c r="O185" s="170"/>
      <c r="P185" s="170"/>
      <c r="Q185" s="170"/>
      <c r="R185" s="170"/>
      <c r="S185" s="170"/>
      <c r="T185" s="171"/>
      <c r="AT185" s="166" t="s">
        <v>174</v>
      </c>
      <c r="AU185" s="166" t="s">
        <v>84</v>
      </c>
      <c r="AV185" s="13" t="s">
        <v>82</v>
      </c>
      <c r="AW185" s="13" t="s">
        <v>30</v>
      </c>
      <c r="AX185" s="13" t="s">
        <v>74</v>
      </c>
      <c r="AY185" s="166" t="s">
        <v>166</v>
      </c>
    </row>
    <row r="186" spans="1:65" s="13" customFormat="1" ht="22.5">
      <c r="B186" s="164"/>
      <c r="D186" s="165" t="s">
        <v>174</v>
      </c>
      <c r="E186" s="166" t="s">
        <v>1</v>
      </c>
      <c r="F186" s="167" t="s">
        <v>1299</v>
      </c>
      <c r="H186" s="166" t="s">
        <v>1</v>
      </c>
      <c r="I186" s="168"/>
      <c r="L186" s="164"/>
      <c r="M186" s="169"/>
      <c r="N186" s="170"/>
      <c r="O186" s="170"/>
      <c r="P186" s="170"/>
      <c r="Q186" s="170"/>
      <c r="R186" s="170"/>
      <c r="S186" s="170"/>
      <c r="T186" s="171"/>
      <c r="AT186" s="166" t="s">
        <v>174</v>
      </c>
      <c r="AU186" s="166" t="s">
        <v>84</v>
      </c>
      <c r="AV186" s="13" t="s">
        <v>82</v>
      </c>
      <c r="AW186" s="13" t="s">
        <v>30</v>
      </c>
      <c r="AX186" s="13" t="s">
        <v>74</v>
      </c>
      <c r="AY186" s="166" t="s">
        <v>166</v>
      </c>
    </row>
    <row r="187" spans="1:65" s="13" customFormat="1" ht="22.5">
      <c r="B187" s="164"/>
      <c r="D187" s="165" t="s">
        <v>174</v>
      </c>
      <c r="E187" s="166" t="s">
        <v>1</v>
      </c>
      <c r="F187" s="167" t="s">
        <v>1263</v>
      </c>
      <c r="H187" s="166" t="s">
        <v>1</v>
      </c>
      <c r="I187" s="168"/>
      <c r="L187" s="164"/>
      <c r="M187" s="169"/>
      <c r="N187" s="170"/>
      <c r="O187" s="170"/>
      <c r="P187" s="170"/>
      <c r="Q187" s="170"/>
      <c r="R187" s="170"/>
      <c r="S187" s="170"/>
      <c r="T187" s="171"/>
      <c r="AT187" s="166" t="s">
        <v>174</v>
      </c>
      <c r="AU187" s="166" t="s">
        <v>84</v>
      </c>
      <c r="AV187" s="13" t="s">
        <v>82</v>
      </c>
      <c r="AW187" s="13" t="s">
        <v>30</v>
      </c>
      <c r="AX187" s="13" t="s">
        <v>74</v>
      </c>
      <c r="AY187" s="166" t="s">
        <v>166</v>
      </c>
    </row>
    <row r="188" spans="1:65" s="14" customFormat="1" ht="11.25">
      <c r="B188" s="172"/>
      <c r="D188" s="165" t="s">
        <v>174</v>
      </c>
      <c r="E188" s="173" t="s">
        <v>1</v>
      </c>
      <c r="F188" s="174" t="s">
        <v>82</v>
      </c>
      <c r="H188" s="175">
        <v>1</v>
      </c>
      <c r="I188" s="176"/>
      <c r="L188" s="172"/>
      <c r="M188" s="177"/>
      <c r="N188" s="178"/>
      <c r="O188" s="178"/>
      <c r="P188" s="178"/>
      <c r="Q188" s="178"/>
      <c r="R188" s="178"/>
      <c r="S188" s="178"/>
      <c r="T188" s="179"/>
      <c r="AT188" s="173" t="s">
        <v>174</v>
      </c>
      <c r="AU188" s="173" t="s">
        <v>84</v>
      </c>
      <c r="AV188" s="14" t="s">
        <v>84</v>
      </c>
      <c r="AW188" s="14" t="s">
        <v>30</v>
      </c>
      <c r="AX188" s="14" t="s">
        <v>74</v>
      </c>
      <c r="AY188" s="173" t="s">
        <v>166</v>
      </c>
    </row>
    <row r="189" spans="1:65" s="15" customFormat="1" ht="11.25">
      <c r="B189" s="180"/>
      <c r="D189" s="165" t="s">
        <v>174</v>
      </c>
      <c r="E189" s="181" t="s">
        <v>1</v>
      </c>
      <c r="F189" s="182" t="s">
        <v>177</v>
      </c>
      <c r="H189" s="183">
        <v>1</v>
      </c>
      <c r="I189" s="184"/>
      <c r="L189" s="180"/>
      <c r="M189" s="185"/>
      <c r="N189" s="186"/>
      <c r="O189" s="186"/>
      <c r="P189" s="186"/>
      <c r="Q189" s="186"/>
      <c r="R189" s="186"/>
      <c r="S189" s="186"/>
      <c r="T189" s="187"/>
      <c r="AT189" s="181" t="s">
        <v>174</v>
      </c>
      <c r="AU189" s="181" t="s">
        <v>84</v>
      </c>
      <c r="AV189" s="15" t="s">
        <v>172</v>
      </c>
      <c r="AW189" s="15" t="s">
        <v>30</v>
      </c>
      <c r="AX189" s="15" t="s">
        <v>82</v>
      </c>
      <c r="AY189" s="181" t="s">
        <v>166</v>
      </c>
    </row>
    <row r="190" spans="1:65" s="2" customFormat="1" ht="16.5" customHeight="1">
      <c r="A190" s="32"/>
      <c r="B190" s="149"/>
      <c r="C190" s="150" t="s">
        <v>209</v>
      </c>
      <c r="D190" s="150" t="s">
        <v>168</v>
      </c>
      <c r="E190" s="151" t="s">
        <v>1239</v>
      </c>
      <c r="F190" s="152" t="s">
        <v>1300</v>
      </c>
      <c r="G190" s="153" t="s">
        <v>180</v>
      </c>
      <c r="H190" s="154">
        <v>4</v>
      </c>
      <c r="I190" s="155"/>
      <c r="J190" s="156">
        <f>ROUND(I190*H190,2)</f>
        <v>0</v>
      </c>
      <c r="K190" s="157"/>
      <c r="L190" s="33"/>
      <c r="M190" s="158" t="s">
        <v>1</v>
      </c>
      <c r="N190" s="159" t="s">
        <v>39</v>
      </c>
      <c r="O190" s="58"/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172</v>
      </c>
      <c r="AT190" s="162" t="s">
        <v>168</v>
      </c>
      <c r="AU190" s="162" t="s">
        <v>84</v>
      </c>
      <c r="AY190" s="17" t="s">
        <v>166</v>
      </c>
      <c r="BE190" s="163">
        <f>IF(N190="základní",J190,0)</f>
        <v>0</v>
      </c>
      <c r="BF190" s="163">
        <f>IF(N190="snížená",J190,0)</f>
        <v>0</v>
      </c>
      <c r="BG190" s="163">
        <f>IF(N190="zákl. přenesená",J190,0)</f>
        <v>0</v>
      </c>
      <c r="BH190" s="163">
        <f>IF(N190="sníž. přenesená",J190,0)</f>
        <v>0</v>
      </c>
      <c r="BI190" s="163">
        <f>IF(N190="nulová",J190,0)</f>
        <v>0</v>
      </c>
      <c r="BJ190" s="17" t="s">
        <v>82</v>
      </c>
      <c r="BK190" s="163">
        <f>ROUND(I190*H190,2)</f>
        <v>0</v>
      </c>
      <c r="BL190" s="17" t="s">
        <v>172</v>
      </c>
      <c r="BM190" s="162" t="s">
        <v>1301</v>
      </c>
    </row>
    <row r="191" spans="1:65" s="13" customFormat="1" ht="11.25">
      <c r="B191" s="164"/>
      <c r="D191" s="165" t="s">
        <v>174</v>
      </c>
      <c r="E191" s="166" t="s">
        <v>1</v>
      </c>
      <c r="F191" s="167" t="s">
        <v>1302</v>
      </c>
      <c r="H191" s="166" t="s">
        <v>1</v>
      </c>
      <c r="I191" s="168"/>
      <c r="L191" s="164"/>
      <c r="M191" s="169"/>
      <c r="N191" s="170"/>
      <c r="O191" s="170"/>
      <c r="P191" s="170"/>
      <c r="Q191" s="170"/>
      <c r="R191" s="170"/>
      <c r="S191" s="170"/>
      <c r="T191" s="171"/>
      <c r="AT191" s="166" t="s">
        <v>174</v>
      </c>
      <c r="AU191" s="166" t="s">
        <v>84</v>
      </c>
      <c r="AV191" s="13" t="s">
        <v>82</v>
      </c>
      <c r="AW191" s="13" t="s">
        <v>30</v>
      </c>
      <c r="AX191" s="13" t="s">
        <v>74</v>
      </c>
      <c r="AY191" s="166" t="s">
        <v>166</v>
      </c>
    </row>
    <row r="192" spans="1:65" s="13" customFormat="1" ht="22.5">
      <c r="B192" s="164"/>
      <c r="D192" s="165" t="s">
        <v>174</v>
      </c>
      <c r="E192" s="166" t="s">
        <v>1</v>
      </c>
      <c r="F192" s="167" t="s">
        <v>1303</v>
      </c>
      <c r="H192" s="166" t="s">
        <v>1</v>
      </c>
      <c r="I192" s="168"/>
      <c r="L192" s="164"/>
      <c r="M192" s="169"/>
      <c r="N192" s="170"/>
      <c r="O192" s="170"/>
      <c r="P192" s="170"/>
      <c r="Q192" s="170"/>
      <c r="R192" s="170"/>
      <c r="S192" s="170"/>
      <c r="T192" s="171"/>
      <c r="AT192" s="166" t="s">
        <v>174</v>
      </c>
      <c r="AU192" s="166" t="s">
        <v>84</v>
      </c>
      <c r="AV192" s="13" t="s">
        <v>82</v>
      </c>
      <c r="AW192" s="13" t="s">
        <v>30</v>
      </c>
      <c r="AX192" s="13" t="s">
        <v>74</v>
      </c>
      <c r="AY192" s="166" t="s">
        <v>166</v>
      </c>
    </row>
    <row r="193" spans="1:65" s="13" customFormat="1" ht="22.5">
      <c r="B193" s="164"/>
      <c r="D193" s="165" t="s">
        <v>174</v>
      </c>
      <c r="E193" s="166" t="s">
        <v>1</v>
      </c>
      <c r="F193" s="167" t="s">
        <v>1304</v>
      </c>
      <c r="H193" s="166" t="s">
        <v>1</v>
      </c>
      <c r="I193" s="168"/>
      <c r="L193" s="164"/>
      <c r="M193" s="169"/>
      <c r="N193" s="170"/>
      <c r="O193" s="170"/>
      <c r="P193" s="170"/>
      <c r="Q193" s="170"/>
      <c r="R193" s="170"/>
      <c r="S193" s="170"/>
      <c r="T193" s="171"/>
      <c r="AT193" s="166" t="s">
        <v>174</v>
      </c>
      <c r="AU193" s="166" t="s">
        <v>84</v>
      </c>
      <c r="AV193" s="13" t="s">
        <v>82</v>
      </c>
      <c r="AW193" s="13" t="s">
        <v>30</v>
      </c>
      <c r="AX193" s="13" t="s">
        <v>74</v>
      </c>
      <c r="AY193" s="166" t="s">
        <v>166</v>
      </c>
    </row>
    <row r="194" spans="1:65" s="13" customFormat="1" ht="11.25">
      <c r="B194" s="164"/>
      <c r="D194" s="165" t="s">
        <v>174</v>
      </c>
      <c r="E194" s="166" t="s">
        <v>1</v>
      </c>
      <c r="F194" s="167" t="s">
        <v>1305</v>
      </c>
      <c r="H194" s="166" t="s">
        <v>1</v>
      </c>
      <c r="I194" s="168"/>
      <c r="L194" s="164"/>
      <c r="M194" s="169"/>
      <c r="N194" s="170"/>
      <c r="O194" s="170"/>
      <c r="P194" s="170"/>
      <c r="Q194" s="170"/>
      <c r="R194" s="170"/>
      <c r="S194" s="170"/>
      <c r="T194" s="171"/>
      <c r="AT194" s="166" t="s">
        <v>174</v>
      </c>
      <c r="AU194" s="166" t="s">
        <v>84</v>
      </c>
      <c r="AV194" s="13" t="s">
        <v>82</v>
      </c>
      <c r="AW194" s="13" t="s">
        <v>30</v>
      </c>
      <c r="AX194" s="13" t="s">
        <v>74</v>
      </c>
      <c r="AY194" s="166" t="s">
        <v>166</v>
      </c>
    </row>
    <row r="195" spans="1:65" s="13" customFormat="1" ht="11.25">
      <c r="B195" s="164"/>
      <c r="D195" s="165" t="s">
        <v>174</v>
      </c>
      <c r="E195" s="166" t="s">
        <v>1</v>
      </c>
      <c r="F195" s="167" t="s">
        <v>1306</v>
      </c>
      <c r="H195" s="166" t="s">
        <v>1</v>
      </c>
      <c r="I195" s="168"/>
      <c r="L195" s="164"/>
      <c r="M195" s="169"/>
      <c r="N195" s="170"/>
      <c r="O195" s="170"/>
      <c r="P195" s="170"/>
      <c r="Q195" s="170"/>
      <c r="R195" s="170"/>
      <c r="S195" s="170"/>
      <c r="T195" s="171"/>
      <c r="AT195" s="166" t="s">
        <v>174</v>
      </c>
      <c r="AU195" s="166" t="s">
        <v>84</v>
      </c>
      <c r="AV195" s="13" t="s">
        <v>82</v>
      </c>
      <c r="AW195" s="13" t="s">
        <v>30</v>
      </c>
      <c r="AX195" s="13" t="s">
        <v>74</v>
      </c>
      <c r="AY195" s="166" t="s">
        <v>166</v>
      </c>
    </row>
    <row r="196" spans="1:65" s="13" customFormat="1" ht="22.5">
      <c r="B196" s="164"/>
      <c r="D196" s="165" t="s">
        <v>174</v>
      </c>
      <c r="E196" s="166" t="s">
        <v>1</v>
      </c>
      <c r="F196" s="167" t="s">
        <v>1307</v>
      </c>
      <c r="H196" s="166" t="s">
        <v>1</v>
      </c>
      <c r="I196" s="168"/>
      <c r="L196" s="164"/>
      <c r="M196" s="169"/>
      <c r="N196" s="170"/>
      <c r="O196" s="170"/>
      <c r="P196" s="170"/>
      <c r="Q196" s="170"/>
      <c r="R196" s="170"/>
      <c r="S196" s="170"/>
      <c r="T196" s="171"/>
      <c r="AT196" s="166" t="s">
        <v>174</v>
      </c>
      <c r="AU196" s="166" t="s">
        <v>84</v>
      </c>
      <c r="AV196" s="13" t="s">
        <v>82</v>
      </c>
      <c r="AW196" s="13" t="s">
        <v>30</v>
      </c>
      <c r="AX196" s="13" t="s">
        <v>74</v>
      </c>
      <c r="AY196" s="166" t="s">
        <v>166</v>
      </c>
    </row>
    <row r="197" spans="1:65" s="13" customFormat="1" ht="22.5">
      <c r="B197" s="164"/>
      <c r="D197" s="165" t="s">
        <v>174</v>
      </c>
      <c r="E197" s="166" t="s">
        <v>1</v>
      </c>
      <c r="F197" s="167" t="s">
        <v>1308</v>
      </c>
      <c r="H197" s="166" t="s">
        <v>1</v>
      </c>
      <c r="I197" s="168"/>
      <c r="L197" s="164"/>
      <c r="M197" s="169"/>
      <c r="N197" s="170"/>
      <c r="O197" s="170"/>
      <c r="P197" s="170"/>
      <c r="Q197" s="170"/>
      <c r="R197" s="170"/>
      <c r="S197" s="170"/>
      <c r="T197" s="171"/>
      <c r="AT197" s="166" t="s">
        <v>174</v>
      </c>
      <c r="AU197" s="166" t="s">
        <v>84</v>
      </c>
      <c r="AV197" s="13" t="s">
        <v>82</v>
      </c>
      <c r="AW197" s="13" t="s">
        <v>30</v>
      </c>
      <c r="AX197" s="13" t="s">
        <v>74</v>
      </c>
      <c r="AY197" s="166" t="s">
        <v>166</v>
      </c>
    </row>
    <row r="198" spans="1:65" s="13" customFormat="1" ht="22.5">
      <c r="B198" s="164"/>
      <c r="D198" s="165" t="s">
        <v>174</v>
      </c>
      <c r="E198" s="166" t="s">
        <v>1</v>
      </c>
      <c r="F198" s="167" t="s">
        <v>1309</v>
      </c>
      <c r="H198" s="166" t="s">
        <v>1</v>
      </c>
      <c r="I198" s="168"/>
      <c r="L198" s="164"/>
      <c r="M198" s="169"/>
      <c r="N198" s="170"/>
      <c r="O198" s="170"/>
      <c r="P198" s="170"/>
      <c r="Q198" s="170"/>
      <c r="R198" s="170"/>
      <c r="S198" s="170"/>
      <c r="T198" s="171"/>
      <c r="AT198" s="166" t="s">
        <v>174</v>
      </c>
      <c r="AU198" s="166" t="s">
        <v>84</v>
      </c>
      <c r="AV198" s="13" t="s">
        <v>82</v>
      </c>
      <c r="AW198" s="13" t="s">
        <v>30</v>
      </c>
      <c r="AX198" s="13" t="s">
        <v>74</v>
      </c>
      <c r="AY198" s="166" t="s">
        <v>166</v>
      </c>
    </row>
    <row r="199" spans="1:65" s="13" customFormat="1" ht="22.5">
      <c r="B199" s="164"/>
      <c r="D199" s="165" t="s">
        <v>174</v>
      </c>
      <c r="E199" s="166" t="s">
        <v>1</v>
      </c>
      <c r="F199" s="167" t="s">
        <v>1310</v>
      </c>
      <c r="H199" s="166" t="s">
        <v>1</v>
      </c>
      <c r="I199" s="168"/>
      <c r="L199" s="164"/>
      <c r="M199" s="169"/>
      <c r="N199" s="170"/>
      <c r="O199" s="170"/>
      <c r="P199" s="170"/>
      <c r="Q199" s="170"/>
      <c r="R199" s="170"/>
      <c r="S199" s="170"/>
      <c r="T199" s="171"/>
      <c r="AT199" s="166" t="s">
        <v>174</v>
      </c>
      <c r="AU199" s="166" t="s">
        <v>84</v>
      </c>
      <c r="AV199" s="13" t="s">
        <v>82</v>
      </c>
      <c r="AW199" s="13" t="s">
        <v>30</v>
      </c>
      <c r="AX199" s="13" t="s">
        <v>74</v>
      </c>
      <c r="AY199" s="166" t="s">
        <v>166</v>
      </c>
    </row>
    <row r="200" spans="1:65" s="13" customFormat="1" ht="11.25">
      <c r="B200" s="164"/>
      <c r="D200" s="165" t="s">
        <v>174</v>
      </c>
      <c r="E200" s="166" t="s">
        <v>1</v>
      </c>
      <c r="F200" s="167" t="s">
        <v>1311</v>
      </c>
      <c r="H200" s="166" t="s">
        <v>1</v>
      </c>
      <c r="I200" s="168"/>
      <c r="L200" s="164"/>
      <c r="M200" s="169"/>
      <c r="N200" s="170"/>
      <c r="O200" s="170"/>
      <c r="P200" s="170"/>
      <c r="Q200" s="170"/>
      <c r="R200" s="170"/>
      <c r="S200" s="170"/>
      <c r="T200" s="171"/>
      <c r="AT200" s="166" t="s">
        <v>174</v>
      </c>
      <c r="AU200" s="166" t="s">
        <v>84</v>
      </c>
      <c r="AV200" s="13" t="s">
        <v>82</v>
      </c>
      <c r="AW200" s="13" t="s">
        <v>30</v>
      </c>
      <c r="AX200" s="13" t="s">
        <v>74</v>
      </c>
      <c r="AY200" s="166" t="s">
        <v>166</v>
      </c>
    </row>
    <row r="201" spans="1:65" s="13" customFormat="1" ht="11.25">
      <c r="B201" s="164"/>
      <c r="D201" s="165" t="s">
        <v>174</v>
      </c>
      <c r="E201" s="166" t="s">
        <v>1</v>
      </c>
      <c r="F201" s="167" t="s">
        <v>1312</v>
      </c>
      <c r="H201" s="166" t="s">
        <v>1</v>
      </c>
      <c r="I201" s="168"/>
      <c r="L201" s="164"/>
      <c r="M201" s="169"/>
      <c r="N201" s="170"/>
      <c r="O201" s="170"/>
      <c r="P201" s="170"/>
      <c r="Q201" s="170"/>
      <c r="R201" s="170"/>
      <c r="S201" s="170"/>
      <c r="T201" s="171"/>
      <c r="AT201" s="166" t="s">
        <v>174</v>
      </c>
      <c r="AU201" s="166" t="s">
        <v>84</v>
      </c>
      <c r="AV201" s="13" t="s">
        <v>82</v>
      </c>
      <c r="AW201" s="13" t="s">
        <v>30</v>
      </c>
      <c r="AX201" s="13" t="s">
        <v>74</v>
      </c>
      <c r="AY201" s="166" t="s">
        <v>166</v>
      </c>
    </row>
    <row r="202" spans="1:65" s="13" customFormat="1" ht="11.25">
      <c r="B202" s="164"/>
      <c r="D202" s="165" t="s">
        <v>174</v>
      </c>
      <c r="E202" s="166" t="s">
        <v>1</v>
      </c>
      <c r="F202" s="167" t="s">
        <v>1313</v>
      </c>
      <c r="H202" s="166" t="s">
        <v>1</v>
      </c>
      <c r="I202" s="168"/>
      <c r="L202" s="164"/>
      <c r="M202" s="169"/>
      <c r="N202" s="170"/>
      <c r="O202" s="170"/>
      <c r="P202" s="170"/>
      <c r="Q202" s="170"/>
      <c r="R202" s="170"/>
      <c r="S202" s="170"/>
      <c r="T202" s="171"/>
      <c r="AT202" s="166" t="s">
        <v>174</v>
      </c>
      <c r="AU202" s="166" t="s">
        <v>84</v>
      </c>
      <c r="AV202" s="13" t="s">
        <v>82</v>
      </c>
      <c r="AW202" s="13" t="s">
        <v>30</v>
      </c>
      <c r="AX202" s="13" t="s">
        <v>74</v>
      </c>
      <c r="AY202" s="166" t="s">
        <v>166</v>
      </c>
    </row>
    <row r="203" spans="1:65" s="13" customFormat="1" ht="33.75">
      <c r="B203" s="164"/>
      <c r="D203" s="165" t="s">
        <v>174</v>
      </c>
      <c r="E203" s="166" t="s">
        <v>1</v>
      </c>
      <c r="F203" s="167" t="s">
        <v>1314</v>
      </c>
      <c r="H203" s="166" t="s">
        <v>1</v>
      </c>
      <c r="I203" s="168"/>
      <c r="L203" s="164"/>
      <c r="M203" s="169"/>
      <c r="N203" s="170"/>
      <c r="O203" s="170"/>
      <c r="P203" s="170"/>
      <c r="Q203" s="170"/>
      <c r="R203" s="170"/>
      <c r="S203" s="170"/>
      <c r="T203" s="171"/>
      <c r="AT203" s="166" t="s">
        <v>174</v>
      </c>
      <c r="AU203" s="166" t="s">
        <v>84</v>
      </c>
      <c r="AV203" s="13" t="s">
        <v>82</v>
      </c>
      <c r="AW203" s="13" t="s">
        <v>30</v>
      </c>
      <c r="AX203" s="13" t="s">
        <v>74</v>
      </c>
      <c r="AY203" s="166" t="s">
        <v>166</v>
      </c>
    </row>
    <row r="204" spans="1:65" s="13" customFormat="1" ht="22.5">
      <c r="B204" s="164"/>
      <c r="D204" s="165" t="s">
        <v>174</v>
      </c>
      <c r="E204" s="166" t="s">
        <v>1</v>
      </c>
      <c r="F204" s="167" t="s">
        <v>1315</v>
      </c>
      <c r="H204" s="166" t="s">
        <v>1</v>
      </c>
      <c r="I204" s="168"/>
      <c r="L204" s="164"/>
      <c r="M204" s="169"/>
      <c r="N204" s="170"/>
      <c r="O204" s="170"/>
      <c r="P204" s="170"/>
      <c r="Q204" s="170"/>
      <c r="R204" s="170"/>
      <c r="S204" s="170"/>
      <c r="T204" s="171"/>
      <c r="AT204" s="166" t="s">
        <v>174</v>
      </c>
      <c r="AU204" s="166" t="s">
        <v>84</v>
      </c>
      <c r="AV204" s="13" t="s">
        <v>82</v>
      </c>
      <c r="AW204" s="13" t="s">
        <v>30</v>
      </c>
      <c r="AX204" s="13" t="s">
        <v>74</v>
      </c>
      <c r="AY204" s="166" t="s">
        <v>166</v>
      </c>
    </row>
    <row r="205" spans="1:65" s="13" customFormat="1" ht="22.5">
      <c r="B205" s="164"/>
      <c r="D205" s="165" t="s">
        <v>174</v>
      </c>
      <c r="E205" s="166" t="s">
        <v>1</v>
      </c>
      <c r="F205" s="167" t="s">
        <v>1316</v>
      </c>
      <c r="H205" s="166" t="s">
        <v>1</v>
      </c>
      <c r="I205" s="168"/>
      <c r="L205" s="164"/>
      <c r="M205" s="169"/>
      <c r="N205" s="170"/>
      <c r="O205" s="170"/>
      <c r="P205" s="170"/>
      <c r="Q205" s="170"/>
      <c r="R205" s="170"/>
      <c r="S205" s="170"/>
      <c r="T205" s="171"/>
      <c r="AT205" s="166" t="s">
        <v>174</v>
      </c>
      <c r="AU205" s="166" t="s">
        <v>84</v>
      </c>
      <c r="AV205" s="13" t="s">
        <v>82</v>
      </c>
      <c r="AW205" s="13" t="s">
        <v>30</v>
      </c>
      <c r="AX205" s="13" t="s">
        <v>74</v>
      </c>
      <c r="AY205" s="166" t="s">
        <v>166</v>
      </c>
    </row>
    <row r="206" spans="1:65" s="14" customFormat="1" ht="11.25">
      <c r="B206" s="172"/>
      <c r="D206" s="165" t="s">
        <v>174</v>
      </c>
      <c r="E206" s="173" t="s">
        <v>1</v>
      </c>
      <c r="F206" s="174" t="s">
        <v>172</v>
      </c>
      <c r="H206" s="175">
        <v>4</v>
      </c>
      <c r="I206" s="176"/>
      <c r="L206" s="172"/>
      <c r="M206" s="177"/>
      <c r="N206" s="178"/>
      <c r="O206" s="178"/>
      <c r="P206" s="178"/>
      <c r="Q206" s="178"/>
      <c r="R206" s="178"/>
      <c r="S206" s="178"/>
      <c r="T206" s="179"/>
      <c r="AT206" s="173" t="s">
        <v>174</v>
      </c>
      <c r="AU206" s="173" t="s">
        <v>84</v>
      </c>
      <c r="AV206" s="14" t="s">
        <v>84</v>
      </c>
      <c r="AW206" s="14" t="s">
        <v>30</v>
      </c>
      <c r="AX206" s="14" t="s">
        <v>74</v>
      </c>
      <c r="AY206" s="173" t="s">
        <v>166</v>
      </c>
    </row>
    <row r="207" spans="1:65" s="15" customFormat="1" ht="11.25">
      <c r="B207" s="180"/>
      <c r="D207" s="165" t="s">
        <v>174</v>
      </c>
      <c r="E207" s="181" t="s">
        <v>1</v>
      </c>
      <c r="F207" s="182" t="s">
        <v>177</v>
      </c>
      <c r="H207" s="183">
        <v>4</v>
      </c>
      <c r="I207" s="184"/>
      <c r="L207" s="180"/>
      <c r="M207" s="185"/>
      <c r="N207" s="186"/>
      <c r="O207" s="186"/>
      <c r="P207" s="186"/>
      <c r="Q207" s="186"/>
      <c r="R207" s="186"/>
      <c r="S207" s="186"/>
      <c r="T207" s="187"/>
      <c r="AT207" s="181" t="s">
        <v>174</v>
      </c>
      <c r="AU207" s="181" t="s">
        <v>84</v>
      </c>
      <c r="AV207" s="15" t="s">
        <v>172</v>
      </c>
      <c r="AW207" s="15" t="s">
        <v>30</v>
      </c>
      <c r="AX207" s="15" t="s">
        <v>82</v>
      </c>
      <c r="AY207" s="181" t="s">
        <v>166</v>
      </c>
    </row>
    <row r="208" spans="1:65" s="2" customFormat="1" ht="24.2" customHeight="1">
      <c r="A208" s="32"/>
      <c r="B208" s="149"/>
      <c r="C208" s="150" t="s">
        <v>188</v>
      </c>
      <c r="D208" s="150" t="s">
        <v>168</v>
      </c>
      <c r="E208" s="151" t="s">
        <v>1317</v>
      </c>
      <c r="F208" s="152" t="s">
        <v>1318</v>
      </c>
      <c r="G208" s="153" t="s">
        <v>180</v>
      </c>
      <c r="H208" s="154">
        <v>1</v>
      </c>
      <c r="I208" s="155"/>
      <c r="J208" s="156">
        <f>ROUND(I208*H208,2)</f>
        <v>0</v>
      </c>
      <c r="K208" s="157"/>
      <c r="L208" s="33"/>
      <c r="M208" s="158" t="s">
        <v>1</v>
      </c>
      <c r="N208" s="159" t="s">
        <v>39</v>
      </c>
      <c r="O208" s="58"/>
      <c r="P208" s="160">
        <f>O208*H208</f>
        <v>0</v>
      </c>
      <c r="Q208" s="160">
        <v>0</v>
      </c>
      <c r="R208" s="160">
        <f>Q208*H208</f>
        <v>0</v>
      </c>
      <c r="S208" s="160">
        <v>0</v>
      </c>
      <c r="T208" s="161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172</v>
      </c>
      <c r="AT208" s="162" t="s">
        <v>168</v>
      </c>
      <c r="AU208" s="162" t="s">
        <v>84</v>
      </c>
      <c r="AY208" s="17" t="s">
        <v>166</v>
      </c>
      <c r="BE208" s="163">
        <f>IF(N208="základní",J208,0)</f>
        <v>0</v>
      </c>
      <c r="BF208" s="163">
        <f>IF(N208="snížená",J208,0)</f>
        <v>0</v>
      </c>
      <c r="BG208" s="163">
        <f>IF(N208="zákl. přenesená",J208,0)</f>
        <v>0</v>
      </c>
      <c r="BH208" s="163">
        <f>IF(N208="sníž. přenesená",J208,0)</f>
        <v>0</v>
      </c>
      <c r="BI208" s="163">
        <f>IF(N208="nulová",J208,0)</f>
        <v>0</v>
      </c>
      <c r="BJ208" s="17" t="s">
        <v>82</v>
      </c>
      <c r="BK208" s="163">
        <f>ROUND(I208*H208,2)</f>
        <v>0</v>
      </c>
      <c r="BL208" s="17" t="s">
        <v>172</v>
      </c>
      <c r="BM208" s="162" t="s">
        <v>1319</v>
      </c>
    </row>
    <row r="209" spans="1:51" s="13" customFormat="1" ht="11.25">
      <c r="B209" s="164"/>
      <c r="D209" s="165" t="s">
        <v>174</v>
      </c>
      <c r="E209" s="166" t="s">
        <v>1</v>
      </c>
      <c r="F209" s="167" t="s">
        <v>1320</v>
      </c>
      <c r="H209" s="166" t="s">
        <v>1</v>
      </c>
      <c r="I209" s="168"/>
      <c r="L209" s="164"/>
      <c r="M209" s="169"/>
      <c r="N209" s="170"/>
      <c r="O209" s="170"/>
      <c r="P209" s="170"/>
      <c r="Q209" s="170"/>
      <c r="R209" s="170"/>
      <c r="S209" s="170"/>
      <c r="T209" s="171"/>
      <c r="AT209" s="166" t="s">
        <v>174</v>
      </c>
      <c r="AU209" s="166" t="s">
        <v>84</v>
      </c>
      <c r="AV209" s="13" t="s">
        <v>82</v>
      </c>
      <c r="AW209" s="13" t="s">
        <v>30</v>
      </c>
      <c r="AX209" s="13" t="s">
        <v>74</v>
      </c>
      <c r="AY209" s="166" t="s">
        <v>166</v>
      </c>
    </row>
    <row r="210" spans="1:51" s="14" customFormat="1" ht="11.25">
      <c r="B210" s="172"/>
      <c r="D210" s="165" t="s">
        <v>174</v>
      </c>
      <c r="E210" s="173" t="s">
        <v>1</v>
      </c>
      <c r="F210" s="174" t="s">
        <v>82</v>
      </c>
      <c r="H210" s="175">
        <v>1</v>
      </c>
      <c r="I210" s="176"/>
      <c r="L210" s="172"/>
      <c r="M210" s="177"/>
      <c r="N210" s="178"/>
      <c r="O210" s="178"/>
      <c r="P210" s="178"/>
      <c r="Q210" s="178"/>
      <c r="R210" s="178"/>
      <c r="S210" s="178"/>
      <c r="T210" s="179"/>
      <c r="AT210" s="173" t="s">
        <v>174</v>
      </c>
      <c r="AU210" s="173" t="s">
        <v>84</v>
      </c>
      <c r="AV210" s="14" t="s">
        <v>84</v>
      </c>
      <c r="AW210" s="14" t="s">
        <v>30</v>
      </c>
      <c r="AX210" s="14" t="s">
        <v>74</v>
      </c>
      <c r="AY210" s="173" t="s">
        <v>166</v>
      </c>
    </row>
    <row r="211" spans="1:51" s="15" customFormat="1" ht="11.25">
      <c r="B211" s="180"/>
      <c r="D211" s="165" t="s">
        <v>174</v>
      </c>
      <c r="E211" s="181" t="s">
        <v>1</v>
      </c>
      <c r="F211" s="182" t="s">
        <v>177</v>
      </c>
      <c r="H211" s="183">
        <v>1</v>
      </c>
      <c r="I211" s="184"/>
      <c r="L211" s="180"/>
      <c r="M211" s="188"/>
      <c r="N211" s="189"/>
      <c r="O211" s="189"/>
      <c r="P211" s="189"/>
      <c r="Q211" s="189"/>
      <c r="R211" s="189"/>
      <c r="S211" s="189"/>
      <c r="T211" s="190"/>
      <c r="AT211" s="181" t="s">
        <v>174</v>
      </c>
      <c r="AU211" s="181" t="s">
        <v>84</v>
      </c>
      <c r="AV211" s="15" t="s">
        <v>172</v>
      </c>
      <c r="AW211" s="15" t="s">
        <v>30</v>
      </c>
      <c r="AX211" s="15" t="s">
        <v>82</v>
      </c>
      <c r="AY211" s="181" t="s">
        <v>166</v>
      </c>
    </row>
    <row r="212" spans="1:51" s="2" customFormat="1" ht="6.95" customHeight="1">
      <c r="A212" s="32"/>
      <c r="B212" s="47"/>
      <c r="C212" s="48"/>
      <c r="D212" s="48"/>
      <c r="E212" s="48"/>
      <c r="F212" s="48"/>
      <c r="G212" s="48"/>
      <c r="H212" s="48"/>
      <c r="I212" s="48"/>
      <c r="J212" s="48"/>
      <c r="K212" s="48"/>
      <c r="L212" s="33"/>
      <c r="M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</row>
  </sheetData>
  <autoFilter ref="C117:K21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124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1321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ROUND((SUM(BE120:BE164)),  2)</f>
        <v>0</v>
      </c>
      <c r="G33" s="32"/>
      <c r="H33" s="32"/>
      <c r="I33" s="105">
        <v>0.21</v>
      </c>
      <c r="J33" s="104">
        <f>ROUND(((SUM(BE120:BE164))*I33),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ROUND((SUM(BF120:BF164)),  2)</f>
        <v>0</v>
      </c>
      <c r="G34" s="32"/>
      <c r="H34" s="32"/>
      <c r="I34" s="105">
        <v>0.12</v>
      </c>
      <c r="J34" s="104">
        <f>ROUND(((SUM(BF120:BF164))*I34),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ROUND((SUM(BG120:BG164)),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ROUND((SUM(BH120:BH164)),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ROUND((SUM(BI120:BI164)),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007 - Oplocení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J121</f>
        <v>0</v>
      </c>
      <c r="L97" s="117"/>
    </row>
    <row r="98" spans="1:31" s="10" customFormat="1" ht="19.899999999999999" customHeight="1">
      <c r="B98" s="121"/>
      <c r="D98" s="122" t="s">
        <v>149</v>
      </c>
      <c r="E98" s="123"/>
      <c r="F98" s="123"/>
      <c r="G98" s="123"/>
      <c r="H98" s="123"/>
      <c r="I98" s="123"/>
      <c r="J98" s="124">
        <f>J122</f>
        <v>0</v>
      </c>
      <c r="L98" s="121"/>
    </row>
    <row r="99" spans="1:31" s="10" customFormat="1" ht="19.899999999999999" customHeight="1">
      <c r="B99" s="121"/>
      <c r="D99" s="122" t="s">
        <v>1322</v>
      </c>
      <c r="E99" s="123"/>
      <c r="F99" s="123"/>
      <c r="G99" s="123"/>
      <c r="H99" s="123"/>
      <c r="I99" s="123"/>
      <c r="J99" s="124">
        <f>J127</f>
        <v>0</v>
      </c>
      <c r="L99" s="121"/>
    </row>
    <row r="100" spans="1:31" s="10" customFormat="1" ht="19.899999999999999" customHeight="1">
      <c r="B100" s="121"/>
      <c r="D100" s="122" t="s">
        <v>624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31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>
      <c r="A107" s="32"/>
      <c r="B107" s="33"/>
      <c r="C107" s="21" t="s">
        <v>151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50" t="str">
        <f>E7</f>
        <v>NÁVRH ZAHRADY MŠ V HOROUŠÁNKÁCH</v>
      </c>
      <c r="F110" s="251"/>
      <c r="G110" s="251"/>
      <c r="H110" s="251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141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12" t="str">
        <f>E9</f>
        <v>007 - Oplocení</v>
      </c>
      <c r="F112" s="252"/>
      <c r="G112" s="252"/>
      <c r="H112" s="25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27" t="s">
        <v>22</v>
      </c>
      <c r="J114" s="55" t="str">
        <f>IF(J12="","",J12)</f>
        <v>17. 4. 2025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24</v>
      </c>
      <c r="D116" s="32"/>
      <c r="E116" s="32"/>
      <c r="F116" s="25" t="str">
        <f>E15</f>
        <v xml:space="preserve"> </v>
      </c>
      <c r="G116" s="32"/>
      <c r="H116" s="32"/>
      <c r="I116" s="27" t="s">
        <v>29</v>
      </c>
      <c r="J116" s="30" t="str">
        <f>E21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>
      <c r="A117" s="32"/>
      <c r="B117" s="33"/>
      <c r="C117" s="27" t="s">
        <v>27</v>
      </c>
      <c r="D117" s="32"/>
      <c r="E117" s="32"/>
      <c r="F117" s="25" t="str">
        <f>IF(E18="","",E18)</f>
        <v>Vyplň údaj</v>
      </c>
      <c r="G117" s="32"/>
      <c r="H117" s="32"/>
      <c r="I117" s="27" t="s">
        <v>31</v>
      </c>
      <c r="J117" s="30" t="str">
        <f>E24</f>
        <v xml:space="preserve"> 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25"/>
      <c r="B119" s="126"/>
      <c r="C119" s="127" t="s">
        <v>152</v>
      </c>
      <c r="D119" s="128" t="s">
        <v>59</v>
      </c>
      <c r="E119" s="128" t="s">
        <v>55</v>
      </c>
      <c r="F119" s="128" t="s">
        <v>56</v>
      </c>
      <c r="G119" s="128" t="s">
        <v>153</v>
      </c>
      <c r="H119" s="128" t="s">
        <v>154</v>
      </c>
      <c r="I119" s="128" t="s">
        <v>155</v>
      </c>
      <c r="J119" s="129" t="s">
        <v>145</v>
      </c>
      <c r="K119" s="130" t="s">
        <v>156</v>
      </c>
      <c r="L119" s="131"/>
      <c r="M119" s="62" t="s">
        <v>1</v>
      </c>
      <c r="N119" s="63" t="s">
        <v>38</v>
      </c>
      <c r="O119" s="63" t="s">
        <v>157</v>
      </c>
      <c r="P119" s="63" t="s">
        <v>158</v>
      </c>
      <c r="Q119" s="63" t="s">
        <v>159</v>
      </c>
      <c r="R119" s="63" t="s">
        <v>160</v>
      </c>
      <c r="S119" s="63" t="s">
        <v>161</v>
      </c>
      <c r="T119" s="64" t="s">
        <v>162</v>
      </c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</row>
    <row r="120" spans="1:65" s="2" customFormat="1" ht="22.9" customHeight="1">
      <c r="A120" s="32"/>
      <c r="B120" s="33"/>
      <c r="C120" s="69" t="s">
        <v>163</v>
      </c>
      <c r="D120" s="32"/>
      <c r="E120" s="32"/>
      <c r="F120" s="32"/>
      <c r="G120" s="32"/>
      <c r="H120" s="32"/>
      <c r="I120" s="32"/>
      <c r="J120" s="132">
        <f>BK120</f>
        <v>0</v>
      </c>
      <c r="K120" s="32"/>
      <c r="L120" s="33"/>
      <c r="M120" s="65"/>
      <c r="N120" s="56"/>
      <c r="O120" s="66"/>
      <c r="P120" s="133">
        <f>P121</f>
        <v>0</v>
      </c>
      <c r="Q120" s="66"/>
      <c r="R120" s="133">
        <f>R121</f>
        <v>1.2168479999999997</v>
      </c>
      <c r="S120" s="66"/>
      <c r="T120" s="134">
        <f>T121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73</v>
      </c>
      <c r="AU120" s="17" t="s">
        <v>147</v>
      </c>
      <c r="BK120" s="135">
        <f>BK121</f>
        <v>0</v>
      </c>
    </row>
    <row r="121" spans="1:65" s="12" customFormat="1" ht="25.9" customHeight="1">
      <c r="B121" s="136"/>
      <c r="D121" s="137" t="s">
        <v>73</v>
      </c>
      <c r="E121" s="138" t="s">
        <v>164</v>
      </c>
      <c r="F121" s="138" t="s">
        <v>165</v>
      </c>
      <c r="I121" s="139"/>
      <c r="J121" s="140">
        <f>BK121</f>
        <v>0</v>
      </c>
      <c r="L121" s="136"/>
      <c r="M121" s="141"/>
      <c r="N121" s="142"/>
      <c r="O121" s="142"/>
      <c r="P121" s="143">
        <f>P122+P127+P128</f>
        <v>0</v>
      </c>
      <c r="Q121" s="142"/>
      <c r="R121" s="143">
        <f>R122+R127+R128</f>
        <v>1.2168479999999997</v>
      </c>
      <c r="S121" s="142"/>
      <c r="T121" s="144">
        <f>T122+T127+T128</f>
        <v>0</v>
      </c>
      <c r="AR121" s="137" t="s">
        <v>82</v>
      </c>
      <c r="AT121" s="145" t="s">
        <v>73</v>
      </c>
      <c r="AU121" s="145" t="s">
        <v>74</v>
      </c>
      <c r="AY121" s="137" t="s">
        <v>166</v>
      </c>
      <c r="BK121" s="146">
        <f>BK122+BK127+BK128</f>
        <v>0</v>
      </c>
    </row>
    <row r="122" spans="1:65" s="12" customFormat="1" ht="22.9" customHeight="1">
      <c r="B122" s="136"/>
      <c r="D122" s="137" t="s">
        <v>73</v>
      </c>
      <c r="E122" s="147" t="s">
        <v>82</v>
      </c>
      <c r="F122" s="147" t="s">
        <v>167</v>
      </c>
      <c r="I122" s="139"/>
      <c r="J122" s="148">
        <f>BK122</f>
        <v>0</v>
      </c>
      <c r="L122" s="136"/>
      <c r="M122" s="141"/>
      <c r="N122" s="142"/>
      <c r="O122" s="142"/>
      <c r="P122" s="143">
        <f>SUM(P123:P126)</f>
        <v>0</v>
      </c>
      <c r="Q122" s="142"/>
      <c r="R122" s="143">
        <f>SUM(R123:R126)</f>
        <v>0</v>
      </c>
      <c r="S122" s="142"/>
      <c r="T122" s="144">
        <f>SUM(T123:T126)</f>
        <v>0</v>
      </c>
      <c r="AR122" s="137" t="s">
        <v>82</v>
      </c>
      <c r="AT122" s="145" t="s">
        <v>73</v>
      </c>
      <c r="AU122" s="145" t="s">
        <v>82</v>
      </c>
      <c r="AY122" s="137" t="s">
        <v>166</v>
      </c>
      <c r="BK122" s="146">
        <f>SUM(BK123:BK126)</f>
        <v>0</v>
      </c>
    </row>
    <row r="123" spans="1:65" s="2" customFormat="1" ht="33" customHeight="1">
      <c r="A123" s="32"/>
      <c r="B123" s="149"/>
      <c r="C123" s="150" t="s">
        <v>82</v>
      </c>
      <c r="D123" s="150" t="s">
        <v>168</v>
      </c>
      <c r="E123" s="151" t="s">
        <v>1323</v>
      </c>
      <c r="F123" s="152" t="s">
        <v>1324</v>
      </c>
      <c r="G123" s="153" t="s">
        <v>247</v>
      </c>
      <c r="H123" s="154">
        <v>1.008</v>
      </c>
      <c r="I123" s="155"/>
      <c r="J123" s="156">
        <f>ROUND(I123*H123,2)</f>
        <v>0</v>
      </c>
      <c r="K123" s="157"/>
      <c r="L123" s="33"/>
      <c r="M123" s="158" t="s">
        <v>1</v>
      </c>
      <c r="N123" s="159" t="s">
        <v>39</v>
      </c>
      <c r="O123" s="58"/>
      <c r="P123" s="160">
        <f>O123*H123</f>
        <v>0</v>
      </c>
      <c r="Q123" s="160">
        <v>0</v>
      </c>
      <c r="R123" s="160">
        <f>Q123*H123</f>
        <v>0</v>
      </c>
      <c r="S123" s="160">
        <v>0</v>
      </c>
      <c r="T123" s="161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62" t="s">
        <v>172</v>
      </c>
      <c r="AT123" s="162" t="s">
        <v>168</v>
      </c>
      <c r="AU123" s="162" t="s">
        <v>84</v>
      </c>
      <c r="AY123" s="17" t="s">
        <v>166</v>
      </c>
      <c r="BE123" s="163">
        <f>IF(N123="základní",J123,0)</f>
        <v>0</v>
      </c>
      <c r="BF123" s="163">
        <f>IF(N123="snížená",J123,0)</f>
        <v>0</v>
      </c>
      <c r="BG123" s="163">
        <f>IF(N123="zákl. přenesená",J123,0)</f>
        <v>0</v>
      </c>
      <c r="BH123" s="163">
        <f>IF(N123="sníž. přenesená",J123,0)</f>
        <v>0</v>
      </c>
      <c r="BI123" s="163">
        <f>IF(N123="nulová",J123,0)</f>
        <v>0</v>
      </c>
      <c r="BJ123" s="17" t="s">
        <v>82</v>
      </c>
      <c r="BK123" s="163">
        <f>ROUND(I123*H123,2)</f>
        <v>0</v>
      </c>
      <c r="BL123" s="17" t="s">
        <v>172</v>
      </c>
      <c r="BM123" s="162" t="s">
        <v>1325</v>
      </c>
    </row>
    <row r="124" spans="1:65" s="13" customFormat="1" ht="11.25">
      <c r="B124" s="164"/>
      <c r="D124" s="165" t="s">
        <v>174</v>
      </c>
      <c r="E124" s="166" t="s">
        <v>1</v>
      </c>
      <c r="F124" s="167" t="s">
        <v>1326</v>
      </c>
      <c r="H124" s="166" t="s">
        <v>1</v>
      </c>
      <c r="I124" s="168"/>
      <c r="L124" s="164"/>
      <c r="M124" s="169"/>
      <c r="N124" s="170"/>
      <c r="O124" s="170"/>
      <c r="P124" s="170"/>
      <c r="Q124" s="170"/>
      <c r="R124" s="170"/>
      <c r="S124" s="170"/>
      <c r="T124" s="171"/>
      <c r="AT124" s="166" t="s">
        <v>174</v>
      </c>
      <c r="AU124" s="166" t="s">
        <v>84</v>
      </c>
      <c r="AV124" s="13" t="s">
        <v>82</v>
      </c>
      <c r="AW124" s="13" t="s">
        <v>30</v>
      </c>
      <c r="AX124" s="13" t="s">
        <v>74</v>
      </c>
      <c r="AY124" s="166" t="s">
        <v>166</v>
      </c>
    </row>
    <row r="125" spans="1:65" s="14" customFormat="1" ht="11.25">
      <c r="B125" s="172"/>
      <c r="D125" s="165" t="s">
        <v>174</v>
      </c>
      <c r="E125" s="173" t="s">
        <v>1</v>
      </c>
      <c r="F125" s="174" t="s">
        <v>1327</v>
      </c>
      <c r="H125" s="175">
        <v>1.008</v>
      </c>
      <c r="I125" s="176"/>
      <c r="L125" s="172"/>
      <c r="M125" s="177"/>
      <c r="N125" s="178"/>
      <c r="O125" s="178"/>
      <c r="P125" s="178"/>
      <c r="Q125" s="178"/>
      <c r="R125" s="178"/>
      <c r="S125" s="178"/>
      <c r="T125" s="179"/>
      <c r="AT125" s="173" t="s">
        <v>174</v>
      </c>
      <c r="AU125" s="173" t="s">
        <v>84</v>
      </c>
      <c r="AV125" s="14" t="s">
        <v>84</v>
      </c>
      <c r="AW125" s="14" t="s">
        <v>30</v>
      </c>
      <c r="AX125" s="14" t="s">
        <v>74</v>
      </c>
      <c r="AY125" s="173" t="s">
        <v>166</v>
      </c>
    </row>
    <row r="126" spans="1:65" s="15" customFormat="1" ht="11.25">
      <c r="B126" s="180"/>
      <c r="D126" s="165" t="s">
        <v>174</v>
      </c>
      <c r="E126" s="181" t="s">
        <v>1</v>
      </c>
      <c r="F126" s="182" t="s">
        <v>177</v>
      </c>
      <c r="H126" s="183">
        <v>1.008</v>
      </c>
      <c r="I126" s="184"/>
      <c r="L126" s="180"/>
      <c r="M126" s="185"/>
      <c r="N126" s="186"/>
      <c r="O126" s="186"/>
      <c r="P126" s="186"/>
      <c r="Q126" s="186"/>
      <c r="R126" s="186"/>
      <c r="S126" s="186"/>
      <c r="T126" s="187"/>
      <c r="AT126" s="181" t="s">
        <v>174</v>
      </c>
      <c r="AU126" s="181" t="s">
        <v>84</v>
      </c>
      <c r="AV126" s="15" t="s">
        <v>172</v>
      </c>
      <c r="AW126" s="15" t="s">
        <v>30</v>
      </c>
      <c r="AX126" s="15" t="s">
        <v>82</v>
      </c>
      <c r="AY126" s="181" t="s">
        <v>166</v>
      </c>
    </row>
    <row r="127" spans="1:65" s="12" customFormat="1" ht="22.9" customHeight="1">
      <c r="B127" s="136"/>
      <c r="D127" s="137" t="s">
        <v>73</v>
      </c>
      <c r="E127" s="147" t="s">
        <v>84</v>
      </c>
      <c r="F127" s="147" t="s">
        <v>1328</v>
      </c>
      <c r="I127" s="139"/>
      <c r="J127" s="148">
        <f>BK127</f>
        <v>0</v>
      </c>
      <c r="L127" s="136"/>
      <c r="M127" s="141"/>
      <c r="N127" s="142"/>
      <c r="O127" s="142"/>
      <c r="P127" s="143">
        <v>0</v>
      </c>
      <c r="Q127" s="142"/>
      <c r="R127" s="143">
        <v>0</v>
      </c>
      <c r="S127" s="142"/>
      <c r="T127" s="144">
        <v>0</v>
      </c>
      <c r="AR127" s="137" t="s">
        <v>82</v>
      </c>
      <c r="AT127" s="145" t="s">
        <v>73</v>
      </c>
      <c r="AU127" s="145" t="s">
        <v>82</v>
      </c>
      <c r="AY127" s="137" t="s">
        <v>166</v>
      </c>
      <c r="BK127" s="146">
        <v>0</v>
      </c>
    </row>
    <row r="128" spans="1:65" s="12" customFormat="1" ht="22.9" customHeight="1">
      <c r="B128" s="136"/>
      <c r="D128" s="137" t="s">
        <v>73</v>
      </c>
      <c r="E128" s="147" t="s">
        <v>190</v>
      </c>
      <c r="F128" s="147" t="s">
        <v>702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SUM(P129:P164)</f>
        <v>0</v>
      </c>
      <c r="Q128" s="142"/>
      <c r="R128" s="143">
        <f>SUM(R129:R164)</f>
        <v>1.2168479999999997</v>
      </c>
      <c r="S128" s="142"/>
      <c r="T128" s="144">
        <f>SUM(T129:T164)</f>
        <v>0</v>
      </c>
      <c r="AR128" s="137" t="s">
        <v>82</v>
      </c>
      <c r="AT128" s="145" t="s">
        <v>73</v>
      </c>
      <c r="AU128" s="145" t="s">
        <v>82</v>
      </c>
      <c r="AY128" s="137" t="s">
        <v>166</v>
      </c>
      <c r="BK128" s="146">
        <f>SUM(BK129:BK164)</f>
        <v>0</v>
      </c>
    </row>
    <row r="129" spans="1:65" s="2" customFormat="1" ht="24.2" customHeight="1">
      <c r="A129" s="32"/>
      <c r="B129" s="149"/>
      <c r="C129" s="150" t="s">
        <v>84</v>
      </c>
      <c r="D129" s="150" t="s">
        <v>168</v>
      </c>
      <c r="E129" s="151" t="s">
        <v>1329</v>
      </c>
      <c r="F129" s="152" t="s">
        <v>1330</v>
      </c>
      <c r="G129" s="153" t="s">
        <v>180</v>
      </c>
      <c r="H129" s="154">
        <v>6</v>
      </c>
      <c r="I129" s="155"/>
      <c r="J129" s="156">
        <f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>O129*H129</f>
        <v>0</v>
      </c>
      <c r="Q129" s="160">
        <v>0.17488799999999999</v>
      </c>
      <c r="R129" s="160">
        <f>Q129*H129</f>
        <v>1.049328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172</v>
      </c>
      <c r="AT129" s="162" t="s">
        <v>168</v>
      </c>
      <c r="AU129" s="162" t="s">
        <v>84</v>
      </c>
      <c r="AY129" s="17" t="s">
        <v>166</v>
      </c>
      <c r="BE129" s="163">
        <f>IF(N129="základní",J129,0)</f>
        <v>0</v>
      </c>
      <c r="BF129" s="163">
        <f>IF(N129="snížená",J129,0)</f>
        <v>0</v>
      </c>
      <c r="BG129" s="163">
        <f>IF(N129="zákl. přenesená",J129,0)</f>
        <v>0</v>
      </c>
      <c r="BH129" s="163">
        <f>IF(N129="sníž. přenesená",J129,0)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172</v>
      </c>
      <c r="BM129" s="162" t="s">
        <v>1331</v>
      </c>
    </row>
    <row r="130" spans="1:65" s="13" customFormat="1" ht="11.25">
      <c r="B130" s="164"/>
      <c r="D130" s="165" t="s">
        <v>174</v>
      </c>
      <c r="E130" s="166" t="s">
        <v>1</v>
      </c>
      <c r="F130" s="167" t="s">
        <v>1326</v>
      </c>
      <c r="H130" s="166" t="s">
        <v>1</v>
      </c>
      <c r="I130" s="168"/>
      <c r="L130" s="164"/>
      <c r="M130" s="169"/>
      <c r="N130" s="170"/>
      <c r="O130" s="170"/>
      <c r="P130" s="170"/>
      <c r="Q130" s="170"/>
      <c r="R130" s="170"/>
      <c r="S130" s="170"/>
      <c r="T130" s="171"/>
      <c r="AT130" s="166" t="s">
        <v>174</v>
      </c>
      <c r="AU130" s="166" t="s">
        <v>84</v>
      </c>
      <c r="AV130" s="13" t="s">
        <v>82</v>
      </c>
      <c r="AW130" s="13" t="s">
        <v>30</v>
      </c>
      <c r="AX130" s="13" t="s">
        <v>74</v>
      </c>
      <c r="AY130" s="166" t="s">
        <v>166</v>
      </c>
    </row>
    <row r="131" spans="1:65" s="14" customFormat="1" ht="11.25">
      <c r="B131" s="172"/>
      <c r="D131" s="165" t="s">
        <v>174</v>
      </c>
      <c r="E131" s="173" t="s">
        <v>1</v>
      </c>
      <c r="F131" s="174" t="s">
        <v>201</v>
      </c>
      <c r="H131" s="175">
        <v>6</v>
      </c>
      <c r="I131" s="176"/>
      <c r="L131" s="172"/>
      <c r="M131" s="177"/>
      <c r="N131" s="178"/>
      <c r="O131" s="178"/>
      <c r="P131" s="178"/>
      <c r="Q131" s="178"/>
      <c r="R131" s="178"/>
      <c r="S131" s="178"/>
      <c r="T131" s="179"/>
      <c r="AT131" s="173" t="s">
        <v>174</v>
      </c>
      <c r="AU131" s="173" t="s">
        <v>84</v>
      </c>
      <c r="AV131" s="14" t="s">
        <v>84</v>
      </c>
      <c r="AW131" s="14" t="s">
        <v>30</v>
      </c>
      <c r="AX131" s="14" t="s">
        <v>74</v>
      </c>
      <c r="AY131" s="173" t="s">
        <v>166</v>
      </c>
    </row>
    <row r="132" spans="1:65" s="15" customFormat="1" ht="11.25">
      <c r="B132" s="180"/>
      <c r="D132" s="165" t="s">
        <v>174</v>
      </c>
      <c r="E132" s="181" t="s">
        <v>1</v>
      </c>
      <c r="F132" s="182" t="s">
        <v>177</v>
      </c>
      <c r="H132" s="183">
        <v>6</v>
      </c>
      <c r="I132" s="184"/>
      <c r="L132" s="180"/>
      <c r="M132" s="185"/>
      <c r="N132" s="186"/>
      <c r="O132" s="186"/>
      <c r="P132" s="186"/>
      <c r="Q132" s="186"/>
      <c r="R132" s="186"/>
      <c r="S132" s="186"/>
      <c r="T132" s="187"/>
      <c r="AT132" s="181" t="s">
        <v>174</v>
      </c>
      <c r="AU132" s="181" t="s">
        <v>84</v>
      </c>
      <c r="AV132" s="15" t="s">
        <v>172</v>
      </c>
      <c r="AW132" s="15" t="s">
        <v>30</v>
      </c>
      <c r="AX132" s="15" t="s">
        <v>82</v>
      </c>
      <c r="AY132" s="181" t="s">
        <v>166</v>
      </c>
    </row>
    <row r="133" spans="1:65" s="2" customFormat="1" ht="24.2" customHeight="1">
      <c r="A133" s="32"/>
      <c r="B133" s="149"/>
      <c r="C133" s="191" t="s">
        <v>190</v>
      </c>
      <c r="D133" s="191" t="s">
        <v>244</v>
      </c>
      <c r="E133" s="192" t="s">
        <v>1332</v>
      </c>
      <c r="F133" s="193" t="s">
        <v>1333</v>
      </c>
      <c r="G133" s="194" t="s">
        <v>180</v>
      </c>
      <c r="H133" s="195">
        <v>6</v>
      </c>
      <c r="I133" s="196"/>
      <c r="J133" s="197">
        <f>ROUND(I133*H133,2)</f>
        <v>0</v>
      </c>
      <c r="K133" s="198"/>
      <c r="L133" s="199"/>
      <c r="M133" s="200" t="s">
        <v>1</v>
      </c>
      <c r="N133" s="201" t="s">
        <v>39</v>
      </c>
      <c r="O133" s="58"/>
      <c r="P133" s="160">
        <f>O133*H133</f>
        <v>0</v>
      </c>
      <c r="Q133" s="160">
        <v>2E-3</v>
      </c>
      <c r="R133" s="160">
        <f>Q133*H133</f>
        <v>1.2E-2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209</v>
      </c>
      <c r="AT133" s="162" t="s">
        <v>244</v>
      </c>
      <c r="AU133" s="162" t="s">
        <v>84</v>
      </c>
      <c r="AY133" s="17" t="s">
        <v>166</v>
      </c>
      <c r="BE133" s="163">
        <f>IF(N133="základní",J133,0)</f>
        <v>0</v>
      </c>
      <c r="BF133" s="163">
        <f>IF(N133="snížená",J133,0)</f>
        <v>0</v>
      </c>
      <c r="BG133" s="163">
        <f>IF(N133="zákl. přenesená",J133,0)</f>
        <v>0</v>
      </c>
      <c r="BH133" s="163">
        <f>IF(N133="sníž. přenesená",J133,0)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172</v>
      </c>
      <c r="BM133" s="162" t="s">
        <v>1334</v>
      </c>
    </row>
    <row r="134" spans="1:65" s="13" customFormat="1" ht="11.25">
      <c r="B134" s="164"/>
      <c r="D134" s="165" t="s">
        <v>174</v>
      </c>
      <c r="E134" s="166" t="s">
        <v>1</v>
      </c>
      <c r="F134" s="167" t="s">
        <v>1326</v>
      </c>
      <c r="H134" s="166" t="s">
        <v>1</v>
      </c>
      <c r="I134" s="168"/>
      <c r="L134" s="164"/>
      <c r="M134" s="169"/>
      <c r="N134" s="170"/>
      <c r="O134" s="170"/>
      <c r="P134" s="170"/>
      <c r="Q134" s="170"/>
      <c r="R134" s="170"/>
      <c r="S134" s="170"/>
      <c r="T134" s="171"/>
      <c r="AT134" s="166" t="s">
        <v>174</v>
      </c>
      <c r="AU134" s="166" t="s">
        <v>84</v>
      </c>
      <c r="AV134" s="13" t="s">
        <v>82</v>
      </c>
      <c r="AW134" s="13" t="s">
        <v>30</v>
      </c>
      <c r="AX134" s="13" t="s">
        <v>74</v>
      </c>
      <c r="AY134" s="166" t="s">
        <v>166</v>
      </c>
    </row>
    <row r="135" spans="1:65" s="14" customFormat="1" ht="11.25">
      <c r="B135" s="172"/>
      <c r="D135" s="165" t="s">
        <v>174</v>
      </c>
      <c r="E135" s="173" t="s">
        <v>1</v>
      </c>
      <c r="F135" s="174" t="s">
        <v>201</v>
      </c>
      <c r="H135" s="175">
        <v>6</v>
      </c>
      <c r="I135" s="176"/>
      <c r="L135" s="172"/>
      <c r="M135" s="177"/>
      <c r="N135" s="178"/>
      <c r="O135" s="178"/>
      <c r="P135" s="178"/>
      <c r="Q135" s="178"/>
      <c r="R135" s="178"/>
      <c r="S135" s="178"/>
      <c r="T135" s="179"/>
      <c r="AT135" s="173" t="s">
        <v>174</v>
      </c>
      <c r="AU135" s="173" t="s">
        <v>84</v>
      </c>
      <c r="AV135" s="14" t="s">
        <v>84</v>
      </c>
      <c r="AW135" s="14" t="s">
        <v>30</v>
      </c>
      <c r="AX135" s="14" t="s">
        <v>74</v>
      </c>
      <c r="AY135" s="173" t="s">
        <v>166</v>
      </c>
    </row>
    <row r="136" spans="1:65" s="15" customFormat="1" ht="11.25">
      <c r="B136" s="180"/>
      <c r="D136" s="165" t="s">
        <v>174</v>
      </c>
      <c r="E136" s="181" t="s">
        <v>1</v>
      </c>
      <c r="F136" s="182" t="s">
        <v>177</v>
      </c>
      <c r="H136" s="183">
        <v>6</v>
      </c>
      <c r="I136" s="184"/>
      <c r="L136" s="180"/>
      <c r="M136" s="185"/>
      <c r="N136" s="186"/>
      <c r="O136" s="186"/>
      <c r="P136" s="186"/>
      <c r="Q136" s="186"/>
      <c r="R136" s="186"/>
      <c r="S136" s="186"/>
      <c r="T136" s="187"/>
      <c r="AT136" s="181" t="s">
        <v>174</v>
      </c>
      <c r="AU136" s="181" t="s">
        <v>84</v>
      </c>
      <c r="AV136" s="15" t="s">
        <v>172</v>
      </c>
      <c r="AW136" s="15" t="s">
        <v>30</v>
      </c>
      <c r="AX136" s="15" t="s">
        <v>82</v>
      </c>
      <c r="AY136" s="181" t="s">
        <v>166</v>
      </c>
    </row>
    <row r="137" spans="1:65" s="2" customFormat="1" ht="16.5" customHeight="1">
      <c r="A137" s="32"/>
      <c r="B137" s="149"/>
      <c r="C137" s="191" t="s">
        <v>172</v>
      </c>
      <c r="D137" s="191" t="s">
        <v>244</v>
      </c>
      <c r="E137" s="192" t="s">
        <v>1335</v>
      </c>
      <c r="F137" s="193" t="s">
        <v>1336</v>
      </c>
      <c r="G137" s="194" t="s">
        <v>180</v>
      </c>
      <c r="H137" s="195">
        <v>6</v>
      </c>
      <c r="I137" s="196"/>
      <c r="J137" s="197">
        <f>ROUND(I137*H137,2)</f>
        <v>0</v>
      </c>
      <c r="K137" s="198"/>
      <c r="L137" s="199"/>
      <c r="M137" s="200" t="s">
        <v>1</v>
      </c>
      <c r="N137" s="201" t="s">
        <v>39</v>
      </c>
      <c r="O137" s="58"/>
      <c r="P137" s="160">
        <f>O137*H137</f>
        <v>0</v>
      </c>
      <c r="Q137" s="160">
        <v>1E-4</v>
      </c>
      <c r="R137" s="160">
        <f>Q137*H137</f>
        <v>6.0000000000000006E-4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209</v>
      </c>
      <c r="AT137" s="162" t="s">
        <v>244</v>
      </c>
      <c r="AU137" s="162" t="s">
        <v>84</v>
      </c>
      <c r="AY137" s="17" t="s">
        <v>166</v>
      </c>
      <c r="BE137" s="163">
        <f>IF(N137="základní",J137,0)</f>
        <v>0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7" t="s">
        <v>82</v>
      </c>
      <c r="BK137" s="163">
        <f>ROUND(I137*H137,2)</f>
        <v>0</v>
      </c>
      <c r="BL137" s="17" t="s">
        <v>172</v>
      </c>
      <c r="BM137" s="162" t="s">
        <v>1337</v>
      </c>
    </row>
    <row r="138" spans="1:65" s="13" customFormat="1" ht="11.25">
      <c r="B138" s="164"/>
      <c r="D138" s="165" t="s">
        <v>174</v>
      </c>
      <c r="E138" s="166" t="s">
        <v>1</v>
      </c>
      <c r="F138" s="167" t="s">
        <v>1326</v>
      </c>
      <c r="H138" s="166" t="s">
        <v>1</v>
      </c>
      <c r="I138" s="168"/>
      <c r="L138" s="164"/>
      <c r="M138" s="169"/>
      <c r="N138" s="170"/>
      <c r="O138" s="170"/>
      <c r="P138" s="170"/>
      <c r="Q138" s="170"/>
      <c r="R138" s="170"/>
      <c r="S138" s="170"/>
      <c r="T138" s="171"/>
      <c r="AT138" s="166" t="s">
        <v>174</v>
      </c>
      <c r="AU138" s="166" t="s">
        <v>84</v>
      </c>
      <c r="AV138" s="13" t="s">
        <v>82</v>
      </c>
      <c r="AW138" s="13" t="s">
        <v>30</v>
      </c>
      <c r="AX138" s="13" t="s">
        <v>74</v>
      </c>
      <c r="AY138" s="166" t="s">
        <v>166</v>
      </c>
    </row>
    <row r="139" spans="1:65" s="14" customFormat="1" ht="11.25">
      <c r="B139" s="172"/>
      <c r="D139" s="165" t="s">
        <v>174</v>
      </c>
      <c r="E139" s="173" t="s">
        <v>1</v>
      </c>
      <c r="F139" s="174" t="s">
        <v>201</v>
      </c>
      <c r="H139" s="175">
        <v>6</v>
      </c>
      <c r="I139" s="176"/>
      <c r="L139" s="172"/>
      <c r="M139" s="177"/>
      <c r="N139" s="178"/>
      <c r="O139" s="178"/>
      <c r="P139" s="178"/>
      <c r="Q139" s="178"/>
      <c r="R139" s="178"/>
      <c r="S139" s="178"/>
      <c r="T139" s="179"/>
      <c r="AT139" s="173" t="s">
        <v>174</v>
      </c>
      <c r="AU139" s="173" t="s">
        <v>84</v>
      </c>
      <c r="AV139" s="14" t="s">
        <v>84</v>
      </c>
      <c r="AW139" s="14" t="s">
        <v>30</v>
      </c>
      <c r="AX139" s="14" t="s">
        <v>74</v>
      </c>
      <c r="AY139" s="173" t="s">
        <v>166</v>
      </c>
    </row>
    <row r="140" spans="1:65" s="15" customFormat="1" ht="11.25">
      <c r="B140" s="180"/>
      <c r="D140" s="165" t="s">
        <v>174</v>
      </c>
      <c r="E140" s="181" t="s">
        <v>1</v>
      </c>
      <c r="F140" s="182" t="s">
        <v>177</v>
      </c>
      <c r="H140" s="183">
        <v>6</v>
      </c>
      <c r="I140" s="184"/>
      <c r="L140" s="180"/>
      <c r="M140" s="185"/>
      <c r="N140" s="186"/>
      <c r="O140" s="186"/>
      <c r="P140" s="186"/>
      <c r="Q140" s="186"/>
      <c r="R140" s="186"/>
      <c r="S140" s="186"/>
      <c r="T140" s="187"/>
      <c r="AT140" s="181" t="s">
        <v>174</v>
      </c>
      <c r="AU140" s="181" t="s">
        <v>84</v>
      </c>
      <c r="AV140" s="15" t="s">
        <v>172</v>
      </c>
      <c r="AW140" s="15" t="s">
        <v>30</v>
      </c>
      <c r="AX140" s="15" t="s">
        <v>82</v>
      </c>
      <c r="AY140" s="181" t="s">
        <v>166</v>
      </c>
    </row>
    <row r="141" spans="1:65" s="2" customFormat="1" ht="24.2" customHeight="1">
      <c r="A141" s="32"/>
      <c r="B141" s="149"/>
      <c r="C141" s="150" t="s">
        <v>197</v>
      </c>
      <c r="D141" s="150" t="s">
        <v>168</v>
      </c>
      <c r="E141" s="151" t="s">
        <v>1338</v>
      </c>
      <c r="F141" s="152" t="s">
        <v>1339</v>
      </c>
      <c r="G141" s="153" t="s">
        <v>180</v>
      </c>
      <c r="H141" s="154">
        <v>4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39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172</v>
      </c>
      <c r="AT141" s="162" t="s">
        <v>168</v>
      </c>
      <c r="AU141" s="162" t="s">
        <v>84</v>
      </c>
      <c r="AY141" s="17" t="s">
        <v>166</v>
      </c>
      <c r="BE141" s="163">
        <f>IF(N141="základní",J141,0)</f>
        <v>0</v>
      </c>
      <c r="BF141" s="163">
        <f>IF(N141="snížená",J141,0)</f>
        <v>0</v>
      </c>
      <c r="BG141" s="163">
        <f>IF(N141="zákl. přenesená",J141,0)</f>
        <v>0</v>
      </c>
      <c r="BH141" s="163">
        <f>IF(N141="sníž. přenesená",J141,0)</f>
        <v>0</v>
      </c>
      <c r="BI141" s="163">
        <f>IF(N141="nulová",J141,0)</f>
        <v>0</v>
      </c>
      <c r="BJ141" s="17" t="s">
        <v>82</v>
      </c>
      <c r="BK141" s="163">
        <f>ROUND(I141*H141,2)</f>
        <v>0</v>
      </c>
      <c r="BL141" s="17" t="s">
        <v>172</v>
      </c>
      <c r="BM141" s="162" t="s">
        <v>1340</v>
      </c>
    </row>
    <row r="142" spans="1:65" s="13" customFormat="1" ht="11.25">
      <c r="B142" s="164"/>
      <c r="D142" s="165" t="s">
        <v>174</v>
      </c>
      <c r="E142" s="166" t="s">
        <v>1</v>
      </c>
      <c r="F142" s="167" t="s">
        <v>1326</v>
      </c>
      <c r="H142" s="166" t="s">
        <v>1</v>
      </c>
      <c r="I142" s="168"/>
      <c r="L142" s="164"/>
      <c r="M142" s="169"/>
      <c r="N142" s="170"/>
      <c r="O142" s="170"/>
      <c r="P142" s="170"/>
      <c r="Q142" s="170"/>
      <c r="R142" s="170"/>
      <c r="S142" s="170"/>
      <c r="T142" s="171"/>
      <c r="AT142" s="166" t="s">
        <v>174</v>
      </c>
      <c r="AU142" s="166" t="s">
        <v>84</v>
      </c>
      <c r="AV142" s="13" t="s">
        <v>82</v>
      </c>
      <c r="AW142" s="13" t="s">
        <v>30</v>
      </c>
      <c r="AX142" s="13" t="s">
        <v>74</v>
      </c>
      <c r="AY142" s="166" t="s">
        <v>166</v>
      </c>
    </row>
    <row r="143" spans="1:65" s="14" customFormat="1" ht="11.25">
      <c r="B143" s="172"/>
      <c r="D143" s="165" t="s">
        <v>174</v>
      </c>
      <c r="E143" s="173" t="s">
        <v>1</v>
      </c>
      <c r="F143" s="174" t="s">
        <v>1341</v>
      </c>
      <c r="H143" s="175">
        <v>4</v>
      </c>
      <c r="I143" s="176"/>
      <c r="L143" s="172"/>
      <c r="M143" s="177"/>
      <c r="N143" s="178"/>
      <c r="O143" s="178"/>
      <c r="P143" s="178"/>
      <c r="Q143" s="178"/>
      <c r="R143" s="178"/>
      <c r="S143" s="178"/>
      <c r="T143" s="179"/>
      <c r="AT143" s="173" t="s">
        <v>174</v>
      </c>
      <c r="AU143" s="173" t="s">
        <v>84</v>
      </c>
      <c r="AV143" s="14" t="s">
        <v>84</v>
      </c>
      <c r="AW143" s="14" t="s">
        <v>30</v>
      </c>
      <c r="AX143" s="14" t="s">
        <v>74</v>
      </c>
      <c r="AY143" s="173" t="s">
        <v>166</v>
      </c>
    </row>
    <row r="144" spans="1:65" s="15" customFormat="1" ht="11.25">
      <c r="B144" s="180"/>
      <c r="D144" s="165" t="s">
        <v>174</v>
      </c>
      <c r="E144" s="181" t="s">
        <v>1</v>
      </c>
      <c r="F144" s="182" t="s">
        <v>177</v>
      </c>
      <c r="H144" s="183">
        <v>4</v>
      </c>
      <c r="I144" s="184"/>
      <c r="L144" s="180"/>
      <c r="M144" s="185"/>
      <c r="N144" s="186"/>
      <c r="O144" s="186"/>
      <c r="P144" s="186"/>
      <c r="Q144" s="186"/>
      <c r="R144" s="186"/>
      <c r="S144" s="186"/>
      <c r="T144" s="187"/>
      <c r="AT144" s="181" t="s">
        <v>174</v>
      </c>
      <c r="AU144" s="181" t="s">
        <v>84</v>
      </c>
      <c r="AV144" s="15" t="s">
        <v>172</v>
      </c>
      <c r="AW144" s="15" t="s">
        <v>30</v>
      </c>
      <c r="AX144" s="15" t="s">
        <v>82</v>
      </c>
      <c r="AY144" s="181" t="s">
        <v>166</v>
      </c>
    </row>
    <row r="145" spans="1:65" s="2" customFormat="1" ht="24.2" customHeight="1">
      <c r="A145" s="32"/>
      <c r="B145" s="149"/>
      <c r="C145" s="191" t="s">
        <v>201</v>
      </c>
      <c r="D145" s="191" t="s">
        <v>244</v>
      </c>
      <c r="E145" s="192" t="s">
        <v>1342</v>
      </c>
      <c r="F145" s="193" t="s">
        <v>1343</v>
      </c>
      <c r="G145" s="194" t="s">
        <v>180</v>
      </c>
      <c r="H145" s="195">
        <v>4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39</v>
      </c>
      <c r="O145" s="58"/>
      <c r="P145" s="160">
        <f>O145*H145</f>
        <v>0</v>
      </c>
      <c r="Q145" s="160">
        <v>3.6179999999999997E-2</v>
      </c>
      <c r="R145" s="160">
        <f>Q145*H145</f>
        <v>0.14471999999999999</v>
      </c>
      <c r="S145" s="160">
        <v>0</v>
      </c>
      <c r="T145" s="161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209</v>
      </c>
      <c r="AT145" s="162" t="s">
        <v>244</v>
      </c>
      <c r="AU145" s="162" t="s">
        <v>84</v>
      </c>
      <c r="AY145" s="17" t="s">
        <v>166</v>
      </c>
      <c r="BE145" s="163">
        <f>IF(N145="základní",J145,0)</f>
        <v>0</v>
      </c>
      <c r="BF145" s="163">
        <f>IF(N145="snížená",J145,0)</f>
        <v>0</v>
      </c>
      <c r="BG145" s="163">
        <f>IF(N145="zákl. přenesená",J145,0)</f>
        <v>0</v>
      </c>
      <c r="BH145" s="163">
        <f>IF(N145="sníž. přenesená",J145,0)</f>
        <v>0</v>
      </c>
      <c r="BI145" s="163">
        <f>IF(N145="nulová",J145,0)</f>
        <v>0</v>
      </c>
      <c r="BJ145" s="17" t="s">
        <v>82</v>
      </c>
      <c r="BK145" s="163">
        <f>ROUND(I145*H145,2)</f>
        <v>0</v>
      </c>
      <c r="BL145" s="17" t="s">
        <v>172</v>
      </c>
      <c r="BM145" s="162" t="s">
        <v>1344</v>
      </c>
    </row>
    <row r="146" spans="1:65" s="13" customFormat="1" ht="11.25">
      <c r="B146" s="164"/>
      <c r="D146" s="165" t="s">
        <v>174</v>
      </c>
      <c r="E146" s="166" t="s">
        <v>1</v>
      </c>
      <c r="F146" s="167" t="s">
        <v>1326</v>
      </c>
      <c r="H146" s="166" t="s">
        <v>1</v>
      </c>
      <c r="I146" s="168"/>
      <c r="L146" s="164"/>
      <c r="M146" s="169"/>
      <c r="N146" s="170"/>
      <c r="O146" s="170"/>
      <c r="P146" s="170"/>
      <c r="Q146" s="170"/>
      <c r="R146" s="170"/>
      <c r="S146" s="170"/>
      <c r="T146" s="171"/>
      <c r="AT146" s="166" t="s">
        <v>174</v>
      </c>
      <c r="AU146" s="166" t="s">
        <v>84</v>
      </c>
      <c r="AV146" s="13" t="s">
        <v>82</v>
      </c>
      <c r="AW146" s="13" t="s">
        <v>30</v>
      </c>
      <c r="AX146" s="13" t="s">
        <v>74</v>
      </c>
      <c r="AY146" s="166" t="s">
        <v>166</v>
      </c>
    </row>
    <row r="147" spans="1:65" s="14" customFormat="1" ht="11.25">
      <c r="B147" s="172"/>
      <c r="D147" s="165" t="s">
        <v>174</v>
      </c>
      <c r="E147" s="173" t="s">
        <v>1</v>
      </c>
      <c r="F147" s="174" t="s">
        <v>1341</v>
      </c>
      <c r="H147" s="175">
        <v>4</v>
      </c>
      <c r="I147" s="176"/>
      <c r="L147" s="172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84</v>
      </c>
      <c r="AV147" s="14" t="s">
        <v>84</v>
      </c>
      <c r="AW147" s="14" t="s">
        <v>30</v>
      </c>
      <c r="AX147" s="14" t="s">
        <v>74</v>
      </c>
      <c r="AY147" s="173" t="s">
        <v>166</v>
      </c>
    </row>
    <row r="148" spans="1:65" s="15" customFormat="1" ht="11.25">
      <c r="B148" s="180"/>
      <c r="D148" s="165" t="s">
        <v>174</v>
      </c>
      <c r="E148" s="181" t="s">
        <v>1</v>
      </c>
      <c r="F148" s="182" t="s">
        <v>177</v>
      </c>
      <c r="H148" s="183">
        <v>4</v>
      </c>
      <c r="I148" s="184"/>
      <c r="L148" s="180"/>
      <c r="M148" s="185"/>
      <c r="N148" s="186"/>
      <c r="O148" s="186"/>
      <c r="P148" s="186"/>
      <c r="Q148" s="186"/>
      <c r="R148" s="186"/>
      <c r="S148" s="186"/>
      <c r="T148" s="187"/>
      <c r="AT148" s="181" t="s">
        <v>174</v>
      </c>
      <c r="AU148" s="181" t="s">
        <v>84</v>
      </c>
      <c r="AV148" s="15" t="s">
        <v>172</v>
      </c>
      <c r="AW148" s="15" t="s">
        <v>30</v>
      </c>
      <c r="AX148" s="15" t="s">
        <v>82</v>
      </c>
      <c r="AY148" s="181" t="s">
        <v>166</v>
      </c>
    </row>
    <row r="149" spans="1:65" s="2" customFormat="1" ht="24.2" customHeight="1">
      <c r="A149" s="32"/>
      <c r="B149" s="149"/>
      <c r="C149" s="150" t="s">
        <v>205</v>
      </c>
      <c r="D149" s="150" t="s">
        <v>168</v>
      </c>
      <c r="E149" s="151" t="s">
        <v>1345</v>
      </c>
      <c r="F149" s="152" t="s">
        <v>1346</v>
      </c>
      <c r="G149" s="153" t="s">
        <v>705</v>
      </c>
      <c r="H149" s="154">
        <v>10</v>
      </c>
      <c r="I149" s="155"/>
      <c r="J149" s="156">
        <f>ROUND(I149*H149,2)</f>
        <v>0</v>
      </c>
      <c r="K149" s="157"/>
      <c r="L149" s="33"/>
      <c r="M149" s="158" t="s">
        <v>1</v>
      </c>
      <c r="N149" s="159" t="s">
        <v>39</v>
      </c>
      <c r="O149" s="58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172</v>
      </c>
      <c r="AT149" s="162" t="s">
        <v>168</v>
      </c>
      <c r="AU149" s="162" t="s">
        <v>84</v>
      </c>
      <c r="AY149" s="17" t="s">
        <v>166</v>
      </c>
      <c r="BE149" s="163">
        <f>IF(N149="základní",J149,0)</f>
        <v>0</v>
      </c>
      <c r="BF149" s="163">
        <f>IF(N149="snížená",J149,0)</f>
        <v>0</v>
      </c>
      <c r="BG149" s="163">
        <f>IF(N149="zákl. přenesená",J149,0)</f>
        <v>0</v>
      </c>
      <c r="BH149" s="163">
        <f>IF(N149="sníž. přenesená",J149,0)</f>
        <v>0</v>
      </c>
      <c r="BI149" s="163">
        <f>IF(N149="nulová",J149,0)</f>
        <v>0</v>
      </c>
      <c r="BJ149" s="17" t="s">
        <v>82</v>
      </c>
      <c r="BK149" s="163">
        <f>ROUND(I149*H149,2)</f>
        <v>0</v>
      </c>
      <c r="BL149" s="17" t="s">
        <v>172</v>
      </c>
      <c r="BM149" s="162" t="s">
        <v>1347</v>
      </c>
    </row>
    <row r="150" spans="1:65" s="13" customFormat="1" ht="11.25">
      <c r="B150" s="164"/>
      <c r="D150" s="165" t="s">
        <v>174</v>
      </c>
      <c r="E150" s="166" t="s">
        <v>1</v>
      </c>
      <c r="F150" s="167" t="s">
        <v>1326</v>
      </c>
      <c r="H150" s="166" t="s">
        <v>1</v>
      </c>
      <c r="I150" s="168"/>
      <c r="L150" s="164"/>
      <c r="M150" s="169"/>
      <c r="N150" s="170"/>
      <c r="O150" s="170"/>
      <c r="P150" s="170"/>
      <c r="Q150" s="170"/>
      <c r="R150" s="170"/>
      <c r="S150" s="170"/>
      <c r="T150" s="171"/>
      <c r="AT150" s="166" t="s">
        <v>174</v>
      </c>
      <c r="AU150" s="166" t="s">
        <v>84</v>
      </c>
      <c r="AV150" s="13" t="s">
        <v>82</v>
      </c>
      <c r="AW150" s="13" t="s">
        <v>30</v>
      </c>
      <c r="AX150" s="13" t="s">
        <v>74</v>
      </c>
      <c r="AY150" s="166" t="s">
        <v>166</v>
      </c>
    </row>
    <row r="151" spans="1:65" s="14" customFormat="1" ht="11.25">
      <c r="B151" s="172"/>
      <c r="D151" s="165" t="s">
        <v>174</v>
      </c>
      <c r="E151" s="173" t="s">
        <v>1</v>
      </c>
      <c r="F151" s="174" t="s">
        <v>1348</v>
      </c>
      <c r="H151" s="175">
        <v>10</v>
      </c>
      <c r="I151" s="176"/>
      <c r="L151" s="172"/>
      <c r="M151" s="177"/>
      <c r="N151" s="178"/>
      <c r="O151" s="178"/>
      <c r="P151" s="178"/>
      <c r="Q151" s="178"/>
      <c r="R151" s="178"/>
      <c r="S151" s="178"/>
      <c r="T151" s="179"/>
      <c r="AT151" s="173" t="s">
        <v>174</v>
      </c>
      <c r="AU151" s="173" t="s">
        <v>84</v>
      </c>
      <c r="AV151" s="14" t="s">
        <v>84</v>
      </c>
      <c r="AW151" s="14" t="s">
        <v>30</v>
      </c>
      <c r="AX151" s="14" t="s">
        <v>74</v>
      </c>
      <c r="AY151" s="173" t="s">
        <v>166</v>
      </c>
    </row>
    <row r="152" spans="1:65" s="15" customFormat="1" ht="11.25">
      <c r="B152" s="180"/>
      <c r="D152" s="165" t="s">
        <v>174</v>
      </c>
      <c r="E152" s="181" t="s">
        <v>1</v>
      </c>
      <c r="F152" s="182" t="s">
        <v>177</v>
      </c>
      <c r="H152" s="183">
        <v>10</v>
      </c>
      <c r="I152" s="184"/>
      <c r="L152" s="180"/>
      <c r="M152" s="185"/>
      <c r="N152" s="186"/>
      <c r="O152" s="186"/>
      <c r="P152" s="186"/>
      <c r="Q152" s="186"/>
      <c r="R152" s="186"/>
      <c r="S152" s="186"/>
      <c r="T152" s="187"/>
      <c r="AT152" s="181" t="s">
        <v>174</v>
      </c>
      <c r="AU152" s="181" t="s">
        <v>84</v>
      </c>
      <c r="AV152" s="15" t="s">
        <v>172</v>
      </c>
      <c r="AW152" s="15" t="s">
        <v>30</v>
      </c>
      <c r="AX152" s="15" t="s">
        <v>82</v>
      </c>
      <c r="AY152" s="181" t="s">
        <v>166</v>
      </c>
    </row>
    <row r="153" spans="1:65" s="2" customFormat="1" ht="24.2" customHeight="1">
      <c r="A153" s="32"/>
      <c r="B153" s="149"/>
      <c r="C153" s="191" t="s">
        <v>209</v>
      </c>
      <c r="D153" s="191" t="s">
        <v>244</v>
      </c>
      <c r="E153" s="192" t="s">
        <v>1349</v>
      </c>
      <c r="F153" s="193" t="s">
        <v>1350</v>
      </c>
      <c r="G153" s="194" t="s">
        <v>705</v>
      </c>
      <c r="H153" s="195">
        <v>10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39</v>
      </c>
      <c r="O153" s="58"/>
      <c r="P153" s="160">
        <f>O153*H153</f>
        <v>0</v>
      </c>
      <c r="Q153" s="160">
        <v>8.9999999999999998E-4</v>
      </c>
      <c r="R153" s="160">
        <f>Q153*H153</f>
        <v>8.9999999999999993E-3</v>
      </c>
      <c r="S153" s="160">
        <v>0</v>
      </c>
      <c r="T153" s="161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209</v>
      </c>
      <c r="AT153" s="162" t="s">
        <v>244</v>
      </c>
      <c r="AU153" s="162" t="s">
        <v>84</v>
      </c>
      <c r="AY153" s="17" t="s">
        <v>166</v>
      </c>
      <c r="BE153" s="163">
        <f>IF(N153="základní",J153,0)</f>
        <v>0</v>
      </c>
      <c r="BF153" s="163">
        <f>IF(N153="snížená",J153,0)</f>
        <v>0</v>
      </c>
      <c r="BG153" s="163">
        <f>IF(N153="zákl. přenesená",J153,0)</f>
        <v>0</v>
      </c>
      <c r="BH153" s="163">
        <f>IF(N153="sníž. přenesená",J153,0)</f>
        <v>0</v>
      </c>
      <c r="BI153" s="163">
        <f>IF(N153="nulová",J153,0)</f>
        <v>0</v>
      </c>
      <c r="BJ153" s="17" t="s">
        <v>82</v>
      </c>
      <c r="BK153" s="163">
        <f>ROUND(I153*H153,2)</f>
        <v>0</v>
      </c>
      <c r="BL153" s="17" t="s">
        <v>172</v>
      </c>
      <c r="BM153" s="162" t="s">
        <v>1351</v>
      </c>
    </row>
    <row r="154" spans="1:65" s="13" customFormat="1" ht="11.25">
      <c r="B154" s="164"/>
      <c r="D154" s="165" t="s">
        <v>174</v>
      </c>
      <c r="E154" s="166" t="s">
        <v>1</v>
      </c>
      <c r="F154" s="167" t="s">
        <v>1326</v>
      </c>
      <c r="H154" s="166" t="s">
        <v>1</v>
      </c>
      <c r="I154" s="168"/>
      <c r="L154" s="164"/>
      <c r="M154" s="169"/>
      <c r="N154" s="170"/>
      <c r="O154" s="170"/>
      <c r="P154" s="170"/>
      <c r="Q154" s="170"/>
      <c r="R154" s="170"/>
      <c r="S154" s="170"/>
      <c r="T154" s="171"/>
      <c r="AT154" s="166" t="s">
        <v>174</v>
      </c>
      <c r="AU154" s="166" t="s">
        <v>84</v>
      </c>
      <c r="AV154" s="13" t="s">
        <v>82</v>
      </c>
      <c r="AW154" s="13" t="s">
        <v>30</v>
      </c>
      <c r="AX154" s="13" t="s">
        <v>74</v>
      </c>
      <c r="AY154" s="166" t="s">
        <v>166</v>
      </c>
    </row>
    <row r="155" spans="1:65" s="14" customFormat="1" ht="11.25">
      <c r="B155" s="172"/>
      <c r="D155" s="165" t="s">
        <v>174</v>
      </c>
      <c r="E155" s="173" t="s">
        <v>1</v>
      </c>
      <c r="F155" s="174" t="s">
        <v>1348</v>
      </c>
      <c r="H155" s="175">
        <v>10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174</v>
      </c>
      <c r="AU155" s="173" t="s">
        <v>84</v>
      </c>
      <c r="AV155" s="14" t="s">
        <v>84</v>
      </c>
      <c r="AW155" s="14" t="s">
        <v>30</v>
      </c>
      <c r="AX155" s="14" t="s">
        <v>74</v>
      </c>
      <c r="AY155" s="173" t="s">
        <v>166</v>
      </c>
    </row>
    <row r="156" spans="1:65" s="15" customFormat="1" ht="11.25">
      <c r="B156" s="180"/>
      <c r="D156" s="165" t="s">
        <v>174</v>
      </c>
      <c r="E156" s="181" t="s">
        <v>1</v>
      </c>
      <c r="F156" s="182" t="s">
        <v>177</v>
      </c>
      <c r="H156" s="183">
        <v>10</v>
      </c>
      <c r="I156" s="184"/>
      <c r="L156" s="180"/>
      <c r="M156" s="185"/>
      <c r="N156" s="186"/>
      <c r="O156" s="186"/>
      <c r="P156" s="186"/>
      <c r="Q156" s="186"/>
      <c r="R156" s="186"/>
      <c r="S156" s="186"/>
      <c r="T156" s="187"/>
      <c r="AT156" s="181" t="s">
        <v>174</v>
      </c>
      <c r="AU156" s="181" t="s">
        <v>84</v>
      </c>
      <c r="AV156" s="15" t="s">
        <v>172</v>
      </c>
      <c r="AW156" s="15" t="s">
        <v>30</v>
      </c>
      <c r="AX156" s="15" t="s">
        <v>82</v>
      </c>
      <c r="AY156" s="181" t="s">
        <v>166</v>
      </c>
    </row>
    <row r="157" spans="1:65" s="2" customFormat="1" ht="16.5" customHeight="1">
      <c r="A157" s="32"/>
      <c r="B157" s="149"/>
      <c r="C157" s="191" t="s">
        <v>188</v>
      </c>
      <c r="D157" s="191" t="s">
        <v>244</v>
      </c>
      <c r="E157" s="192" t="s">
        <v>1352</v>
      </c>
      <c r="F157" s="193" t="s">
        <v>1353</v>
      </c>
      <c r="G157" s="194" t="s">
        <v>705</v>
      </c>
      <c r="H157" s="195">
        <v>20</v>
      </c>
      <c r="I157" s="196"/>
      <c r="J157" s="197">
        <f>ROUND(I157*H157,2)</f>
        <v>0</v>
      </c>
      <c r="K157" s="198"/>
      <c r="L157" s="199"/>
      <c r="M157" s="200" t="s">
        <v>1</v>
      </c>
      <c r="N157" s="201" t="s">
        <v>39</v>
      </c>
      <c r="O157" s="58"/>
      <c r="P157" s="160">
        <f>O157*H157</f>
        <v>0</v>
      </c>
      <c r="Q157" s="160">
        <v>4.0000000000000003E-5</v>
      </c>
      <c r="R157" s="160">
        <f>Q157*H157</f>
        <v>8.0000000000000004E-4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209</v>
      </c>
      <c r="AT157" s="162" t="s">
        <v>244</v>
      </c>
      <c r="AU157" s="162" t="s">
        <v>84</v>
      </c>
      <c r="AY157" s="17" t="s">
        <v>166</v>
      </c>
      <c r="BE157" s="163">
        <f>IF(N157="základní",J157,0)</f>
        <v>0</v>
      </c>
      <c r="BF157" s="163">
        <f>IF(N157="snížená",J157,0)</f>
        <v>0</v>
      </c>
      <c r="BG157" s="163">
        <f>IF(N157="zákl. přenesená",J157,0)</f>
        <v>0</v>
      </c>
      <c r="BH157" s="163">
        <f>IF(N157="sníž. přenesená",J157,0)</f>
        <v>0</v>
      </c>
      <c r="BI157" s="163">
        <f>IF(N157="nulová",J157,0)</f>
        <v>0</v>
      </c>
      <c r="BJ157" s="17" t="s">
        <v>82</v>
      </c>
      <c r="BK157" s="163">
        <f>ROUND(I157*H157,2)</f>
        <v>0</v>
      </c>
      <c r="BL157" s="17" t="s">
        <v>172</v>
      </c>
      <c r="BM157" s="162" t="s">
        <v>1354</v>
      </c>
    </row>
    <row r="158" spans="1:65" s="13" customFormat="1" ht="11.25">
      <c r="B158" s="164"/>
      <c r="D158" s="165" t="s">
        <v>174</v>
      </c>
      <c r="E158" s="166" t="s">
        <v>1</v>
      </c>
      <c r="F158" s="167" t="s">
        <v>1326</v>
      </c>
      <c r="H158" s="166" t="s">
        <v>1</v>
      </c>
      <c r="I158" s="168"/>
      <c r="L158" s="164"/>
      <c r="M158" s="169"/>
      <c r="N158" s="170"/>
      <c r="O158" s="170"/>
      <c r="P158" s="170"/>
      <c r="Q158" s="170"/>
      <c r="R158" s="170"/>
      <c r="S158" s="170"/>
      <c r="T158" s="171"/>
      <c r="AT158" s="166" t="s">
        <v>174</v>
      </c>
      <c r="AU158" s="166" t="s">
        <v>84</v>
      </c>
      <c r="AV158" s="13" t="s">
        <v>82</v>
      </c>
      <c r="AW158" s="13" t="s">
        <v>30</v>
      </c>
      <c r="AX158" s="13" t="s">
        <v>74</v>
      </c>
      <c r="AY158" s="166" t="s">
        <v>166</v>
      </c>
    </row>
    <row r="159" spans="1:65" s="14" customFormat="1" ht="11.25">
      <c r="B159" s="172"/>
      <c r="D159" s="165" t="s">
        <v>174</v>
      </c>
      <c r="E159" s="173" t="s">
        <v>1</v>
      </c>
      <c r="F159" s="174" t="s">
        <v>331</v>
      </c>
      <c r="H159" s="175">
        <v>20</v>
      </c>
      <c r="I159" s="176"/>
      <c r="L159" s="172"/>
      <c r="M159" s="177"/>
      <c r="N159" s="178"/>
      <c r="O159" s="178"/>
      <c r="P159" s="178"/>
      <c r="Q159" s="178"/>
      <c r="R159" s="178"/>
      <c r="S159" s="178"/>
      <c r="T159" s="179"/>
      <c r="AT159" s="173" t="s">
        <v>174</v>
      </c>
      <c r="AU159" s="173" t="s">
        <v>84</v>
      </c>
      <c r="AV159" s="14" t="s">
        <v>84</v>
      </c>
      <c r="AW159" s="14" t="s">
        <v>30</v>
      </c>
      <c r="AX159" s="14" t="s">
        <v>74</v>
      </c>
      <c r="AY159" s="173" t="s">
        <v>166</v>
      </c>
    </row>
    <row r="160" spans="1:65" s="15" customFormat="1" ht="11.25">
      <c r="B160" s="180"/>
      <c r="D160" s="165" t="s">
        <v>174</v>
      </c>
      <c r="E160" s="181" t="s">
        <v>1</v>
      </c>
      <c r="F160" s="182" t="s">
        <v>177</v>
      </c>
      <c r="H160" s="183">
        <v>20</v>
      </c>
      <c r="I160" s="184"/>
      <c r="L160" s="180"/>
      <c r="M160" s="185"/>
      <c r="N160" s="186"/>
      <c r="O160" s="186"/>
      <c r="P160" s="186"/>
      <c r="Q160" s="186"/>
      <c r="R160" s="186"/>
      <c r="S160" s="186"/>
      <c r="T160" s="187"/>
      <c r="AT160" s="181" t="s">
        <v>174</v>
      </c>
      <c r="AU160" s="181" t="s">
        <v>84</v>
      </c>
      <c r="AV160" s="15" t="s">
        <v>172</v>
      </c>
      <c r="AW160" s="15" t="s">
        <v>30</v>
      </c>
      <c r="AX160" s="15" t="s">
        <v>82</v>
      </c>
      <c r="AY160" s="181" t="s">
        <v>166</v>
      </c>
    </row>
    <row r="161" spans="1:65" s="2" customFormat="1" ht="16.5" customHeight="1">
      <c r="A161" s="32"/>
      <c r="B161" s="149"/>
      <c r="C161" s="191" t="s">
        <v>216</v>
      </c>
      <c r="D161" s="191" t="s">
        <v>244</v>
      </c>
      <c r="E161" s="192" t="s">
        <v>1355</v>
      </c>
      <c r="F161" s="193" t="s">
        <v>1356</v>
      </c>
      <c r="G161" s="194" t="s">
        <v>705</v>
      </c>
      <c r="H161" s="195">
        <v>20</v>
      </c>
      <c r="I161" s="196"/>
      <c r="J161" s="197">
        <f>ROUND(I161*H161,2)</f>
        <v>0</v>
      </c>
      <c r="K161" s="198"/>
      <c r="L161" s="199"/>
      <c r="M161" s="200" t="s">
        <v>1</v>
      </c>
      <c r="N161" s="201" t="s">
        <v>39</v>
      </c>
      <c r="O161" s="58"/>
      <c r="P161" s="160">
        <f>O161*H161</f>
        <v>0</v>
      </c>
      <c r="Q161" s="160">
        <v>2.0000000000000002E-5</v>
      </c>
      <c r="R161" s="160">
        <f>Q161*H161</f>
        <v>4.0000000000000002E-4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209</v>
      </c>
      <c r="AT161" s="162" t="s">
        <v>244</v>
      </c>
      <c r="AU161" s="162" t="s">
        <v>84</v>
      </c>
      <c r="AY161" s="17" t="s">
        <v>166</v>
      </c>
      <c r="BE161" s="163">
        <f>IF(N161="základní",J161,0)</f>
        <v>0</v>
      </c>
      <c r="BF161" s="163">
        <f>IF(N161="snížená",J161,0)</f>
        <v>0</v>
      </c>
      <c r="BG161" s="163">
        <f>IF(N161="zákl. přenesená",J161,0)</f>
        <v>0</v>
      </c>
      <c r="BH161" s="163">
        <f>IF(N161="sníž. přenesená",J161,0)</f>
        <v>0</v>
      </c>
      <c r="BI161" s="163">
        <f>IF(N161="nulová",J161,0)</f>
        <v>0</v>
      </c>
      <c r="BJ161" s="17" t="s">
        <v>82</v>
      </c>
      <c r="BK161" s="163">
        <f>ROUND(I161*H161,2)</f>
        <v>0</v>
      </c>
      <c r="BL161" s="17" t="s">
        <v>172</v>
      </c>
      <c r="BM161" s="162" t="s">
        <v>1357</v>
      </c>
    </row>
    <row r="162" spans="1:65" s="13" customFormat="1" ht="11.25">
      <c r="B162" s="164"/>
      <c r="D162" s="165" t="s">
        <v>174</v>
      </c>
      <c r="E162" s="166" t="s">
        <v>1</v>
      </c>
      <c r="F162" s="167" t="s">
        <v>1358</v>
      </c>
      <c r="H162" s="166" t="s">
        <v>1</v>
      </c>
      <c r="I162" s="168"/>
      <c r="L162" s="164"/>
      <c r="M162" s="169"/>
      <c r="N162" s="170"/>
      <c r="O162" s="170"/>
      <c r="P162" s="170"/>
      <c r="Q162" s="170"/>
      <c r="R162" s="170"/>
      <c r="S162" s="170"/>
      <c r="T162" s="171"/>
      <c r="AT162" s="166" t="s">
        <v>174</v>
      </c>
      <c r="AU162" s="166" t="s">
        <v>84</v>
      </c>
      <c r="AV162" s="13" t="s">
        <v>82</v>
      </c>
      <c r="AW162" s="13" t="s">
        <v>30</v>
      </c>
      <c r="AX162" s="13" t="s">
        <v>74</v>
      </c>
      <c r="AY162" s="166" t="s">
        <v>166</v>
      </c>
    </row>
    <row r="163" spans="1:65" s="14" customFormat="1" ht="11.25">
      <c r="B163" s="172"/>
      <c r="D163" s="165" t="s">
        <v>174</v>
      </c>
      <c r="E163" s="173" t="s">
        <v>1</v>
      </c>
      <c r="F163" s="174" t="s">
        <v>331</v>
      </c>
      <c r="H163" s="175">
        <v>20</v>
      </c>
      <c r="I163" s="176"/>
      <c r="L163" s="172"/>
      <c r="M163" s="177"/>
      <c r="N163" s="178"/>
      <c r="O163" s="178"/>
      <c r="P163" s="178"/>
      <c r="Q163" s="178"/>
      <c r="R163" s="178"/>
      <c r="S163" s="178"/>
      <c r="T163" s="179"/>
      <c r="AT163" s="173" t="s">
        <v>174</v>
      </c>
      <c r="AU163" s="173" t="s">
        <v>84</v>
      </c>
      <c r="AV163" s="14" t="s">
        <v>84</v>
      </c>
      <c r="AW163" s="14" t="s">
        <v>30</v>
      </c>
      <c r="AX163" s="14" t="s">
        <v>74</v>
      </c>
      <c r="AY163" s="173" t="s">
        <v>166</v>
      </c>
    </row>
    <row r="164" spans="1:65" s="15" customFormat="1" ht="11.25">
      <c r="B164" s="180"/>
      <c r="D164" s="165" t="s">
        <v>174</v>
      </c>
      <c r="E164" s="181" t="s">
        <v>1</v>
      </c>
      <c r="F164" s="182" t="s">
        <v>177</v>
      </c>
      <c r="H164" s="183">
        <v>20</v>
      </c>
      <c r="I164" s="184"/>
      <c r="L164" s="180"/>
      <c r="M164" s="188"/>
      <c r="N164" s="189"/>
      <c r="O164" s="189"/>
      <c r="P164" s="189"/>
      <c r="Q164" s="189"/>
      <c r="R164" s="189"/>
      <c r="S164" s="189"/>
      <c r="T164" s="190"/>
      <c r="AT164" s="181" t="s">
        <v>174</v>
      </c>
      <c r="AU164" s="181" t="s">
        <v>84</v>
      </c>
      <c r="AV164" s="15" t="s">
        <v>172</v>
      </c>
      <c r="AW164" s="15" t="s">
        <v>30</v>
      </c>
      <c r="AX164" s="15" t="s">
        <v>82</v>
      </c>
      <c r="AY164" s="181" t="s">
        <v>166</v>
      </c>
    </row>
    <row r="165" spans="1:65" s="2" customFormat="1" ht="6.95" customHeight="1">
      <c r="A165" s="32"/>
      <c r="B165" s="47"/>
      <c r="C165" s="48"/>
      <c r="D165" s="48"/>
      <c r="E165" s="48"/>
      <c r="F165" s="48"/>
      <c r="G165" s="48"/>
      <c r="H165" s="48"/>
      <c r="I165" s="48"/>
      <c r="J165" s="48"/>
      <c r="K165" s="48"/>
      <c r="L165" s="33"/>
      <c r="M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</row>
  </sheetData>
  <autoFilter ref="C119:K164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127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1359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ROUND(J121,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ROUND((SUM(BE121:BE198)),  2)</f>
        <v>0</v>
      </c>
      <c r="G33" s="32"/>
      <c r="H33" s="32"/>
      <c r="I33" s="105">
        <v>0.21</v>
      </c>
      <c r="J33" s="104">
        <f>ROUND(((SUM(BE121:BE198))*I33),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ROUND((SUM(BF121:BF198)),  2)</f>
        <v>0</v>
      </c>
      <c r="G34" s="32"/>
      <c r="H34" s="32"/>
      <c r="I34" s="105">
        <v>0.12</v>
      </c>
      <c r="J34" s="104">
        <f>ROUND(((SUM(BF121:BF198))*I34),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ROUND((SUM(BG121:BG198)),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ROUND((SUM(BH121:BH198)),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ROUND((SUM(BI121:BI198)),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008 - Inženýrské sítě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J121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J122</f>
        <v>0</v>
      </c>
      <c r="L97" s="117"/>
    </row>
    <row r="98" spans="1:31" s="10" customFormat="1" ht="19.899999999999999" customHeight="1">
      <c r="B98" s="121"/>
      <c r="D98" s="122" t="s">
        <v>149</v>
      </c>
      <c r="E98" s="123"/>
      <c r="F98" s="123"/>
      <c r="G98" s="123"/>
      <c r="H98" s="123"/>
      <c r="I98" s="123"/>
      <c r="J98" s="124">
        <f>J123</f>
        <v>0</v>
      </c>
      <c r="L98" s="121"/>
    </row>
    <row r="99" spans="1:31" s="10" customFormat="1" ht="19.899999999999999" customHeight="1">
      <c r="B99" s="121"/>
      <c r="D99" s="122" t="s">
        <v>1360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1:31" s="10" customFormat="1" ht="19.899999999999999" customHeight="1">
      <c r="B100" s="121"/>
      <c r="D100" s="122" t="s">
        <v>1361</v>
      </c>
      <c r="E100" s="123"/>
      <c r="F100" s="123"/>
      <c r="G100" s="123"/>
      <c r="H100" s="123"/>
      <c r="I100" s="123"/>
      <c r="J100" s="124">
        <f>J171</f>
        <v>0</v>
      </c>
      <c r="L100" s="121"/>
    </row>
    <row r="101" spans="1:31" s="10" customFormat="1" ht="19.899999999999999" customHeight="1">
      <c r="B101" s="121"/>
      <c r="D101" s="122" t="s">
        <v>238</v>
      </c>
      <c r="E101" s="123"/>
      <c r="F101" s="123"/>
      <c r="G101" s="123"/>
      <c r="H101" s="123"/>
      <c r="I101" s="123"/>
      <c r="J101" s="124">
        <f>J197</f>
        <v>0</v>
      </c>
      <c r="L101" s="121"/>
    </row>
    <row r="102" spans="1:31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5" customHeight="1">
      <c r="A108" s="32"/>
      <c r="B108" s="33"/>
      <c r="C108" s="21" t="s">
        <v>151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2"/>
      <c r="D111" s="32"/>
      <c r="E111" s="250" t="str">
        <f>E7</f>
        <v>NÁVRH ZAHRADY MŠ V HOROUŠÁNKÁCH</v>
      </c>
      <c r="F111" s="251"/>
      <c r="G111" s="251"/>
      <c r="H111" s="251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141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12" t="str">
        <f>E9</f>
        <v>008 - Inženýrské sítě</v>
      </c>
      <c r="F113" s="252"/>
      <c r="G113" s="252"/>
      <c r="H113" s="25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20</v>
      </c>
      <c r="D115" s="32"/>
      <c r="E115" s="32"/>
      <c r="F115" s="25" t="str">
        <f>F12</f>
        <v xml:space="preserve"> </v>
      </c>
      <c r="G115" s="32"/>
      <c r="H115" s="32"/>
      <c r="I115" s="27" t="s">
        <v>22</v>
      </c>
      <c r="J115" s="55" t="str">
        <f>IF(J12="","",J12)</f>
        <v>17. 4. 2025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>
      <c r="A117" s="32"/>
      <c r="B117" s="33"/>
      <c r="C117" s="27" t="s">
        <v>24</v>
      </c>
      <c r="D117" s="32"/>
      <c r="E117" s="32"/>
      <c r="F117" s="25" t="str">
        <f>E15</f>
        <v xml:space="preserve"> </v>
      </c>
      <c r="G117" s="32"/>
      <c r="H117" s="32"/>
      <c r="I117" s="27" t="s">
        <v>29</v>
      </c>
      <c r="J117" s="30" t="str">
        <f>E21</f>
        <v xml:space="preserve"> 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27</v>
      </c>
      <c r="D118" s="32"/>
      <c r="E118" s="32"/>
      <c r="F118" s="25" t="str">
        <f>IF(E18="","",E18)</f>
        <v>Vyplň údaj</v>
      </c>
      <c r="G118" s="32"/>
      <c r="H118" s="32"/>
      <c r="I118" s="27" t="s">
        <v>31</v>
      </c>
      <c r="J118" s="30" t="str">
        <f>E24</f>
        <v xml:space="preserve"> 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>
      <c r="A120" s="125"/>
      <c r="B120" s="126"/>
      <c r="C120" s="127" t="s">
        <v>152</v>
      </c>
      <c r="D120" s="128" t="s">
        <v>59</v>
      </c>
      <c r="E120" s="128" t="s">
        <v>55</v>
      </c>
      <c r="F120" s="128" t="s">
        <v>56</v>
      </c>
      <c r="G120" s="128" t="s">
        <v>153</v>
      </c>
      <c r="H120" s="128" t="s">
        <v>154</v>
      </c>
      <c r="I120" s="128" t="s">
        <v>155</v>
      </c>
      <c r="J120" s="129" t="s">
        <v>145</v>
      </c>
      <c r="K120" s="130" t="s">
        <v>156</v>
      </c>
      <c r="L120" s="131"/>
      <c r="M120" s="62" t="s">
        <v>1</v>
      </c>
      <c r="N120" s="63" t="s">
        <v>38</v>
      </c>
      <c r="O120" s="63" t="s">
        <v>157</v>
      </c>
      <c r="P120" s="63" t="s">
        <v>158</v>
      </c>
      <c r="Q120" s="63" t="s">
        <v>159</v>
      </c>
      <c r="R120" s="63" t="s">
        <v>160</v>
      </c>
      <c r="S120" s="63" t="s">
        <v>161</v>
      </c>
      <c r="T120" s="64" t="s">
        <v>162</v>
      </c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</row>
    <row r="121" spans="1:65" s="2" customFormat="1" ht="22.9" customHeight="1">
      <c r="A121" s="32"/>
      <c r="B121" s="33"/>
      <c r="C121" s="69" t="s">
        <v>163</v>
      </c>
      <c r="D121" s="32"/>
      <c r="E121" s="32"/>
      <c r="F121" s="32"/>
      <c r="G121" s="32"/>
      <c r="H121" s="32"/>
      <c r="I121" s="32"/>
      <c r="J121" s="132">
        <f>BK121</f>
        <v>0</v>
      </c>
      <c r="K121" s="32"/>
      <c r="L121" s="33"/>
      <c r="M121" s="65"/>
      <c r="N121" s="56"/>
      <c r="O121" s="66"/>
      <c r="P121" s="133">
        <f>P122</f>
        <v>0</v>
      </c>
      <c r="Q121" s="66"/>
      <c r="R121" s="133">
        <f>R122</f>
        <v>5.8146150500000005</v>
      </c>
      <c r="S121" s="66"/>
      <c r="T121" s="134">
        <f>T122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7" t="s">
        <v>73</v>
      </c>
      <c r="AU121" s="17" t="s">
        <v>147</v>
      </c>
      <c r="BK121" s="135">
        <f>BK122</f>
        <v>0</v>
      </c>
    </row>
    <row r="122" spans="1:65" s="12" customFormat="1" ht="25.9" customHeight="1">
      <c r="B122" s="136"/>
      <c r="D122" s="137" t="s">
        <v>73</v>
      </c>
      <c r="E122" s="138" t="s">
        <v>164</v>
      </c>
      <c r="F122" s="138" t="s">
        <v>165</v>
      </c>
      <c r="I122" s="139"/>
      <c r="J122" s="140">
        <f>BK122</f>
        <v>0</v>
      </c>
      <c r="L122" s="136"/>
      <c r="M122" s="141"/>
      <c r="N122" s="142"/>
      <c r="O122" s="142"/>
      <c r="P122" s="143">
        <f>P123+P166+P171+P197</f>
        <v>0</v>
      </c>
      <c r="Q122" s="142"/>
      <c r="R122" s="143">
        <f>R123+R166+R171+R197</f>
        <v>5.8146150500000005</v>
      </c>
      <c r="S122" s="142"/>
      <c r="T122" s="144">
        <f>T123+T166+T171+T197</f>
        <v>0</v>
      </c>
      <c r="AR122" s="137" t="s">
        <v>82</v>
      </c>
      <c r="AT122" s="145" t="s">
        <v>73</v>
      </c>
      <c r="AU122" s="145" t="s">
        <v>74</v>
      </c>
      <c r="AY122" s="137" t="s">
        <v>166</v>
      </c>
      <c r="BK122" s="146">
        <f>BK123+BK166+BK171+BK197</f>
        <v>0</v>
      </c>
    </row>
    <row r="123" spans="1:65" s="12" customFormat="1" ht="22.9" customHeight="1">
      <c r="B123" s="136"/>
      <c r="D123" s="137" t="s">
        <v>73</v>
      </c>
      <c r="E123" s="147" t="s">
        <v>82</v>
      </c>
      <c r="F123" s="147" t="s">
        <v>167</v>
      </c>
      <c r="I123" s="139"/>
      <c r="J123" s="148">
        <f>BK123</f>
        <v>0</v>
      </c>
      <c r="L123" s="136"/>
      <c r="M123" s="141"/>
      <c r="N123" s="142"/>
      <c r="O123" s="142"/>
      <c r="P123" s="143">
        <f>SUM(P124:P165)</f>
        <v>0</v>
      </c>
      <c r="Q123" s="142"/>
      <c r="R123" s="143">
        <f>SUM(R124:R165)</f>
        <v>5.04</v>
      </c>
      <c r="S123" s="142"/>
      <c r="T123" s="144">
        <f>SUM(T124:T165)</f>
        <v>0</v>
      </c>
      <c r="AR123" s="137" t="s">
        <v>82</v>
      </c>
      <c r="AT123" s="145" t="s">
        <v>73</v>
      </c>
      <c r="AU123" s="145" t="s">
        <v>82</v>
      </c>
      <c r="AY123" s="137" t="s">
        <v>166</v>
      </c>
      <c r="BK123" s="146">
        <f>SUM(BK124:BK165)</f>
        <v>0</v>
      </c>
    </row>
    <row r="124" spans="1:65" s="2" customFormat="1" ht="33" customHeight="1">
      <c r="A124" s="32"/>
      <c r="B124" s="149"/>
      <c r="C124" s="150" t="s">
        <v>82</v>
      </c>
      <c r="D124" s="150" t="s">
        <v>168</v>
      </c>
      <c r="E124" s="151" t="s">
        <v>1362</v>
      </c>
      <c r="F124" s="152" t="s">
        <v>1363</v>
      </c>
      <c r="G124" s="153" t="s">
        <v>247</v>
      </c>
      <c r="H124" s="154">
        <v>10.08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172</v>
      </c>
      <c r="AT124" s="162" t="s">
        <v>168</v>
      </c>
      <c r="AU124" s="162" t="s">
        <v>84</v>
      </c>
      <c r="AY124" s="17" t="s">
        <v>166</v>
      </c>
      <c r="BE124" s="163">
        <f>IF(N124="základní",J124,0)</f>
        <v>0</v>
      </c>
      <c r="BF124" s="163">
        <f>IF(N124="snížená",J124,0)</f>
        <v>0</v>
      </c>
      <c r="BG124" s="163">
        <f>IF(N124="zákl. přenesená",J124,0)</f>
        <v>0</v>
      </c>
      <c r="BH124" s="163">
        <f>IF(N124="sníž. přenesená",J124,0)</f>
        <v>0</v>
      </c>
      <c r="BI124" s="163">
        <f>IF(N124="nulová",J124,0)</f>
        <v>0</v>
      </c>
      <c r="BJ124" s="17" t="s">
        <v>82</v>
      </c>
      <c r="BK124" s="163">
        <f>ROUND(I124*H124,2)</f>
        <v>0</v>
      </c>
      <c r="BL124" s="17" t="s">
        <v>172</v>
      </c>
      <c r="BM124" s="162" t="s">
        <v>1364</v>
      </c>
    </row>
    <row r="125" spans="1:65" s="13" customFormat="1" ht="11.25">
      <c r="B125" s="164"/>
      <c r="D125" s="165" t="s">
        <v>174</v>
      </c>
      <c r="E125" s="166" t="s">
        <v>1</v>
      </c>
      <c r="F125" s="167" t="s">
        <v>1365</v>
      </c>
      <c r="H125" s="166" t="s">
        <v>1</v>
      </c>
      <c r="I125" s="168"/>
      <c r="L125" s="164"/>
      <c r="M125" s="169"/>
      <c r="N125" s="170"/>
      <c r="O125" s="170"/>
      <c r="P125" s="170"/>
      <c r="Q125" s="170"/>
      <c r="R125" s="170"/>
      <c r="S125" s="170"/>
      <c r="T125" s="171"/>
      <c r="AT125" s="166" t="s">
        <v>174</v>
      </c>
      <c r="AU125" s="166" t="s">
        <v>84</v>
      </c>
      <c r="AV125" s="13" t="s">
        <v>82</v>
      </c>
      <c r="AW125" s="13" t="s">
        <v>30</v>
      </c>
      <c r="AX125" s="13" t="s">
        <v>74</v>
      </c>
      <c r="AY125" s="166" t="s">
        <v>166</v>
      </c>
    </row>
    <row r="126" spans="1:65" s="14" customFormat="1" ht="11.25">
      <c r="B126" s="172"/>
      <c r="D126" s="165" t="s">
        <v>174</v>
      </c>
      <c r="E126" s="173" t="s">
        <v>1</v>
      </c>
      <c r="F126" s="174" t="s">
        <v>1366</v>
      </c>
      <c r="H126" s="175">
        <v>10.08</v>
      </c>
      <c r="I126" s="176"/>
      <c r="L126" s="172"/>
      <c r="M126" s="177"/>
      <c r="N126" s="178"/>
      <c r="O126" s="178"/>
      <c r="P126" s="178"/>
      <c r="Q126" s="178"/>
      <c r="R126" s="178"/>
      <c r="S126" s="178"/>
      <c r="T126" s="179"/>
      <c r="AT126" s="173" t="s">
        <v>174</v>
      </c>
      <c r="AU126" s="173" t="s">
        <v>84</v>
      </c>
      <c r="AV126" s="14" t="s">
        <v>84</v>
      </c>
      <c r="AW126" s="14" t="s">
        <v>30</v>
      </c>
      <c r="AX126" s="14" t="s">
        <v>74</v>
      </c>
      <c r="AY126" s="173" t="s">
        <v>166</v>
      </c>
    </row>
    <row r="127" spans="1:65" s="15" customFormat="1" ht="11.25">
      <c r="B127" s="180"/>
      <c r="D127" s="165" t="s">
        <v>174</v>
      </c>
      <c r="E127" s="181" t="s">
        <v>1</v>
      </c>
      <c r="F127" s="182" t="s">
        <v>177</v>
      </c>
      <c r="H127" s="183">
        <v>10.08</v>
      </c>
      <c r="I127" s="184"/>
      <c r="L127" s="180"/>
      <c r="M127" s="185"/>
      <c r="N127" s="186"/>
      <c r="O127" s="186"/>
      <c r="P127" s="186"/>
      <c r="Q127" s="186"/>
      <c r="R127" s="186"/>
      <c r="S127" s="186"/>
      <c r="T127" s="187"/>
      <c r="AT127" s="181" t="s">
        <v>174</v>
      </c>
      <c r="AU127" s="181" t="s">
        <v>84</v>
      </c>
      <c r="AV127" s="15" t="s">
        <v>172</v>
      </c>
      <c r="AW127" s="15" t="s">
        <v>30</v>
      </c>
      <c r="AX127" s="15" t="s">
        <v>82</v>
      </c>
      <c r="AY127" s="181" t="s">
        <v>166</v>
      </c>
    </row>
    <row r="128" spans="1:65" s="2" customFormat="1" ht="24.2" customHeight="1">
      <c r="A128" s="32"/>
      <c r="B128" s="149"/>
      <c r="C128" s="150" t="s">
        <v>84</v>
      </c>
      <c r="D128" s="150" t="s">
        <v>168</v>
      </c>
      <c r="E128" s="151" t="s">
        <v>1367</v>
      </c>
      <c r="F128" s="152" t="s">
        <v>1368</v>
      </c>
      <c r="G128" s="153" t="s">
        <v>247</v>
      </c>
      <c r="H128" s="154">
        <v>4.0190000000000001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172</v>
      </c>
      <c r="AT128" s="162" t="s">
        <v>168</v>
      </c>
      <c r="AU128" s="162" t="s">
        <v>84</v>
      </c>
      <c r="AY128" s="17" t="s">
        <v>166</v>
      </c>
      <c r="BE128" s="163">
        <f>IF(N128="základní",J128,0)</f>
        <v>0</v>
      </c>
      <c r="BF128" s="163">
        <f>IF(N128="snížená",J128,0)</f>
        <v>0</v>
      </c>
      <c r="BG128" s="163">
        <f>IF(N128="zákl. přenesená",J128,0)</f>
        <v>0</v>
      </c>
      <c r="BH128" s="163">
        <f>IF(N128="sníž. přenesená",J128,0)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172</v>
      </c>
      <c r="BM128" s="162" t="s">
        <v>1369</v>
      </c>
    </row>
    <row r="129" spans="1:65" s="13" customFormat="1" ht="11.25">
      <c r="B129" s="164"/>
      <c r="D129" s="165" t="s">
        <v>174</v>
      </c>
      <c r="E129" s="166" t="s">
        <v>1</v>
      </c>
      <c r="F129" s="167" t="s">
        <v>1370</v>
      </c>
      <c r="H129" s="166" t="s">
        <v>1</v>
      </c>
      <c r="I129" s="168"/>
      <c r="L129" s="164"/>
      <c r="M129" s="169"/>
      <c r="N129" s="170"/>
      <c r="O129" s="170"/>
      <c r="P129" s="170"/>
      <c r="Q129" s="170"/>
      <c r="R129" s="170"/>
      <c r="S129" s="170"/>
      <c r="T129" s="171"/>
      <c r="AT129" s="166" t="s">
        <v>174</v>
      </c>
      <c r="AU129" s="166" t="s">
        <v>84</v>
      </c>
      <c r="AV129" s="13" t="s">
        <v>82</v>
      </c>
      <c r="AW129" s="13" t="s">
        <v>30</v>
      </c>
      <c r="AX129" s="13" t="s">
        <v>74</v>
      </c>
      <c r="AY129" s="166" t="s">
        <v>166</v>
      </c>
    </row>
    <row r="130" spans="1:65" s="14" customFormat="1" ht="11.25">
      <c r="B130" s="172"/>
      <c r="D130" s="165" t="s">
        <v>174</v>
      </c>
      <c r="E130" s="173" t="s">
        <v>1</v>
      </c>
      <c r="F130" s="174" t="s">
        <v>1371</v>
      </c>
      <c r="H130" s="175">
        <v>4.0190000000000001</v>
      </c>
      <c r="I130" s="176"/>
      <c r="L130" s="172"/>
      <c r="M130" s="177"/>
      <c r="N130" s="178"/>
      <c r="O130" s="178"/>
      <c r="P130" s="178"/>
      <c r="Q130" s="178"/>
      <c r="R130" s="178"/>
      <c r="S130" s="178"/>
      <c r="T130" s="179"/>
      <c r="AT130" s="173" t="s">
        <v>174</v>
      </c>
      <c r="AU130" s="173" t="s">
        <v>84</v>
      </c>
      <c r="AV130" s="14" t="s">
        <v>84</v>
      </c>
      <c r="AW130" s="14" t="s">
        <v>30</v>
      </c>
      <c r="AX130" s="14" t="s">
        <v>74</v>
      </c>
      <c r="AY130" s="173" t="s">
        <v>166</v>
      </c>
    </row>
    <row r="131" spans="1:65" s="15" customFormat="1" ht="11.25">
      <c r="B131" s="180"/>
      <c r="D131" s="165" t="s">
        <v>174</v>
      </c>
      <c r="E131" s="181" t="s">
        <v>1</v>
      </c>
      <c r="F131" s="182" t="s">
        <v>177</v>
      </c>
      <c r="H131" s="183">
        <v>4.0190000000000001</v>
      </c>
      <c r="I131" s="184"/>
      <c r="L131" s="180"/>
      <c r="M131" s="185"/>
      <c r="N131" s="186"/>
      <c r="O131" s="186"/>
      <c r="P131" s="186"/>
      <c r="Q131" s="186"/>
      <c r="R131" s="186"/>
      <c r="S131" s="186"/>
      <c r="T131" s="187"/>
      <c r="AT131" s="181" t="s">
        <v>174</v>
      </c>
      <c r="AU131" s="181" t="s">
        <v>84</v>
      </c>
      <c r="AV131" s="15" t="s">
        <v>172</v>
      </c>
      <c r="AW131" s="15" t="s">
        <v>30</v>
      </c>
      <c r="AX131" s="15" t="s">
        <v>82</v>
      </c>
      <c r="AY131" s="181" t="s">
        <v>166</v>
      </c>
    </row>
    <row r="132" spans="1:65" s="2" customFormat="1" ht="37.9" customHeight="1">
      <c r="A132" s="32"/>
      <c r="B132" s="149"/>
      <c r="C132" s="150" t="s">
        <v>190</v>
      </c>
      <c r="D132" s="150" t="s">
        <v>168</v>
      </c>
      <c r="E132" s="151" t="s">
        <v>1372</v>
      </c>
      <c r="F132" s="152" t="s">
        <v>1373</v>
      </c>
      <c r="G132" s="153" t="s">
        <v>247</v>
      </c>
      <c r="H132" s="154">
        <v>9.8170000000000002</v>
      </c>
      <c r="I132" s="155"/>
      <c r="J132" s="156">
        <f>ROUND(I132*H132,2)</f>
        <v>0</v>
      </c>
      <c r="K132" s="157"/>
      <c r="L132" s="33"/>
      <c r="M132" s="158" t="s">
        <v>1</v>
      </c>
      <c r="N132" s="159" t="s">
        <v>39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172</v>
      </c>
      <c r="AT132" s="162" t="s">
        <v>168</v>
      </c>
      <c r="AU132" s="162" t="s">
        <v>84</v>
      </c>
      <c r="AY132" s="17" t="s">
        <v>166</v>
      </c>
      <c r="BE132" s="163">
        <f>IF(N132="základní",J132,0)</f>
        <v>0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7" t="s">
        <v>82</v>
      </c>
      <c r="BK132" s="163">
        <f>ROUND(I132*H132,2)</f>
        <v>0</v>
      </c>
      <c r="BL132" s="17" t="s">
        <v>172</v>
      </c>
      <c r="BM132" s="162" t="s">
        <v>1374</v>
      </c>
    </row>
    <row r="133" spans="1:65" s="14" customFormat="1" ht="11.25">
      <c r="B133" s="172"/>
      <c r="D133" s="165" t="s">
        <v>174</v>
      </c>
      <c r="E133" s="173" t="s">
        <v>1</v>
      </c>
      <c r="F133" s="174" t="s">
        <v>1375</v>
      </c>
      <c r="H133" s="175">
        <v>9.8170000000000002</v>
      </c>
      <c r="I133" s="176"/>
      <c r="L133" s="172"/>
      <c r="M133" s="177"/>
      <c r="N133" s="178"/>
      <c r="O133" s="178"/>
      <c r="P133" s="178"/>
      <c r="Q133" s="178"/>
      <c r="R133" s="178"/>
      <c r="S133" s="178"/>
      <c r="T133" s="179"/>
      <c r="AT133" s="173" t="s">
        <v>174</v>
      </c>
      <c r="AU133" s="173" t="s">
        <v>84</v>
      </c>
      <c r="AV133" s="14" t="s">
        <v>84</v>
      </c>
      <c r="AW133" s="14" t="s">
        <v>30</v>
      </c>
      <c r="AX133" s="14" t="s">
        <v>74</v>
      </c>
      <c r="AY133" s="173" t="s">
        <v>166</v>
      </c>
    </row>
    <row r="134" spans="1:65" s="15" customFormat="1" ht="11.25">
      <c r="B134" s="180"/>
      <c r="D134" s="165" t="s">
        <v>174</v>
      </c>
      <c r="E134" s="181" t="s">
        <v>1</v>
      </c>
      <c r="F134" s="182" t="s">
        <v>177</v>
      </c>
      <c r="H134" s="183">
        <v>9.8170000000000002</v>
      </c>
      <c r="I134" s="184"/>
      <c r="L134" s="180"/>
      <c r="M134" s="185"/>
      <c r="N134" s="186"/>
      <c r="O134" s="186"/>
      <c r="P134" s="186"/>
      <c r="Q134" s="186"/>
      <c r="R134" s="186"/>
      <c r="S134" s="186"/>
      <c r="T134" s="187"/>
      <c r="AT134" s="181" t="s">
        <v>174</v>
      </c>
      <c r="AU134" s="181" t="s">
        <v>84</v>
      </c>
      <c r="AV134" s="15" t="s">
        <v>172</v>
      </c>
      <c r="AW134" s="15" t="s">
        <v>30</v>
      </c>
      <c r="AX134" s="15" t="s">
        <v>82</v>
      </c>
      <c r="AY134" s="181" t="s">
        <v>166</v>
      </c>
    </row>
    <row r="135" spans="1:65" s="2" customFormat="1" ht="37.9" customHeight="1">
      <c r="A135" s="32"/>
      <c r="B135" s="149"/>
      <c r="C135" s="150" t="s">
        <v>172</v>
      </c>
      <c r="D135" s="150" t="s">
        <v>168</v>
      </c>
      <c r="E135" s="151" t="s">
        <v>858</v>
      </c>
      <c r="F135" s="152" t="s">
        <v>859</v>
      </c>
      <c r="G135" s="153" t="s">
        <v>247</v>
      </c>
      <c r="H135" s="154">
        <v>4.282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39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172</v>
      </c>
      <c r="AT135" s="162" t="s">
        <v>168</v>
      </c>
      <c r="AU135" s="162" t="s">
        <v>84</v>
      </c>
      <c r="AY135" s="17" t="s">
        <v>166</v>
      </c>
      <c r="BE135" s="163">
        <f>IF(N135="základní",J135,0)</f>
        <v>0</v>
      </c>
      <c r="BF135" s="163">
        <f>IF(N135="snížená",J135,0)</f>
        <v>0</v>
      </c>
      <c r="BG135" s="163">
        <f>IF(N135="zákl. přenesená",J135,0)</f>
        <v>0</v>
      </c>
      <c r="BH135" s="163">
        <f>IF(N135="sníž. přenesená",J135,0)</f>
        <v>0</v>
      </c>
      <c r="BI135" s="163">
        <f>IF(N135="nulová",J135,0)</f>
        <v>0</v>
      </c>
      <c r="BJ135" s="17" t="s">
        <v>82</v>
      </c>
      <c r="BK135" s="163">
        <f>ROUND(I135*H135,2)</f>
        <v>0</v>
      </c>
      <c r="BL135" s="17" t="s">
        <v>172</v>
      </c>
      <c r="BM135" s="162" t="s">
        <v>1376</v>
      </c>
    </row>
    <row r="136" spans="1:65" s="14" customFormat="1" ht="11.25">
      <c r="B136" s="172"/>
      <c r="D136" s="165" t="s">
        <v>174</v>
      </c>
      <c r="E136" s="173" t="s">
        <v>1</v>
      </c>
      <c r="F136" s="174" t="s">
        <v>1377</v>
      </c>
      <c r="H136" s="175">
        <v>4.282</v>
      </c>
      <c r="I136" s="176"/>
      <c r="L136" s="172"/>
      <c r="M136" s="177"/>
      <c r="N136" s="178"/>
      <c r="O136" s="178"/>
      <c r="P136" s="178"/>
      <c r="Q136" s="178"/>
      <c r="R136" s="178"/>
      <c r="S136" s="178"/>
      <c r="T136" s="179"/>
      <c r="AT136" s="173" t="s">
        <v>174</v>
      </c>
      <c r="AU136" s="173" t="s">
        <v>84</v>
      </c>
      <c r="AV136" s="14" t="s">
        <v>84</v>
      </c>
      <c r="AW136" s="14" t="s">
        <v>30</v>
      </c>
      <c r="AX136" s="14" t="s">
        <v>74</v>
      </c>
      <c r="AY136" s="173" t="s">
        <v>166</v>
      </c>
    </row>
    <row r="137" spans="1:65" s="15" customFormat="1" ht="11.25">
      <c r="B137" s="180"/>
      <c r="D137" s="165" t="s">
        <v>174</v>
      </c>
      <c r="E137" s="181" t="s">
        <v>1</v>
      </c>
      <c r="F137" s="182" t="s">
        <v>177</v>
      </c>
      <c r="H137" s="183">
        <v>4.282</v>
      </c>
      <c r="I137" s="184"/>
      <c r="L137" s="180"/>
      <c r="M137" s="185"/>
      <c r="N137" s="186"/>
      <c r="O137" s="186"/>
      <c r="P137" s="186"/>
      <c r="Q137" s="186"/>
      <c r="R137" s="186"/>
      <c r="S137" s="186"/>
      <c r="T137" s="187"/>
      <c r="AT137" s="181" t="s">
        <v>174</v>
      </c>
      <c r="AU137" s="181" t="s">
        <v>84</v>
      </c>
      <c r="AV137" s="15" t="s">
        <v>172</v>
      </c>
      <c r="AW137" s="15" t="s">
        <v>30</v>
      </c>
      <c r="AX137" s="15" t="s">
        <v>82</v>
      </c>
      <c r="AY137" s="181" t="s">
        <v>166</v>
      </c>
    </row>
    <row r="138" spans="1:65" s="2" customFormat="1" ht="37.9" customHeight="1">
      <c r="A138" s="32"/>
      <c r="B138" s="149"/>
      <c r="C138" s="150" t="s">
        <v>197</v>
      </c>
      <c r="D138" s="150" t="s">
        <v>168</v>
      </c>
      <c r="E138" s="151" t="s">
        <v>861</v>
      </c>
      <c r="F138" s="152" t="s">
        <v>862</v>
      </c>
      <c r="G138" s="153" t="s">
        <v>247</v>
      </c>
      <c r="H138" s="154">
        <v>42.82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39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172</v>
      </c>
      <c r="AT138" s="162" t="s">
        <v>168</v>
      </c>
      <c r="AU138" s="162" t="s">
        <v>84</v>
      </c>
      <c r="AY138" s="17" t="s">
        <v>166</v>
      </c>
      <c r="BE138" s="163">
        <f>IF(N138="základní",J138,0)</f>
        <v>0</v>
      </c>
      <c r="BF138" s="163">
        <f>IF(N138="snížená",J138,0)</f>
        <v>0</v>
      </c>
      <c r="BG138" s="163">
        <f>IF(N138="zákl. přenesená",J138,0)</f>
        <v>0</v>
      </c>
      <c r="BH138" s="163">
        <f>IF(N138="sníž. přenesená",J138,0)</f>
        <v>0</v>
      </c>
      <c r="BI138" s="163">
        <f>IF(N138="nulová",J138,0)</f>
        <v>0</v>
      </c>
      <c r="BJ138" s="17" t="s">
        <v>82</v>
      </c>
      <c r="BK138" s="163">
        <f>ROUND(I138*H138,2)</f>
        <v>0</v>
      </c>
      <c r="BL138" s="17" t="s">
        <v>172</v>
      </c>
      <c r="BM138" s="162" t="s">
        <v>1378</v>
      </c>
    </row>
    <row r="139" spans="1:65" s="14" customFormat="1" ht="11.25">
      <c r="B139" s="172"/>
      <c r="D139" s="165" t="s">
        <v>174</v>
      </c>
      <c r="E139" s="173" t="s">
        <v>1</v>
      </c>
      <c r="F139" s="174" t="s">
        <v>1377</v>
      </c>
      <c r="H139" s="175">
        <v>4.282</v>
      </c>
      <c r="I139" s="176"/>
      <c r="L139" s="172"/>
      <c r="M139" s="177"/>
      <c r="N139" s="178"/>
      <c r="O139" s="178"/>
      <c r="P139" s="178"/>
      <c r="Q139" s="178"/>
      <c r="R139" s="178"/>
      <c r="S139" s="178"/>
      <c r="T139" s="179"/>
      <c r="AT139" s="173" t="s">
        <v>174</v>
      </c>
      <c r="AU139" s="173" t="s">
        <v>84</v>
      </c>
      <c r="AV139" s="14" t="s">
        <v>84</v>
      </c>
      <c r="AW139" s="14" t="s">
        <v>30</v>
      </c>
      <c r="AX139" s="14" t="s">
        <v>74</v>
      </c>
      <c r="AY139" s="173" t="s">
        <v>166</v>
      </c>
    </row>
    <row r="140" spans="1:65" s="15" customFormat="1" ht="11.25">
      <c r="B140" s="180"/>
      <c r="D140" s="165" t="s">
        <v>174</v>
      </c>
      <c r="E140" s="181" t="s">
        <v>1</v>
      </c>
      <c r="F140" s="182" t="s">
        <v>177</v>
      </c>
      <c r="H140" s="183">
        <v>4.282</v>
      </c>
      <c r="I140" s="184"/>
      <c r="L140" s="180"/>
      <c r="M140" s="185"/>
      <c r="N140" s="186"/>
      <c r="O140" s="186"/>
      <c r="P140" s="186"/>
      <c r="Q140" s="186"/>
      <c r="R140" s="186"/>
      <c r="S140" s="186"/>
      <c r="T140" s="187"/>
      <c r="AT140" s="181" t="s">
        <v>174</v>
      </c>
      <c r="AU140" s="181" t="s">
        <v>84</v>
      </c>
      <c r="AV140" s="15" t="s">
        <v>172</v>
      </c>
      <c r="AW140" s="15" t="s">
        <v>30</v>
      </c>
      <c r="AX140" s="15" t="s">
        <v>82</v>
      </c>
      <c r="AY140" s="181" t="s">
        <v>166</v>
      </c>
    </row>
    <row r="141" spans="1:65" s="14" customFormat="1" ht="11.25">
      <c r="B141" s="172"/>
      <c r="D141" s="165" t="s">
        <v>174</v>
      </c>
      <c r="F141" s="174" t="s">
        <v>1379</v>
      </c>
      <c r="H141" s="175">
        <v>42.82</v>
      </c>
      <c r="I141" s="176"/>
      <c r="L141" s="172"/>
      <c r="M141" s="177"/>
      <c r="N141" s="178"/>
      <c r="O141" s="178"/>
      <c r="P141" s="178"/>
      <c r="Q141" s="178"/>
      <c r="R141" s="178"/>
      <c r="S141" s="178"/>
      <c r="T141" s="179"/>
      <c r="AT141" s="173" t="s">
        <v>174</v>
      </c>
      <c r="AU141" s="173" t="s">
        <v>84</v>
      </c>
      <c r="AV141" s="14" t="s">
        <v>84</v>
      </c>
      <c r="AW141" s="14" t="s">
        <v>3</v>
      </c>
      <c r="AX141" s="14" t="s">
        <v>82</v>
      </c>
      <c r="AY141" s="173" t="s">
        <v>166</v>
      </c>
    </row>
    <row r="142" spans="1:65" s="2" customFormat="1" ht="24.2" customHeight="1">
      <c r="A142" s="32"/>
      <c r="B142" s="149"/>
      <c r="C142" s="150" t="s">
        <v>201</v>
      </c>
      <c r="D142" s="150" t="s">
        <v>168</v>
      </c>
      <c r="E142" s="151" t="s">
        <v>865</v>
      </c>
      <c r="F142" s="152" t="s">
        <v>866</v>
      </c>
      <c r="G142" s="153" t="s">
        <v>247</v>
      </c>
      <c r="H142" s="154">
        <v>14.099</v>
      </c>
      <c r="I142" s="155"/>
      <c r="J142" s="156">
        <f>ROUND(I142*H142,2)</f>
        <v>0</v>
      </c>
      <c r="K142" s="157"/>
      <c r="L142" s="33"/>
      <c r="M142" s="158" t="s">
        <v>1</v>
      </c>
      <c r="N142" s="159" t="s">
        <v>39</v>
      </c>
      <c r="O142" s="58"/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172</v>
      </c>
      <c r="AT142" s="162" t="s">
        <v>168</v>
      </c>
      <c r="AU142" s="162" t="s">
        <v>84</v>
      </c>
      <c r="AY142" s="17" t="s">
        <v>166</v>
      </c>
      <c r="BE142" s="163">
        <f>IF(N142="základní",J142,0)</f>
        <v>0</v>
      </c>
      <c r="BF142" s="163">
        <f>IF(N142="snížená",J142,0)</f>
        <v>0</v>
      </c>
      <c r="BG142" s="163">
        <f>IF(N142="zákl. přenesená",J142,0)</f>
        <v>0</v>
      </c>
      <c r="BH142" s="163">
        <f>IF(N142="sníž. přenesená",J142,0)</f>
        <v>0</v>
      </c>
      <c r="BI142" s="163">
        <f>IF(N142="nulová",J142,0)</f>
        <v>0</v>
      </c>
      <c r="BJ142" s="17" t="s">
        <v>82</v>
      </c>
      <c r="BK142" s="163">
        <f>ROUND(I142*H142,2)</f>
        <v>0</v>
      </c>
      <c r="BL142" s="17" t="s">
        <v>172</v>
      </c>
      <c r="BM142" s="162" t="s">
        <v>1380</v>
      </c>
    </row>
    <row r="143" spans="1:65" s="14" customFormat="1" ht="11.25">
      <c r="B143" s="172"/>
      <c r="D143" s="165" t="s">
        <v>174</v>
      </c>
      <c r="E143" s="173" t="s">
        <v>1</v>
      </c>
      <c r="F143" s="174" t="s">
        <v>1377</v>
      </c>
      <c r="H143" s="175">
        <v>4.282</v>
      </c>
      <c r="I143" s="176"/>
      <c r="L143" s="172"/>
      <c r="M143" s="177"/>
      <c r="N143" s="178"/>
      <c r="O143" s="178"/>
      <c r="P143" s="178"/>
      <c r="Q143" s="178"/>
      <c r="R143" s="178"/>
      <c r="S143" s="178"/>
      <c r="T143" s="179"/>
      <c r="AT143" s="173" t="s">
        <v>174</v>
      </c>
      <c r="AU143" s="173" t="s">
        <v>84</v>
      </c>
      <c r="AV143" s="14" t="s">
        <v>84</v>
      </c>
      <c r="AW143" s="14" t="s">
        <v>30</v>
      </c>
      <c r="AX143" s="14" t="s">
        <v>74</v>
      </c>
      <c r="AY143" s="173" t="s">
        <v>166</v>
      </c>
    </row>
    <row r="144" spans="1:65" s="14" customFormat="1" ht="11.25">
      <c r="B144" s="172"/>
      <c r="D144" s="165" t="s">
        <v>174</v>
      </c>
      <c r="E144" s="173" t="s">
        <v>1</v>
      </c>
      <c r="F144" s="174" t="s">
        <v>1375</v>
      </c>
      <c r="H144" s="175">
        <v>9.8170000000000002</v>
      </c>
      <c r="I144" s="176"/>
      <c r="L144" s="172"/>
      <c r="M144" s="177"/>
      <c r="N144" s="178"/>
      <c r="O144" s="178"/>
      <c r="P144" s="178"/>
      <c r="Q144" s="178"/>
      <c r="R144" s="178"/>
      <c r="S144" s="178"/>
      <c r="T144" s="179"/>
      <c r="AT144" s="173" t="s">
        <v>174</v>
      </c>
      <c r="AU144" s="173" t="s">
        <v>84</v>
      </c>
      <c r="AV144" s="14" t="s">
        <v>84</v>
      </c>
      <c r="AW144" s="14" t="s">
        <v>30</v>
      </c>
      <c r="AX144" s="14" t="s">
        <v>74</v>
      </c>
      <c r="AY144" s="173" t="s">
        <v>166</v>
      </c>
    </row>
    <row r="145" spans="1:65" s="15" customFormat="1" ht="11.25">
      <c r="B145" s="180"/>
      <c r="D145" s="165" t="s">
        <v>174</v>
      </c>
      <c r="E145" s="181" t="s">
        <v>1</v>
      </c>
      <c r="F145" s="182" t="s">
        <v>177</v>
      </c>
      <c r="H145" s="183">
        <v>14.099</v>
      </c>
      <c r="I145" s="184"/>
      <c r="L145" s="180"/>
      <c r="M145" s="185"/>
      <c r="N145" s="186"/>
      <c r="O145" s="186"/>
      <c r="P145" s="186"/>
      <c r="Q145" s="186"/>
      <c r="R145" s="186"/>
      <c r="S145" s="186"/>
      <c r="T145" s="187"/>
      <c r="AT145" s="181" t="s">
        <v>174</v>
      </c>
      <c r="AU145" s="181" t="s">
        <v>84</v>
      </c>
      <c r="AV145" s="15" t="s">
        <v>172</v>
      </c>
      <c r="AW145" s="15" t="s">
        <v>30</v>
      </c>
      <c r="AX145" s="15" t="s">
        <v>82</v>
      </c>
      <c r="AY145" s="181" t="s">
        <v>166</v>
      </c>
    </row>
    <row r="146" spans="1:65" s="2" customFormat="1" ht="33" customHeight="1">
      <c r="A146" s="32"/>
      <c r="B146" s="149"/>
      <c r="C146" s="150" t="s">
        <v>205</v>
      </c>
      <c r="D146" s="150" t="s">
        <v>168</v>
      </c>
      <c r="E146" s="151" t="s">
        <v>868</v>
      </c>
      <c r="F146" s="152" t="s">
        <v>869</v>
      </c>
      <c r="G146" s="153" t="s">
        <v>379</v>
      </c>
      <c r="H146" s="154">
        <v>7.7080000000000002</v>
      </c>
      <c r="I146" s="155"/>
      <c r="J146" s="156">
        <f>ROUND(I146*H146,2)</f>
        <v>0</v>
      </c>
      <c r="K146" s="157"/>
      <c r="L146" s="33"/>
      <c r="M146" s="158" t="s">
        <v>1</v>
      </c>
      <c r="N146" s="159" t="s">
        <v>39</v>
      </c>
      <c r="O146" s="58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172</v>
      </c>
      <c r="AT146" s="162" t="s">
        <v>168</v>
      </c>
      <c r="AU146" s="162" t="s">
        <v>84</v>
      </c>
      <c r="AY146" s="17" t="s">
        <v>166</v>
      </c>
      <c r="BE146" s="163">
        <f>IF(N146="základní",J146,0)</f>
        <v>0</v>
      </c>
      <c r="BF146" s="163">
        <f>IF(N146="snížená",J146,0)</f>
        <v>0</v>
      </c>
      <c r="BG146" s="163">
        <f>IF(N146="zákl. přenesená",J146,0)</f>
        <v>0</v>
      </c>
      <c r="BH146" s="163">
        <f>IF(N146="sníž. přenesená",J146,0)</f>
        <v>0</v>
      </c>
      <c r="BI146" s="163">
        <f>IF(N146="nulová",J146,0)</f>
        <v>0</v>
      </c>
      <c r="BJ146" s="17" t="s">
        <v>82</v>
      </c>
      <c r="BK146" s="163">
        <f>ROUND(I146*H146,2)</f>
        <v>0</v>
      </c>
      <c r="BL146" s="17" t="s">
        <v>172</v>
      </c>
      <c r="BM146" s="162" t="s">
        <v>1381</v>
      </c>
    </row>
    <row r="147" spans="1:65" s="14" customFormat="1" ht="11.25">
      <c r="B147" s="172"/>
      <c r="D147" s="165" t="s">
        <v>174</v>
      </c>
      <c r="E147" s="173" t="s">
        <v>1</v>
      </c>
      <c r="F147" s="174" t="s">
        <v>1377</v>
      </c>
      <c r="H147" s="175">
        <v>4.282</v>
      </c>
      <c r="I147" s="176"/>
      <c r="L147" s="172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84</v>
      </c>
      <c r="AV147" s="14" t="s">
        <v>84</v>
      </c>
      <c r="AW147" s="14" t="s">
        <v>30</v>
      </c>
      <c r="AX147" s="14" t="s">
        <v>74</v>
      </c>
      <c r="AY147" s="173" t="s">
        <v>166</v>
      </c>
    </row>
    <row r="148" spans="1:65" s="15" customFormat="1" ht="11.25">
      <c r="B148" s="180"/>
      <c r="D148" s="165" t="s">
        <v>174</v>
      </c>
      <c r="E148" s="181" t="s">
        <v>1</v>
      </c>
      <c r="F148" s="182" t="s">
        <v>177</v>
      </c>
      <c r="H148" s="183">
        <v>4.282</v>
      </c>
      <c r="I148" s="184"/>
      <c r="L148" s="180"/>
      <c r="M148" s="185"/>
      <c r="N148" s="186"/>
      <c r="O148" s="186"/>
      <c r="P148" s="186"/>
      <c r="Q148" s="186"/>
      <c r="R148" s="186"/>
      <c r="S148" s="186"/>
      <c r="T148" s="187"/>
      <c r="AT148" s="181" t="s">
        <v>174</v>
      </c>
      <c r="AU148" s="181" t="s">
        <v>84</v>
      </c>
      <c r="AV148" s="15" t="s">
        <v>172</v>
      </c>
      <c r="AW148" s="15" t="s">
        <v>30</v>
      </c>
      <c r="AX148" s="15" t="s">
        <v>82</v>
      </c>
      <c r="AY148" s="181" t="s">
        <v>166</v>
      </c>
    </row>
    <row r="149" spans="1:65" s="14" customFormat="1" ht="11.25">
      <c r="B149" s="172"/>
      <c r="D149" s="165" t="s">
        <v>174</v>
      </c>
      <c r="F149" s="174" t="s">
        <v>1382</v>
      </c>
      <c r="H149" s="175">
        <v>7.7080000000000002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84</v>
      </c>
      <c r="AV149" s="14" t="s">
        <v>84</v>
      </c>
      <c r="AW149" s="14" t="s">
        <v>3</v>
      </c>
      <c r="AX149" s="14" t="s">
        <v>82</v>
      </c>
      <c r="AY149" s="173" t="s">
        <v>166</v>
      </c>
    </row>
    <row r="150" spans="1:65" s="2" customFormat="1" ht="16.5" customHeight="1">
      <c r="A150" s="32"/>
      <c r="B150" s="149"/>
      <c r="C150" s="150" t="s">
        <v>209</v>
      </c>
      <c r="D150" s="150" t="s">
        <v>168</v>
      </c>
      <c r="E150" s="151" t="s">
        <v>871</v>
      </c>
      <c r="F150" s="152" t="s">
        <v>872</v>
      </c>
      <c r="G150" s="153" t="s">
        <v>247</v>
      </c>
      <c r="H150" s="154">
        <v>4.282</v>
      </c>
      <c r="I150" s="155"/>
      <c r="J150" s="156">
        <f>ROUND(I150*H150,2)</f>
        <v>0</v>
      </c>
      <c r="K150" s="157"/>
      <c r="L150" s="33"/>
      <c r="M150" s="158" t="s">
        <v>1</v>
      </c>
      <c r="N150" s="159" t="s">
        <v>39</v>
      </c>
      <c r="O150" s="58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172</v>
      </c>
      <c r="AT150" s="162" t="s">
        <v>168</v>
      </c>
      <c r="AU150" s="162" t="s">
        <v>84</v>
      </c>
      <c r="AY150" s="17" t="s">
        <v>166</v>
      </c>
      <c r="BE150" s="163">
        <f>IF(N150="základní",J150,0)</f>
        <v>0</v>
      </c>
      <c r="BF150" s="163">
        <f>IF(N150="snížená",J150,0)</f>
        <v>0</v>
      </c>
      <c r="BG150" s="163">
        <f>IF(N150="zákl. přenesená",J150,0)</f>
        <v>0</v>
      </c>
      <c r="BH150" s="163">
        <f>IF(N150="sníž. přenesená",J150,0)</f>
        <v>0</v>
      </c>
      <c r="BI150" s="163">
        <f>IF(N150="nulová",J150,0)</f>
        <v>0</v>
      </c>
      <c r="BJ150" s="17" t="s">
        <v>82</v>
      </c>
      <c r="BK150" s="163">
        <f>ROUND(I150*H150,2)</f>
        <v>0</v>
      </c>
      <c r="BL150" s="17" t="s">
        <v>172</v>
      </c>
      <c r="BM150" s="162" t="s">
        <v>1383</v>
      </c>
    </row>
    <row r="151" spans="1:65" s="14" customFormat="1" ht="11.25">
      <c r="B151" s="172"/>
      <c r="D151" s="165" t="s">
        <v>174</v>
      </c>
      <c r="E151" s="173" t="s">
        <v>1</v>
      </c>
      <c r="F151" s="174" t="s">
        <v>1377</v>
      </c>
      <c r="H151" s="175">
        <v>4.282</v>
      </c>
      <c r="I151" s="176"/>
      <c r="L151" s="172"/>
      <c r="M151" s="177"/>
      <c r="N151" s="178"/>
      <c r="O151" s="178"/>
      <c r="P151" s="178"/>
      <c r="Q151" s="178"/>
      <c r="R151" s="178"/>
      <c r="S151" s="178"/>
      <c r="T151" s="179"/>
      <c r="AT151" s="173" t="s">
        <v>174</v>
      </c>
      <c r="AU151" s="173" t="s">
        <v>84</v>
      </c>
      <c r="AV151" s="14" t="s">
        <v>84</v>
      </c>
      <c r="AW151" s="14" t="s">
        <v>30</v>
      </c>
      <c r="AX151" s="14" t="s">
        <v>74</v>
      </c>
      <c r="AY151" s="173" t="s">
        <v>166</v>
      </c>
    </row>
    <row r="152" spans="1:65" s="15" customFormat="1" ht="11.25">
      <c r="B152" s="180"/>
      <c r="D152" s="165" t="s">
        <v>174</v>
      </c>
      <c r="E152" s="181" t="s">
        <v>1</v>
      </c>
      <c r="F152" s="182" t="s">
        <v>177</v>
      </c>
      <c r="H152" s="183">
        <v>4.282</v>
      </c>
      <c r="I152" s="184"/>
      <c r="L152" s="180"/>
      <c r="M152" s="185"/>
      <c r="N152" s="186"/>
      <c r="O152" s="186"/>
      <c r="P152" s="186"/>
      <c r="Q152" s="186"/>
      <c r="R152" s="186"/>
      <c r="S152" s="186"/>
      <c r="T152" s="187"/>
      <c r="AT152" s="181" t="s">
        <v>174</v>
      </c>
      <c r="AU152" s="181" t="s">
        <v>84</v>
      </c>
      <c r="AV152" s="15" t="s">
        <v>172</v>
      </c>
      <c r="AW152" s="15" t="s">
        <v>30</v>
      </c>
      <c r="AX152" s="15" t="s">
        <v>82</v>
      </c>
      <c r="AY152" s="181" t="s">
        <v>166</v>
      </c>
    </row>
    <row r="153" spans="1:65" s="2" customFormat="1" ht="24.2" customHeight="1">
      <c r="A153" s="32"/>
      <c r="B153" s="149"/>
      <c r="C153" s="150" t="s">
        <v>188</v>
      </c>
      <c r="D153" s="150" t="s">
        <v>168</v>
      </c>
      <c r="E153" s="151" t="s">
        <v>1384</v>
      </c>
      <c r="F153" s="152" t="s">
        <v>1385</v>
      </c>
      <c r="G153" s="153" t="s">
        <v>247</v>
      </c>
      <c r="H153" s="154">
        <v>9.8170000000000002</v>
      </c>
      <c r="I153" s="155"/>
      <c r="J153" s="156">
        <f>ROUND(I153*H153,2)</f>
        <v>0</v>
      </c>
      <c r="K153" s="157"/>
      <c r="L153" s="33"/>
      <c r="M153" s="158" t="s">
        <v>1</v>
      </c>
      <c r="N153" s="159" t="s">
        <v>39</v>
      </c>
      <c r="O153" s="58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172</v>
      </c>
      <c r="AT153" s="162" t="s">
        <v>168</v>
      </c>
      <c r="AU153" s="162" t="s">
        <v>84</v>
      </c>
      <c r="AY153" s="17" t="s">
        <v>166</v>
      </c>
      <c r="BE153" s="163">
        <f>IF(N153="základní",J153,0)</f>
        <v>0</v>
      </c>
      <c r="BF153" s="163">
        <f>IF(N153="snížená",J153,0)</f>
        <v>0</v>
      </c>
      <c r="BG153" s="163">
        <f>IF(N153="zákl. přenesená",J153,0)</f>
        <v>0</v>
      </c>
      <c r="BH153" s="163">
        <f>IF(N153="sníž. přenesená",J153,0)</f>
        <v>0</v>
      </c>
      <c r="BI153" s="163">
        <f>IF(N153="nulová",J153,0)</f>
        <v>0</v>
      </c>
      <c r="BJ153" s="17" t="s">
        <v>82</v>
      </c>
      <c r="BK153" s="163">
        <f>ROUND(I153*H153,2)</f>
        <v>0</v>
      </c>
      <c r="BL153" s="17" t="s">
        <v>172</v>
      </c>
      <c r="BM153" s="162" t="s">
        <v>1386</v>
      </c>
    </row>
    <row r="154" spans="1:65" s="14" customFormat="1" ht="11.25">
      <c r="B154" s="172"/>
      <c r="D154" s="165" t="s">
        <v>174</v>
      </c>
      <c r="E154" s="173" t="s">
        <v>1</v>
      </c>
      <c r="F154" s="174" t="s">
        <v>1375</v>
      </c>
      <c r="H154" s="175">
        <v>9.8170000000000002</v>
      </c>
      <c r="I154" s="176"/>
      <c r="L154" s="172"/>
      <c r="M154" s="177"/>
      <c r="N154" s="178"/>
      <c r="O154" s="178"/>
      <c r="P154" s="178"/>
      <c r="Q154" s="178"/>
      <c r="R154" s="178"/>
      <c r="S154" s="178"/>
      <c r="T154" s="179"/>
      <c r="AT154" s="173" t="s">
        <v>174</v>
      </c>
      <c r="AU154" s="173" t="s">
        <v>84</v>
      </c>
      <c r="AV154" s="14" t="s">
        <v>84</v>
      </c>
      <c r="AW154" s="14" t="s">
        <v>30</v>
      </c>
      <c r="AX154" s="14" t="s">
        <v>74</v>
      </c>
      <c r="AY154" s="173" t="s">
        <v>166</v>
      </c>
    </row>
    <row r="155" spans="1:65" s="15" customFormat="1" ht="11.25">
      <c r="B155" s="180"/>
      <c r="D155" s="165" t="s">
        <v>174</v>
      </c>
      <c r="E155" s="181" t="s">
        <v>1</v>
      </c>
      <c r="F155" s="182" t="s">
        <v>177</v>
      </c>
      <c r="H155" s="183">
        <v>9.8170000000000002</v>
      </c>
      <c r="I155" s="184"/>
      <c r="L155" s="180"/>
      <c r="M155" s="185"/>
      <c r="N155" s="186"/>
      <c r="O155" s="186"/>
      <c r="P155" s="186"/>
      <c r="Q155" s="186"/>
      <c r="R155" s="186"/>
      <c r="S155" s="186"/>
      <c r="T155" s="187"/>
      <c r="AT155" s="181" t="s">
        <v>174</v>
      </c>
      <c r="AU155" s="181" t="s">
        <v>84</v>
      </c>
      <c r="AV155" s="15" t="s">
        <v>172</v>
      </c>
      <c r="AW155" s="15" t="s">
        <v>30</v>
      </c>
      <c r="AX155" s="15" t="s">
        <v>82</v>
      </c>
      <c r="AY155" s="181" t="s">
        <v>166</v>
      </c>
    </row>
    <row r="156" spans="1:65" s="2" customFormat="1" ht="24.2" customHeight="1">
      <c r="A156" s="32"/>
      <c r="B156" s="149"/>
      <c r="C156" s="150" t="s">
        <v>216</v>
      </c>
      <c r="D156" s="150" t="s">
        <v>168</v>
      </c>
      <c r="E156" s="151" t="s">
        <v>1387</v>
      </c>
      <c r="F156" s="152" t="s">
        <v>1388</v>
      </c>
      <c r="G156" s="153" t="s">
        <v>247</v>
      </c>
      <c r="H156" s="154">
        <v>2.52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39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172</v>
      </c>
      <c r="AT156" s="162" t="s">
        <v>168</v>
      </c>
      <c r="AU156" s="162" t="s">
        <v>84</v>
      </c>
      <c r="AY156" s="17" t="s">
        <v>166</v>
      </c>
      <c r="BE156" s="163">
        <f>IF(N156="základní",J156,0)</f>
        <v>0</v>
      </c>
      <c r="BF156" s="163">
        <f>IF(N156="snížená",J156,0)</f>
        <v>0</v>
      </c>
      <c r="BG156" s="163">
        <f>IF(N156="zákl. přenesená",J156,0)</f>
        <v>0</v>
      </c>
      <c r="BH156" s="163">
        <f>IF(N156="sníž. přenesená",J156,0)</f>
        <v>0</v>
      </c>
      <c r="BI156" s="163">
        <f>IF(N156="nulová",J156,0)</f>
        <v>0</v>
      </c>
      <c r="BJ156" s="17" t="s">
        <v>82</v>
      </c>
      <c r="BK156" s="163">
        <f>ROUND(I156*H156,2)</f>
        <v>0</v>
      </c>
      <c r="BL156" s="17" t="s">
        <v>172</v>
      </c>
      <c r="BM156" s="162" t="s">
        <v>1389</v>
      </c>
    </row>
    <row r="157" spans="1:65" s="14" customFormat="1" ht="11.25">
      <c r="B157" s="172"/>
      <c r="D157" s="165" t="s">
        <v>174</v>
      </c>
      <c r="E157" s="173" t="s">
        <v>1</v>
      </c>
      <c r="F157" s="174" t="s">
        <v>1390</v>
      </c>
      <c r="H157" s="175">
        <v>2.52</v>
      </c>
      <c r="I157" s="176"/>
      <c r="L157" s="172"/>
      <c r="M157" s="177"/>
      <c r="N157" s="178"/>
      <c r="O157" s="178"/>
      <c r="P157" s="178"/>
      <c r="Q157" s="178"/>
      <c r="R157" s="178"/>
      <c r="S157" s="178"/>
      <c r="T157" s="179"/>
      <c r="AT157" s="173" t="s">
        <v>174</v>
      </c>
      <c r="AU157" s="173" t="s">
        <v>84</v>
      </c>
      <c r="AV157" s="14" t="s">
        <v>84</v>
      </c>
      <c r="AW157" s="14" t="s">
        <v>30</v>
      </c>
      <c r="AX157" s="14" t="s">
        <v>74</v>
      </c>
      <c r="AY157" s="173" t="s">
        <v>166</v>
      </c>
    </row>
    <row r="158" spans="1:65" s="15" customFormat="1" ht="11.25">
      <c r="B158" s="180"/>
      <c r="D158" s="165" t="s">
        <v>174</v>
      </c>
      <c r="E158" s="181" t="s">
        <v>1</v>
      </c>
      <c r="F158" s="182" t="s">
        <v>177</v>
      </c>
      <c r="H158" s="183">
        <v>2.52</v>
      </c>
      <c r="I158" s="184"/>
      <c r="L158" s="180"/>
      <c r="M158" s="185"/>
      <c r="N158" s="186"/>
      <c r="O158" s="186"/>
      <c r="P158" s="186"/>
      <c r="Q158" s="186"/>
      <c r="R158" s="186"/>
      <c r="S158" s="186"/>
      <c r="T158" s="187"/>
      <c r="AT158" s="181" t="s">
        <v>174</v>
      </c>
      <c r="AU158" s="181" t="s">
        <v>84</v>
      </c>
      <c r="AV158" s="15" t="s">
        <v>172</v>
      </c>
      <c r="AW158" s="15" t="s">
        <v>30</v>
      </c>
      <c r="AX158" s="15" t="s">
        <v>82</v>
      </c>
      <c r="AY158" s="181" t="s">
        <v>166</v>
      </c>
    </row>
    <row r="159" spans="1:65" s="2" customFormat="1" ht="16.5" customHeight="1">
      <c r="A159" s="32"/>
      <c r="B159" s="149"/>
      <c r="C159" s="191" t="s">
        <v>220</v>
      </c>
      <c r="D159" s="191" t="s">
        <v>244</v>
      </c>
      <c r="E159" s="192" t="s">
        <v>1391</v>
      </c>
      <c r="F159" s="193" t="s">
        <v>1392</v>
      </c>
      <c r="G159" s="194" t="s">
        <v>379</v>
      </c>
      <c r="H159" s="195">
        <v>5.04</v>
      </c>
      <c r="I159" s="196"/>
      <c r="J159" s="197">
        <f>ROUND(I159*H159,2)</f>
        <v>0</v>
      </c>
      <c r="K159" s="198"/>
      <c r="L159" s="199"/>
      <c r="M159" s="200" t="s">
        <v>1</v>
      </c>
      <c r="N159" s="201" t="s">
        <v>39</v>
      </c>
      <c r="O159" s="58"/>
      <c r="P159" s="160">
        <f>O159*H159</f>
        <v>0</v>
      </c>
      <c r="Q159" s="160">
        <v>1</v>
      </c>
      <c r="R159" s="160">
        <f>Q159*H159</f>
        <v>5.04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209</v>
      </c>
      <c r="AT159" s="162" t="s">
        <v>244</v>
      </c>
      <c r="AU159" s="162" t="s">
        <v>84</v>
      </c>
      <c r="AY159" s="17" t="s">
        <v>166</v>
      </c>
      <c r="BE159" s="163">
        <f>IF(N159="základní",J159,0)</f>
        <v>0</v>
      </c>
      <c r="BF159" s="163">
        <f>IF(N159="snížená",J159,0)</f>
        <v>0</v>
      </c>
      <c r="BG159" s="163">
        <f>IF(N159="zákl. přenesená",J159,0)</f>
        <v>0</v>
      </c>
      <c r="BH159" s="163">
        <f>IF(N159="sníž. přenesená",J159,0)</f>
        <v>0</v>
      </c>
      <c r="BI159" s="163">
        <f>IF(N159="nulová",J159,0)</f>
        <v>0</v>
      </c>
      <c r="BJ159" s="17" t="s">
        <v>82</v>
      </c>
      <c r="BK159" s="163">
        <f>ROUND(I159*H159,2)</f>
        <v>0</v>
      </c>
      <c r="BL159" s="17" t="s">
        <v>172</v>
      </c>
      <c r="BM159" s="162" t="s">
        <v>1393</v>
      </c>
    </row>
    <row r="160" spans="1:65" s="14" customFormat="1" ht="11.25">
      <c r="B160" s="172"/>
      <c r="D160" s="165" t="s">
        <v>174</v>
      </c>
      <c r="E160" s="173" t="s">
        <v>1</v>
      </c>
      <c r="F160" s="174" t="s">
        <v>1390</v>
      </c>
      <c r="H160" s="175">
        <v>2.52</v>
      </c>
      <c r="I160" s="176"/>
      <c r="L160" s="172"/>
      <c r="M160" s="177"/>
      <c r="N160" s="178"/>
      <c r="O160" s="178"/>
      <c r="P160" s="178"/>
      <c r="Q160" s="178"/>
      <c r="R160" s="178"/>
      <c r="S160" s="178"/>
      <c r="T160" s="179"/>
      <c r="AT160" s="173" t="s">
        <v>174</v>
      </c>
      <c r="AU160" s="173" t="s">
        <v>84</v>
      </c>
      <c r="AV160" s="14" t="s">
        <v>84</v>
      </c>
      <c r="AW160" s="14" t="s">
        <v>30</v>
      </c>
      <c r="AX160" s="14" t="s">
        <v>74</v>
      </c>
      <c r="AY160" s="173" t="s">
        <v>166</v>
      </c>
    </row>
    <row r="161" spans="1:65" s="15" customFormat="1" ht="11.25">
      <c r="B161" s="180"/>
      <c r="D161" s="165" t="s">
        <v>174</v>
      </c>
      <c r="E161" s="181" t="s">
        <v>1</v>
      </c>
      <c r="F161" s="182" t="s">
        <v>177</v>
      </c>
      <c r="H161" s="183">
        <v>2.52</v>
      </c>
      <c r="I161" s="184"/>
      <c r="L161" s="180"/>
      <c r="M161" s="185"/>
      <c r="N161" s="186"/>
      <c r="O161" s="186"/>
      <c r="P161" s="186"/>
      <c r="Q161" s="186"/>
      <c r="R161" s="186"/>
      <c r="S161" s="186"/>
      <c r="T161" s="187"/>
      <c r="AT161" s="181" t="s">
        <v>174</v>
      </c>
      <c r="AU161" s="181" t="s">
        <v>84</v>
      </c>
      <c r="AV161" s="15" t="s">
        <v>172</v>
      </c>
      <c r="AW161" s="15" t="s">
        <v>30</v>
      </c>
      <c r="AX161" s="15" t="s">
        <v>82</v>
      </c>
      <c r="AY161" s="181" t="s">
        <v>166</v>
      </c>
    </row>
    <row r="162" spans="1:65" s="14" customFormat="1" ht="11.25">
      <c r="B162" s="172"/>
      <c r="D162" s="165" t="s">
        <v>174</v>
      </c>
      <c r="F162" s="174" t="s">
        <v>1394</v>
      </c>
      <c r="H162" s="175">
        <v>5.04</v>
      </c>
      <c r="I162" s="176"/>
      <c r="L162" s="172"/>
      <c r="M162" s="177"/>
      <c r="N162" s="178"/>
      <c r="O162" s="178"/>
      <c r="P162" s="178"/>
      <c r="Q162" s="178"/>
      <c r="R162" s="178"/>
      <c r="S162" s="178"/>
      <c r="T162" s="179"/>
      <c r="AT162" s="173" t="s">
        <v>174</v>
      </c>
      <c r="AU162" s="173" t="s">
        <v>84</v>
      </c>
      <c r="AV162" s="14" t="s">
        <v>84</v>
      </c>
      <c r="AW162" s="14" t="s">
        <v>3</v>
      </c>
      <c r="AX162" s="14" t="s">
        <v>82</v>
      </c>
      <c r="AY162" s="173" t="s">
        <v>166</v>
      </c>
    </row>
    <row r="163" spans="1:65" s="2" customFormat="1" ht="24.2" customHeight="1">
      <c r="A163" s="32"/>
      <c r="B163" s="149"/>
      <c r="C163" s="150" t="s">
        <v>8</v>
      </c>
      <c r="D163" s="150" t="s">
        <v>168</v>
      </c>
      <c r="E163" s="151" t="s">
        <v>1395</v>
      </c>
      <c r="F163" s="152" t="s">
        <v>1396</v>
      </c>
      <c r="G163" s="153" t="s">
        <v>171</v>
      </c>
      <c r="H163" s="154">
        <v>12.6</v>
      </c>
      <c r="I163" s="155"/>
      <c r="J163" s="156">
        <f>ROUND(I163*H163,2)</f>
        <v>0</v>
      </c>
      <c r="K163" s="157"/>
      <c r="L163" s="33"/>
      <c r="M163" s="158" t="s">
        <v>1</v>
      </c>
      <c r="N163" s="159" t="s">
        <v>39</v>
      </c>
      <c r="O163" s="58"/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1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172</v>
      </c>
      <c r="AT163" s="162" t="s">
        <v>168</v>
      </c>
      <c r="AU163" s="162" t="s">
        <v>84</v>
      </c>
      <c r="AY163" s="17" t="s">
        <v>166</v>
      </c>
      <c r="BE163" s="163">
        <f>IF(N163="základní",J163,0)</f>
        <v>0</v>
      </c>
      <c r="BF163" s="163">
        <f>IF(N163="snížená",J163,0)</f>
        <v>0</v>
      </c>
      <c r="BG163" s="163">
        <f>IF(N163="zákl. přenesená",J163,0)</f>
        <v>0</v>
      </c>
      <c r="BH163" s="163">
        <f>IF(N163="sníž. přenesená",J163,0)</f>
        <v>0</v>
      </c>
      <c r="BI163" s="163">
        <f>IF(N163="nulová",J163,0)</f>
        <v>0</v>
      </c>
      <c r="BJ163" s="17" t="s">
        <v>82</v>
      </c>
      <c r="BK163" s="163">
        <f>ROUND(I163*H163,2)</f>
        <v>0</v>
      </c>
      <c r="BL163" s="17" t="s">
        <v>172</v>
      </c>
      <c r="BM163" s="162" t="s">
        <v>1397</v>
      </c>
    </row>
    <row r="164" spans="1:65" s="14" customFormat="1" ht="11.25">
      <c r="B164" s="172"/>
      <c r="D164" s="165" t="s">
        <v>174</v>
      </c>
      <c r="E164" s="173" t="s">
        <v>1</v>
      </c>
      <c r="F164" s="174" t="s">
        <v>1398</v>
      </c>
      <c r="H164" s="175">
        <v>12.6</v>
      </c>
      <c r="I164" s="176"/>
      <c r="L164" s="172"/>
      <c r="M164" s="177"/>
      <c r="N164" s="178"/>
      <c r="O164" s="178"/>
      <c r="P164" s="178"/>
      <c r="Q164" s="178"/>
      <c r="R164" s="178"/>
      <c r="S164" s="178"/>
      <c r="T164" s="179"/>
      <c r="AT164" s="173" t="s">
        <v>174</v>
      </c>
      <c r="AU164" s="173" t="s">
        <v>84</v>
      </c>
      <c r="AV164" s="14" t="s">
        <v>84</v>
      </c>
      <c r="AW164" s="14" t="s">
        <v>30</v>
      </c>
      <c r="AX164" s="14" t="s">
        <v>74</v>
      </c>
      <c r="AY164" s="173" t="s">
        <v>166</v>
      </c>
    </row>
    <row r="165" spans="1:65" s="15" customFormat="1" ht="11.25">
      <c r="B165" s="180"/>
      <c r="D165" s="165" t="s">
        <v>174</v>
      </c>
      <c r="E165" s="181" t="s">
        <v>1</v>
      </c>
      <c r="F165" s="182" t="s">
        <v>177</v>
      </c>
      <c r="H165" s="183">
        <v>12.6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174</v>
      </c>
      <c r="AU165" s="181" t="s">
        <v>84</v>
      </c>
      <c r="AV165" s="15" t="s">
        <v>172</v>
      </c>
      <c r="AW165" s="15" t="s">
        <v>30</v>
      </c>
      <c r="AX165" s="15" t="s">
        <v>82</v>
      </c>
      <c r="AY165" s="181" t="s">
        <v>166</v>
      </c>
    </row>
    <row r="166" spans="1:65" s="12" customFormat="1" ht="22.9" customHeight="1">
      <c r="B166" s="136"/>
      <c r="D166" s="137" t="s">
        <v>73</v>
      </c>
      <c r="E166" s="147" t="s">
        <v>172</v>
      </c>
      <c r="F166" s="147" t="s">
        <v>1399</v>
      </c>
      <c r="I166" s="139"/>
      <c r="J166" s="148">
        <f>BK166</f>
        <v>0</v>
      </c>
      <c r="L166" s="136"/>
      <c r="M166" s="141"/>
      <c r="N166" s="142"/>
      <c r="O166" s="142"/>
      <c r="P166" s="143">
        <f>SUM(P167:P170)</f>
        <v>0</v>
      </c>
      <c r="Q166" s="142"/>
      <c r="R166" s="143">
        <f>SUM(R167:R170)</f>
        <v>0</v>
      </c>
      <c r="S166" s="142"/>
      <c r="T166" s="144">
        <f>SUM(T167:T170)</f>
        <v>0</v>
      </c>
      <c r="AR166" s="137" t="s">
        <v>82</v>
      </c>
      <c r="AT166" s="145" t="s">
        <v>73</v>
      </c>
      <c r="AU166" s="145" t="s">
        <v>82</v>
      </c>
      <c r="AY166" s="137" t="s">
        <v>166</v>
      </c>
      <c r="BK166" s="146">
        <f>SUM(BK167:BK170)</f>
        <v>0</v>
      </c>
    </row>
    <row r="167" spans="1:65" s="2" customFormat="1" ht="16.5" customHeight="1">
      <c r="A167" s="32"/>
      <c r="B167" s="149"/>
      <c r="C167" s="150" t="s">
        <v>227</v>
      </c>
      <c r="D167" s="150" t="s">
        <v>168</v>
      </c>
      <c r="E167" s="151" t="s">
        <v>1400</v>
      </c>
      <c r="F167" s="152" t="s">
        <v>1401</v>
      </c>
      <c r="G167" s="153" t="s">
        <v>247</v>
      </c>
      <c r="H167" s="154">
        <v>1.762</v>
      </c>
      <c r="I167" s="155"/>
      <c r="J167" s="156">
        <f>ROUND(I167*H167,2)</f>
        <v>0</v>
      </c>
      <c r="K167" s="157"/>
      <c r="L167" s="33"/>
      <c r="M167" s="158" t="s">
        <v>1</v>
      </c>
      <c r="N167" s="159" t="s">
        <v>39</v>
      </c>
      <c r="O167" s="58"/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172</v>
      </c>
      <c r="AT167" s="162" t="s">
        <v>168</v>
      </c>
      <c r="AU167" s="162" t="s">
        <v>84</v>
      </c>
      <c r="AY167" s="17" t="s">
        <v>166</v>
      </c>
      <c r="BE167" s="163">
        <f>IF(N167="základní",J167,0)</f>
        <v>0</v>
      </c>
      <c r="BF167" s="163">
        <f>IF(N167="snížená",J167,0)</f>
        <v>0</v>
      </c>
      <c r="BG167" s="163">
        <f>IF(N167="zákl. přenesená",J167,0)</f>
        <v>0</v>
      </c>
      <c r="BH167" s="163">
        <f>IF(N167="sníž. přenesená",J167,0)</f>
        <v>0</v>
      </c>
      <c r="BI167" s="163">
        <f>IF(N167="nulová",J167,0)</f>
        <v>0</v>
      </c>
      <c r="BJ167" s="17" t="s">
        <v>82</v>
      </c>
      <c r="BK167" s="163">
        <f>ROUND(I167*H167,2)</f>
        <v>0</v>
      </c>
      <c r="BL167" s="17" t="s">
        <v>172</v>
      </c>
      <c r="BM167" s="162" t="s">
        <v>1402</v>
      </c>
    </row>
    <row r="168" spans="1:65" s="14" customFormat="1" ht="11.25">
      <c r="B168" s="172"/>
      <c r="D168" s="165" t="s">
        <v>174</v>
      </c>
      <c r="E168" s="173" t="s">
        <v>1</v>
      </c>
      <c r="F168" s="174" t="s">
        <v>1403</v>
      </c>
      <c r="H168" s="175">
        <v>1.26</v>
      </c>
      <c r="I168" s="176"/>
      <c r="L168" s="172"/>
      <c r="M168" s="177"/>
      <c r="N168" s="178"/>
      <c r="O168" s="178"/>
      <c r="P168" s="178"/>
      <c r="Q168" s="178"/>
      <c r="R168" s="178"/>
      <c r="S168" s="178"/>
      <c r="T168" s="179"/>
      <c r="AT168" s="173" t="s">
        <v>174</v>
      </c>
      <c r="AU168" s="173" t="s">
        <v>84</v>
      </c>
      <c r="AV168" s="14" t="s">
        <v>84</v>
      </c>
      <c r="AW168" s="14" t="s">
        <v>30</v>
      </c>
      <c r="AX168" s="14" t="s">
        <v>74</v>
      </c>
      <c r="AY168" s="173" t="s">
        <v>166</v>
      </c>
    </row>
    <row r="169" spans="1:65" s="14" customFormat="1" ht="11.25">
      <c r="B169" s="172"/>
      <c r="D169" s="165" t="s">
        <v>174</v>
      </c>
      <c r="E169" s="173" t="s">
        <v>1</v>
      </c>
      <c r="F169" s="174" t="s">
        <v>1404</v>
      </c>
      <c r="H169" s="175">
        <v>0.502</v>
      </c>
      <c r="I169" s="176"/>
      <c r="L169" s="172"/>
      <c r="M169" s="177"/>
      <c r="N169" s="178"/>
      <c r="O169" s="178"/>
      <c r="P169" s="178"/>
      <c r="Q169" s="178"/>
      <c r="R169" s="178"/>
      <c r="S169" s="178"/>
      <c r="T169" s="179"/>
      <c r="AT169" s="173" t="s">
        <v>174</v>
      </c>
      <c r="AU169" s="173" t="s">
        <v>84</v>
      </c>
      <c r="AV169" s="14" t="s">
        <v>84</v>
      </c>
      <c r="AW169" s="14" t="s">
        <v>30</v>
      </c>
      <c r="AX169" s="14" t="s">
        <v>74</v>
      </c>
      <c r="AY169" s="173" t="s">
        <v>166</v>
      </c>
    </row>
    <row r="170" spans="1:65" s="15" customFormat="1" ht="11.25">
      <c r="B170" s="180"/>
      <c r="D170" s="165" t="s">
        <v>174</v>
      </c>
      <c r="E170" s="181" t="s">
        <v>1</v>
      </c>
      <c r="F170" s="182" t="s">
        <v>177</v>
      </c>
      <c r="H170" s="183">
        <v>1.762</v>
      </c>
      <c r="I170" s="184"/>
      <c r="L170" s="180"/>
      <c r="M170" s="185"/>
      <c r="N170" s="186"/>
      <c r="O170" s="186"/>
      <c r="P170" s="186"/>
      <c r="Q170" s="186"/>
      <c r="R170" s="186"/>
      <c r="S170" s="186"/>
      <c r="T170" s="187"/>
      <c r="AT170" s="181" t="s">
        <v>174</v>
      </c>
      <c r="AU170" s="181" t="s">
        <v>84</v>
      </c>
      <c r="AV170" s="15" t="s">
        <v>172</v>
      </c>
      <c r="AW170" s="15" t="s">
        <v>30</v>
      </c>
      <c r="AX170" s="15" t="s">
        <v>82</v>
      </c>
      <c r="AY170" s="181" t="s">
        <v>166</v>
      </c>
    </row>
    <row r="171" spans="1:65" s="12" customFormat="1" ht="22.9" customHeight="1">
      <c r="B171" s="136"/>
      <c r="D171" s="137" t="s">
        <v>73</v>
      </c>
      <c r="E171" s="147" t="s">
        <v>209</v>
      </c>
      <c r="F171" s="147" t="s">
        <v>1405</v>
      </c>
      <c r="I171" s="139"/>
      <c r="J171" s="148">
        <f>BK171</f>
        <v>0</v>
      </c>
      <c r="L171" s="136"/>
      <c r="M171" s="141"/>
      <c r="N171" s="142"/>
      <c r="O171" s="142"/>
      <c r="P171" s="143">
        <f>SUM(P172:P196)</f>
        <v>0</v>
      </c>
      <c r="Q171" s="142"/>
      <c r="R171" s="143">
        <f>SUM(R172:R196)</f>
        <v>0.77461504999999997</v>
      </c>
      <c r="S171" s="142"/>
      <c r="T171" s="144">
        <f>SUM(T172:T196)</f>
        <v>0</v>
      </c>
      <c r="AR171" s="137" t="s">
        <v>82</v>
      </c>
      <c r="AT171" s="145" t="s">
        <v>73</v>
      </c>
      <c r="AU171" s="145" t="s">
        <v>82</v>
      </c>
      <c r="AY171" s="137" t="s">
        <v>166</v>
      </c>
      <c r="BK171" s="146">
        <f>SUM(BK172:BK196)</f>
        <v>0</v>
      </c>
    </row>
    <row r="172" spans="1:65" s="2" customFormat="1" ht="24.2" customHeight="1">
      <c r="A172" s="32"/>
      <c r="B172" s="149"/>
      <c r="C172" s="150" t="s">
        <v>231</v>
      </c>
      <c r="D172" s="150" t="s">
        <v>168</v>
      </c>
      <c r="E172" s="151" t="s">
        <v>1406</v>
      </c>
      <c r="F172" s="152" t="s">
        <v>1407</v>
      </c>
      <c r="G172" s="153" t="s">
        <v>705</v>
      </c>
      <c r="H172" s="154">
        <v>21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39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172</v>
      </c>
      <c r="AT172" s="162" t="s">
        <v>168</v>
      </c>
      <c r="AU172" s="162" t="s">
        <v>84</v>
      </c>
      <c r="AY172" s="17" t="s">
        <v>166</v>
      </c>
      <c r="BE172" s="163">
        <f>IF(N172="základní",J172,0)</f>
        <v>0</v>
      </c>
      <c r="BF172" s="163">
        <f>IF(N172="snížená",J172,0)</f>
        <v>0</v>
      </c>
      <c r="BG172" s="163">
        <f>IF(N172="zákl. přenesená",J172,0)</f>
        <v>0</v>
      </c>
      <c r="BH172" s="163">
        <f>IF(N172="sníž. přenesená",J172,0)</f>
        <v>0</v>
      </c>
      <c r="BI172" s="163">
        <f>IF(N172="nulová",J172,0)</f>
        <v>0</v>
      </c>
      <c r="BJ172" s="17" t="s">
        <v>82</v>
      </c>
      <c r="BK172" s="163">
        <f>ROUND(I172*H172,2)</f>
        <v>0</v>
      </c>
      <c r="BL172" s="17" t="s">
        <v>172</v>
      </c>
      <c r="BM172" s="162" t="s">
        <v>1408</v>
      </c>
    </row>
    <row r="173" spans="1:65" s="14" customFormat="1" ht="11.25">
      <c r="B173" s="172"/>
      <c r="D173" s="165" t="s">
        <v>174</v>
      </c>
      <c r="E173" s="173" t="s">
        <v>1</v>
      </c>
      <c r="F173" s="174" t="s">
        <v>7</v>
      </c>
      <c r="H173" s="175">
        <v>21</v>
      </c>
      <c r="I173" s="176"/>
      <c r="L173" s="172"/>
      <c r="M173" s="177"/>
      <c r="N173" s="178"/>
      <c r="O173" s="178"/>
      <c r="P173" s="178"/>
      <c r="Q173" s="178"/>
      <c r="R173" s="178"/>
      <c r="S173" s="178"/>
      <c r="T173" s="179"/>
      <c r="AT173" s="173" t="s">
        <v>174</v>
      </c>
      <c r="AU173" s="173" t="s">
        <v>84</v>
      </c>
      <c r="AV173" s="14" t="s">
        <v>84</v>
      </c>
      <c r="AW173" s="14" t="s">
        <v>30</v>
      </c>
      <c r="AX173" s="14" t="s">
        <v>74</v>
      </c>
      <c r="AY173" s="173" t="s">
        <v>166</v>
      </c>
    </row>
    <row r="174" spans="1:65" s="15" customFormat="1" ht="11.25">
      <c r="B174" s="180"/>
      <c r="D174" s="165" t="s">
        <v>174</v>
      </c>
      <c r="E174" s="181" t="s">
        <v>1</v>
      </c>
      <c r="F174" s="182" t="s">
        <v>177</v>
      </c>
      <c r="H174" s="183">
        <v>21</v>
      </c>
      <c r="I174" s="184"/>
      <c r="L174" s="180"/>
      <c r="M174" s="185"/>
      <c r="N174" s="186"/>
      <c r="O174" s="186"/>
      <c r="P174" s="186"/>
      <c r="Q174" s="186"/>
      <c r="R174" s="186"/>
      <c r="S174" s="186"/>
      <c r="T174" s="187"/>
      <c r="AT174" s="181" t="s">
        <v>174</v>
      </c>
      <c r="AU174" s="181" t="s">
        <v>84</v>
      </c>
      <c r="AV174" s="15" t="s">
        <v>172</v>
      </c>
      <c r="AW174" s="15" t="s">
        <v>30</v>
      </c>
      <c r="AX174" s="15" t="s">
        <v>82</v>
      </c>
      <c r="AY174" s="181" t="s">
        <v>166</v>
      </c>
    </row>
    <row r="175" spans="1:65" s="2" customFormat="1" ht="24.2" customHeight="1">
      <c r="A175" s="32"/>
      <c r="B175" s="149"/>
      <c r="C175" s="191" t="s">
        <v>306</v>
      </c>
      <c r="D175" s="191" t="s">
        <v>244</v>
      </c>
      <c r="E175" s="192" t="s">
        <v>1409</v>
      </c>
      <c r="F175" s="193" t="s">
        <v>1410</v>
      </c>
      <c r="G175" s="194" t="s">
        <v>705</v>
      </c>
      <c r="H175" s="195">
        <v>21.315000000000001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39</v>
      </c>
      <c r="O175" s="58"/>
      <c r="P175" s="160">
        <f>O175*H175</f>
        <v>0</v>
      </c>
      <c r="Q175" s="160">
        <v>2.7E-4</v>
      </c>
      <c r="R175" s="160">
        <f>Q175*H175</f>
        <v>5.7550500000000003E-3</v>
      </c>
      <c r="S175" s="160">
        <v>0</v>
      </c>
      <c r="T175" s="161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209</v>
      </c>
      <c r="AT175" s="162" t="s">
        <v>244</v>
      </c>
      <c r="AU175" s="162" t="s">
        <v>84</v>
      </c>
      <c r="AY175" s="17" t="s">
        <v>166</v>
      </c>
      <c r="BE175" s="163">
        <f>IF(N175="základní",J175,0)</f>
        <v>0</v>
      </c>
      <c r="BF175" s="163">
        <f>IF(N175="snížená",J175,0)</f>
        <v>0</v>
      </c>
      <c r="BG175" s="163">
        <f>IF(N175="zákl. přenesená",J175,0)</f>
        <v>0</v>
      </c>
      <c r="BH175" s="163">
        <f>IF(N175="sníž. přenesená",J175,0)</f>
        <v>0</v>
      </c>
      <c r="BI175" s="163">
        <f>IF(N175="nulová",J175,0)</f>
        <v>0</v>
      </c>
      <c r="BJ175" s="17" t="s">
        <v>82</v>
      </c>
      <c r="BK175" s="163">
        <f>ROUND(I175*H175,2)</f>
        <v>0</v>
      </c>
      <c r="BL175" s="17" t="s">
        <v>172</v>
      </c>
      <c r="BM175" s="162" t="s">
        <v>1411</v>
      </c>
    </row>
    <row r="176" spans="1:65" s="14" customFormat="1" ht="11.25">
      <c r="B176" s="172"/>
      <c r="D176" s="165" t="s">
        <v>174</v>
      </c>
      <c r="E176" s="173" t="s">
        <v>1</v>
      </c>
      <c r="F176" s="174" t="s">
        <v>7</v>
      </c>
      <c r="H176" s="175">
        <v>21</v>
      </c>
      <c r="I176" s="176"/>
      <c r="L176" s="172"/>
      <c r="M176" s="177"/>
      <c r="N176" s="178"/>
      <c r="O176" s="178"/>
      <c r="P176" s="178"/>
      <c r="Q176" s="178"/>
      <c r="R176" s="178"/>
      <c r="S176" s="178"/>
      <c r="T176" s="179"/>
      <c r="AT176" s="173" t="s">
        <v>174</v>
      </c>
      <c r="AU176" s="173" t="s">
        <v>84</v>
      </c>
      <c r="AV176" s="14" t="s">
        <v>84</v>
      </c>
      <c r="AW176" s="14" t="s">
        <v>30</v>
      </c>
      <c r="AX176" s="14" t="s">
        <v>74</v>
      </c>
      <c r="AY176" s="173" t="s">
        <v>166</v>
      </c>
    </row>
    <row r="177" spans="1:65" s="15" customFormat="1" ht="11.25">
      <c r="B177" s="180"/>
      <c r="D177" s="165" t="s">
        <v>174</v>
      </c>
      <c r="E177" s="181" t="s">
        <v>1</v>
      </c>
      <c r="F177" s="182" t="s">
        <v>177</v>
      </c>
      <c r="H177" s="183">
        <v>21</v>
      </c>
      <c r="I177" s="184"/>
      <c r="L177" s="180"/>
      <c r="M177" s="185"/>
      <c r="N177" s="186"/>
      <c r="O177" s="186"/>
      <c r="P177" s="186"/>
      <c r="Q177" s="186"/>
      <c r="R177" s="186"/>
      <c r="S177" s="186"/>
      <c r="T177" s="187"/>
      <c r="AT177" s="181" t="s">
        <v>174</v>
      </c>
      <c r="AU177" s="181" t="s">
        <v>84</v>
      </c>
      <c r="AV177" s="15" t="s">
        <v>172</v>
      </c>
      <c r="AW177" s="15" t="s">
        <v>30</v>
      </c>
      <c r="AX177" s="15" t="s">
        <v>82</v>
      </c>
      <c r="AY177" s="181" t="s">
        <v>166</v>
      </c>
    </row>
    <row r="178" spans="1:65" s="14" customFormat="1" ht="11.25">
      <c r="B178" s="172"/>
      <c r="D178" s="165" t="s">
        <v>174</v>
      </c>
      <c r="F178" s="174" t="s">
        <v>1412</v>
      </c>
      <c r="H178" s="175">
        <v>21.315000000000001</v>
      </c>
      <c r="I178" s="176"/>
      <c r="L178" s="172"/>
      <c r="M178" s="177"/>
      <c r="N178" s="178"/>
      <c r="O178" s="178"/>
      <c r="P178" s="178"/>
      <c r="Q178" s="178"/>
      <c r="R178" s="178"/>
      <c r="S178" s="178"/>
      <c r="T178" s="179"/>
      <c r="AT178" s="173" t="s">
        <v>174</v>
      </c>
      <c r="AU178" s="173" t="s">
        <v>84</v>
      </c>
      <c r="AV178" s="14" t="s">
        <v>84</v>
      </c>
      <c r="AW178" s="14" t="s">
        <v>3</v>
      </c>
      <c r="AX178" s="14" t="s">
        <v>82</v>
      </c>
      <c r="AY178" s="173" t="s">
        <v>166</v>
      </c>
    </row>
    <row r="179" spans="1:65" s="2" customFormat="1" ht="24.2" customHeight="1">
      <c r="A179" s="32"/>
      <c r="B179" s="149"/>
      <c r="C179" s="150" t="s">
        <v>311</v>
      </c>
      <c r="D179" s="150" t="s">
        <v>168</v>
      </c>
      <c r="E179" s="151" t="s">
        <v>1413</v>
      </c>
      <c r="F179" s="152" t="s">
        <v>1414</v>
      </c>
      <c r="G179" s="153" t="s">
        <v>705</v>
      </c>
      <c r="H179" s="154">
        <v>21</v>
      </c>
      <c r="I179" s="155"/>
      <c r="J179" s="156">
        <f>ROUND(I179*H179,2)</f>
        <v>0</v>
      </c>
      <c r="K179" s="157"/>
      <c r="L179" s="33"/>
      <c r="M179" s="158" t="s">
        <v>1</v>
      </c>
      <c r="N179" s="159" t="s">
        <v>39</v>
      </c>
      <c r="O179" s="58"/>
      <c r="P179" s="160">
        <f>O179*H179</f>
        <v>0</v>
      </c>
      <c r="Q179" s="160">
        <v>0</v>
      </c>
      <c r="R179" s="160">
        <f>Q179*H179</f>
        <v>0</v>
      </c>
      <c r="S179" s="160">
        <v>0</v>
      </c>
      <c r="T179" s="161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172</v>
      </c>
      <c r="AT179" s="162" t="s">
        <v>168</v>
      </c>
      <c r="AU179" s="162" t="s">
        <v>84</v>
      </c>
      <c r="AY179" s="17" t="s">
        <v>166</v>
      </c>
      <c r="BE179" s="163">
        <f>IF(N179="základní",J179,0)</f>
        <v>0</v>
      </c>
      <c r="BF179" s="163">
        <f>IF(N179="snížená",J179,0)</f>
        <v>0</v>
      </c>
      <c r="BG179" s="163">
        <f>IF(N179="zákl. přenesená",J179,0)</f>
        <v>0</v>
      </c>
      <c r="BH179" s="163">
        <f>IF(N179="sníž. přenesená",J179,0)</f>
        <v>0</v>
      </c>
      <c r="BI179" s="163">
        <f>IF(N179="nulová",J179,0)</f>
        <v>0</v>
      </c>
      <c r="BJ179" s="17" t="s">
        <v>82</v>
      </c>
      <c r="BK179" s="163">
        <f>ROUND(I179*H179,2)</f>
        <v>0</v>
      </c>
      <c r="BL179" s="17" t="s">
        <v>172</v>
      </c>
      <c r="BM179" s="162" t="s">
        <v>1415</v>
      </c>
    </row>
    <row r="180" spans="1:65" s="14" customFormat="1" ht="11.25">
      <c r="B180" s="172"/>
      <c r="D180" s="165" t="s">
        <v>174</v>
      </c>
      <c r="E180" s="173" t="s">
        <v>1</v>
      </c>
      <c r="F180" s="174" t="s">
        <v>7</v>
      </c>
      <c r="H180" s="175">
        <v>21</v>
      </c>
      <c r="I180" s="176"/>
      <c r="L180" s="172"/>
      <c r="M180" s="177"/>
      <c r="N180" s="178"/>
      <c r="O180" s="178"/>
      <c r="P180" s="178"/>
      <c r="Q180" s="178"/>
      <c r="R180" s="178"/>
      <c r="S180" s="178"/>
      <c r="T180" s="179"/>
      <c r="AT180" s="173" t="s">
        <v>174</v>
      </c>
      <c r="AU180" s="173" t="s">
        <v>84</v>
      </c>
      <c r="AV180" s="14" t="s">
        <v>84</v>
      </c>
      <c r="AW180" s="14" t="s">
        <v>30</v>
      </c>
      <c r="AX180" s="14" t="s">
        <v>74</v>
      </c>
      <c r="AY180" s="173" t="s">
        <v>166</v>
      </c>
    </row>
    <row r="181" spans="1:65" s="15" customFormat="1" ht="11.25">
      <c r="B181" s="180"/>
      <c r="D181" s="165" t="s">
        <v>174</v>
      </c>
      <c r="E181" s="181" t="s">
        <v>1</v>
      </c>
      <c r="F181" s="182" t="s">
        <v>177</v>
      </c>
      <c r="H181" s="183">
        <v>21</v>
      </c>
      <c r="I181" s="184"/>
      <c r="L181" s="180"/>
      <c r="M181" s="185"/>
      <c r="N181" s="186"/>
      <c r="O181" s="186"/>
      <c r="P181" s="186"/>
      <c r="Q181" s="186"/>
      <c r="R181" s="186"/>
      <c r="S181" s="186"/>
      <c r="T181" s="187"/>
      <c r="AT181" s="181" t="s">
        <v>174</v>
      </c>
      <c r="AU181" s="181" t="s">
        <v>84</v>
      </c>
      <c r="AV181" s="15" t="s">
        <v>172</v>
      </c>
      <c r="AW181" s="15" t="s">
        <v>30</v>
      </c>
      <c r="AX181" s="15" t="s">
        <v>82</v>
      </c>
      <c r="AY181" s="181" t="s">
        <v>166</v>
      </c>
    </row>
    <row r="182" spans="1:65" s="2" customFormat="1" ht="33" customHeight="1">
      <c r="A182" s="32"/>
      <c r="B182" s="149"/>
      <c r="C182" s="150" t="s">
        <v>316</v>
      </c>
      <c r="D182" s="150" t="s">
        <v>168</v>
      </c>
      <c r="E182" s="151" t="s">
        <v>1416</v>
      </c>
      <c r="F182" s="152" t="s">
        <v>1417</v>
      </c>
      <c r="G182" s="153" t="s">
        <v>180</v>
      </c>
      <c r="H182" s="154">
        <v>2</v>
      </c>
      <c r="I182" s="155"/>
      <c r="J182" s="156">
        <f>ROUND(I182*H182,2)</f>
        <v>0</v>
      </c>
      <c r="K182" s="157"/>
      <c r="L182" s="33"/>
      <c r="M182" s="158" t="s">
        <v>1</v>
      </c>
      <c r="N182" s="159" t="s">
        <v>39</v>
      </c>
      <c r="O182" s="58"/>
      <c r="P182" s="160">
        <f>O182*H182</f>
        <v>0</v>
      </c>
      <c r="Q182" s="160">
        <v>0.32169999999999999</v>
      </c>
      <c r="R182" s="160">
        <f>Q182*H182</f>
        <v>0.64339999999999997</v>
      </c>
      <c r="S182" s="160">
        <v>0</v>
      </c>
      <c r="T182" s="161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172</v>
      </c>
      <c r="AT182" s="162" t="s">
        <v>168</v>
      </c>
      <c r="AU182" s="162" t="s">
        <v>84</v>
      </c>
      <c r="AY182" s="17" t="s">
        <v>166</v>
      </c>
      <c r="BE182" s="163">
        <f>IF(N182="základní",J182,0)</f>
        <v>0</v>
      </c>
      <c r="BF182" s="163">
        <f>IF(N182="snížená",J182,0)</f>
        <v>0</v>
      </c>
      <c r="BG182" s="163">
        <f>IF(N182="zákl. přenesená",J182,0)</f>
        <v>0</v>
      </c>
      <c r="BH182" s="163">
        <f>IF(N182="sníž. přenesená",J182,0)</f>
        <v>0</v>
      </c>
      <c r="BI182" s="163">
        <f>IF(N182="nulová",J182,0)</f>
        <v>0</v>
      </c>
      <c r="BJ182" s="17" t="s">
        <v>82</v>
      </c>
      <c r="BK182" s="163">
        <f>ROUND(I182*H182,2)</f>
        <v>0</v>
      </c>
      <c r="BL182" s="17" t="s">
        <v>172</v>
      </c>
      <c r="BM182" s="162" t="s">
        <v>1418</v>
      </c>
    </row>
    <row r="183" spans="1:65" s="14" customFormat="1" ht="11.25">
      <c r="B183" s="172"/>
      <c r="D183" s="165" t="s">
        <v>174</v>
      </c>
      <c r="E183" s="173" t="s">
        <v>1</v>
      </c>
      <c r="F183" s="174" t="s">
        <v>84</v>
      </c>
      <c r="H183" s="175">
        <v>2</v>
      </c>
      <c r="I183" s="176"/>
      <c r="L183" s="172"/>
      <c r="M183" s="177"/>
      <c r="N183" s="178"/>
      <c r="O183" s="178"/>
      <c r="P183" s="178"/>
      <c r="Q183" s="178"/>
      <c r="R183" s="178"/>
      <c r="S183" s="178"/>
      <c r="T183" s="179"/>
      <c r="AT183" s="173" t="s">
        <v>174</v>
      </c>
      <c r="AU183" s="173" t="s">
        <v>84</v>
      </c>
      <c r="AV183" s="14" t="s">
        <v>84</v>
      </c>
      <c r="AW183" s="14" t="s">
        <v>30</v>
      </c>
      <c r="AX183" s="14" t="s">
        <v>74</v>
      </c>
      <c r="AY183" s="173" t="s">
        <v>166</v>
      </c>
    </row>
    <row r="184" spans="1:65" s="15" customFormat="1" ht="11.25">
      <c r="B184" s="180"/>
      <c r="D184" s="165" t="s">
        <v>174</v>
      </c>
      <c r="E184" s="181" t="s">
        <v>1</v>
      </c>
      <c r="F184" s="182" t="s">
        <v>177</v>
      </c>
      <c r="H184" s="183">
        <v>2</v>
      </c>
      <c r="I184" s="184"/>
      <c r="L184" s="180"/>
      <c r="M184" s="185"/>
      <c r="N184" s="186"/>
      <c r="O184" s="186"/>
      <c r="P184" s="186"/>
      <c r="Q184" s="186"/>
      <c r="R184" s="186"/>
      <c r="S184" s="186"/>
      <c r="T184" s="187"/>
      <c r="AT184" s="181" t="s">
        <v>174</v>
      </c>
      <c r="AU184" s="181" t="s">
        <v>84</v>
      </c>
      <c r="AV184" s="15" t="s">
        <v>172</v>
      </c>
      <c r="AW184" s="15" t="s">
        <v>30</v>
      </c>
      <c r="AX184" s="15" t="s">
        <v>82</v>
      </c>
      <c r="AY184" s="181" t="s">
        <v>166</v>
      </c>
    </row>
    <row r="185" spans="1:65" s="2" customFormat="1" ht="24.2" customHeight="1">
      <c r="A185" s="32"/>
      <c r="B185" s="149"/>
      <c r="C185" s="191" t="s">
        <v>321</v>
      </c>
      <c r="D185" s="191" t="s">
        <v>244</v>
      </c>
      <c r="E185" s="192" t="s">
        <v>1419</v>
      </c>
      <c r="F185" s="193" t="s">
        <v>1420</v>
      </c>
      <c r="G185" s="194" t="s">
        <v>180</v>
      </c>
      <c r="H185" s="195">
        <v>2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39</v>
      </c>
      <c r="O185" s="58"/>
      <c r="P185" s="160">
        <f>O185*H185</f>
        <v>0</v>
      </c>
      <c r="Q185" s="160">
        <v>0.06</v>
      </c>
      <c r="R185" s="160">
        <f>Q185*H185</f>
        <v>0.12</v>
      </c>
      <c r="S185" s="160">
        <v>0</v>
      </c>
      <c r="T185" s="161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209</v>
      </c>
      <c r="AT185" s="162" t="s">
        <v>244</v>
      </c>
      <c r="AU185" s="162" t="s">
        <v>84</v>
      </c>
      <c r="AY185" s="17" t="s">
        <v>166</v>
      </c>
      <c r="BE185" s="163">
        <f>IF(N185="základní",J185,0)</f>
        <v>0</v>
      </c>
      <c r="BF185" s="163">
        <f>IF(N185="snížená",J185,0)</f>
        <v>0</v>
      </c>
      <c r="BG185" s="163">
        <f>IF(N185="zákl. přenesená",J185,0)</f>
        <v>0</v>
      </c>
      <c r="BH185" s="163">
        <f>IF(N185="sníž. přenesená",J185,0)</f>
        <v>0</v>
      </c>
      <c r="BI185" s="163">
        <f>IF(N185="nulová",J185,0)</f>
        <v>0</v>
      </c>
      <c r="BJ185" s="17" t="s">
        <v>82</v>
      </c>
      <c r="BK185" s="163">
        <f>ROUND(I185*H185,2)</f>
        <v>0</v>
      </c>
      <c r="BL185" s="17" t="s">
        <v>172</v>
      </c>
      <c r="BM185" s="162" t="s">
        <v>1421</v>
      </c>
    </row>
    <row r="186" spans="1:65" s="14" customFormat="1" ht="11.25">
      <c r="B186" s="172"/>
      <c r="D186" s="165" t="s">
        <v>174</v>
      </c>
      <c r="E186" s="173" t="s">
        <v>1</v>
      </c>
      <c r="F186" s="174" t="s">
        <v>84</v>
      </c>
      <c r="H186" s="175">
        <v>2</v>
      </c>
      <c r="I186" s="176"/>
      <c r="L186" s="172"/>
      <c r="M186" s="177"/>
      <c r="N186" s="178"/>
      <c r="O186" s="178"/>
      <c r="P186" s="178"/>
      <c r="Q186" s="178"/>
      <c r="R186" s="178"/>
      <c r="S186" s="178"/>
      <c r="T186" s="179"/>
      <c r="AT186" s="173" t="s">
        <v>174</v>
      </c>
      <c r="AU186" s="173" t="s">
        <v>84</v>
      </c>
      <c r="AV186" s="14" t="s">
        <v>84</v>
      </c>
      <c r="AW186" s="14" t="s">
        <v>30</v>
      </c>
      <c r="AX186" s="14" t="s">
        <v>74</v>
      </c>
      <c r="AY186" s="173" t="s">
        <v>166</v>
      </c>
    </row>
    <row r="187" spans="1:65" s="15" customFormat="1" ht="11.25">
      <c r="B187" s="180"/>
      <c r="D187" s="165" t="s">
        <v>174</v>
      </c>
      <c r="E187" s="181" t="s">
        <v>1</v>
      </c>
      <c r="F187" s="182" t="s">
        <v>177</v>
      </c>
      <c r="H187" s="183">
        <v>2</v>
      </c>
      <c r="I187" s="184"/>
      <c r="L187" s="180"/>
      <c r="M187" s="185"/>
      <c r="N187" s="186"/>
      <c r="O187" s="186"/>
      <c r="P187" s="186"/>
      <c r="Q187" s="186"/>
      <c r="R187" s="186"/>
      <c r="S187" s="186"/>
      <c r="T187" s="187"/>
      <c r="AT187" s="181" t="s">
        <v>174</v>
      </c>
      <c r="AU187" s="181" t="s">
        <v>84</v>
      </c>
      <c r="AV187" s="15" t="s">
        <v>172</v>
      </c>
      <c r="AW187" s="15" t="s">
        <v>30</v>
      </c>
      <c r="AX187" s="15" t="s">
        <v>82</v>
      </c>
      <c r="AY187" s="181" t="s">
        <v>166</v>
      </c>
    </row>
    <row r="188" spans="1:65" s="2" customFormat="1" ht="16.5" customHeight="1">
      <c r="A188" s="32"/>
      <c r="B188" s="149"/>
      <c r="C188" s="150" t="s">
        <v>326</v>
      </c>
      <c r="D188" s="150" t="s">
        <v>168</v>
      </c>
      <c r="E188" s="151" t="s">
        <v>1422</v>
      </c>
      <c r="F188" s="152" t="s">
        <v>1423</v>
      </c>
      <c r="G188" s="153" t="s">
        <v>705</v>
      </c>
      <c r="H188" s="154">
        <v>21</v>
      </c>
      <c r="I188" s="155"/>
      <c r="J188" s="156">
        <f>ROUND(I188*H188,2)</f>
        <v>0</v>
      </c>
      <c r="K188" s="157"/>
      <c r="L188" s="33"/>
      <c r="M188" s="158" t="s">
        <v>1</v>
      </c>
      <c r="N188" s="159" t="s">
        <v>39</v>
      </c>
      <c r="O188" s="58"/>
      <c r="P188" s="160">
        <f>O188*H188</f>
        <v>0</v>
      </c>
      <c r="Q188" s="160">
        <v>1.9000000000000001E-4</v>
      </c>
      <c r="R188" s="160">
        <f>Q188*H188</f>
        <v>3.9900000000000005E-3</v>
      </c>
      <c r="S188" s="160">
        <v>0</v>
      </c>
      <c r="T188" s="161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172</v>
      </c>
      <c r="AT188" s="162" t="s">
        <v>168</v>
      </c>
      <c r="AU188" s="162" t="s">
        <v>84</v>
      </c>
      <c r="AY188" s="17" t="s">
        <v>166</v>
      </c>
      <c r="BE188" s="163">
        <f>IF(N188="základní",J188,0)</f>
        <v>0</v>
      </c>
      <c r="BF188" s="163">
        <f>IF(N188="snížená",J188,0)</f>
        <v>0</v>
      </c>
      <c r="BG188" s="163">
        <f>IF(N188="zákl. přenesená",J188,0)</f>
        <v>0</v>
      </c>
      <c r="BH188" s="163">
        <f>IF(N188="sníž. přenesená",J188,0)</f>
        <v>0</v>
      </c>
      <c r="BI188" s="163">
        <f>IF(N188="nulová",J188,0)</f>
        <v>0</v>
      </c>
      <c r="BJ188" s="17" t="s">
        <v>82</v>
      </c>
      <c r="BK188" s="163">
        <f>ROUND(I188*H188,2)</f>
        <v>0</v>
      </c>
      <c r="BL188" s="17" t="s">
        <v>172</v>
      </c>
      <c r="BM188" s="162" t="s">
        <v>1424</v>
      </c>
    </row>
    <row r="189" spans="1:65" s="14" customFormat="1" ht="11.25">
      <c r="B189" s="172"/>
      <c r="D189" s="165" t="s">
        <v>174</v>
      </c>
      <c r="E189" s="173" t="s">
        <v>1</v>
      </c>
      <c r="F189" s="174" t="s">
        <v>7</v>
      </c>
      <c r="H189" s="175">
        <v>21</v>
      </c>
      <c r="I189" s="176"/>
      <c r="L189" s="172"/>
      <c r="M189" s="177"/>
      <c r="N189" s="178"/>
      <c r="O189" s="178"/>
      <c r="P189" s="178"/>
      <c r="Q189" s="178"/>
      <c r="R189" s="178"/>
      <c r="S189" s="178"/>
      <c r="T189" s="179"/>
      <c r="AT189" s="173" t="s">
        <v>174</v>
      </c>
      <c r="AU189" s="173" t="s">
        <v>84</v>
      </c>
      <c r="AV189" s="14" t="s">
        <v>84</v>
      </c>
      <c r="AW189" s="14" t="s">
        <v>30</v>
      </c>
      <c r="AX189" s="14" t="s">
        <v>74</v>
      </c>
      <c r="AY189" s="173" t="s">
        <v>166</v>
      </c>
    </row>
    <row r="190" spans="1:65" s="15" customFormat="1" ht="11.25">
      <c r="B190" s="180"/>
      <c r="D190" s="165" t="s">
        <v>174</v>
      </c>
      <c r="E190" s="181" t="s">
        <v>1</v>
      </c>
      <c r="F190" s="182" t="s">
        <v>177</v>
      </c>
      <c r="H190" s="183">
        <v>21</v>
      </c>
      <c r="I190" s="184"/>
      <c r="L190" s="180"/>
      <c r="M190" s="185"/>
      <c r="N190" s="186"/>
      <c r="O190" s="186"/>
      <c r="P190" s="186"/>
      <c r="Q190" s="186"/>
      <c r="R190" s="186"/>
      <c r="S190" s="186"/>
      <c r="T190" s="187"/>
      <c r="AT190" s="181" t="s">
        <v>174</v>
      </c>
      <c r="AU190" s="181" t="s">
        <v>84</v>
      </c>
      <c r="AV190" s="15" t="s">
        <v>172</v>
      </c>
      <c r="AW190" s="15" t="s">
        <v>30</v>
      </c>
      <c r="AX190" s="15" t="s">
        <v>82</v>
      </c>
      <c r="AY190" s="181" t="s">
        <v>166</v>
      </c>
    </row>
    <row r="191" spans="1:65" s="2" customFormat="1" ht="24.2" customHeight="1">
      <c r="A191" s="32"/>
      <c r="B191" s="149"/>
      <c r="C191" s="150" t="s">
        <v>331</v>
      </c>
      <c r="D191" s="150" t="s">
        <v>168</v>
      </c>
      <c r="E191" s="151" t="s">
        <v>1425</v>
      </c>
      <c r="F191" s="152" t="s">
        <v>1426</v>
      </c>
      <c r="G191" s="153" t="s">
        <v>705</v>
      </c>
      <c r="H191" s="154">
        <v>21</v>
      </c>
      <c r="I191" s="155"/>
      <c r="J191" s="156">
        <f>ROUND(I191*H191,2)</f>
        <v>0</v>
      </c>
      <c r="K191" s="157"/>
      <c r="L191" s="33"/>
      <c r="M191" s="158" t="s">
        <v>1</v>
      </c>
      <c r="N191" s="159" t="s">
        <v>39</v>
      </c>
      <c r="O191" s="58"/>
      <c r="P191" s="160">
        <f>O191*H191</f>
        <v>0</v>
      </c>
      <c r="Q191" s="160">
        <v>6.9999999999999994E-5</v>
      </c>
      <c r="R191" s="160">
        <f>Q191*H191</f>
        <v>1.47E-3</v>
      </c>
      <c r="S191" s="160">
        <v>0</v>
      </c>
      <c r="T191" s="161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172</v>
      </c>
      <c r="AT191" s="162" t="s">
        <v>168</v>
      </c>
      <c r="AU191" s="162" t="s">
        <v>84</v>
      </c>
      <c r="AY191" s="17" t="s">
        <v>166</v>
      </c>
      <c r="BE191" s="163">
        <f>IF(N191="základní",J191,0)</f>
        <v>0</v>
      </c>
      <c r="BF191" s="163">
        <f>IF(N191="snížená",J191,0)</f>
        <v>0</v>
      </c>
      <c r="BG191" s="163">
        <f>IF(N191="zákl. přenesená",J191,0)</f>
        <v>0</v>
      </c>
      <c r="BH191" s="163">
        <f>IF(N191="sníž. přenesená",J191,0)</f>
        <v>0</v>
      </c>
      <c r="BI191" s="163">
        <f>IF(N191="nulová",J191,0)</f>
        <v>0</v>
      </c>
      <c r="BJ191" s="17" t="s">
        <v>82</v>
      </c>
      <c r="BK191" s="163">
        <f>ROUND(I191*H191,2)</f>
        <v>0</v>
      </c>
      <c r="BL191" s="17" t="s">
        <v>172</v>
      </c>
      <c r="BM191" s="162" t="s">
        <v>1427</v>
      </c>
    </row>
    <row r="192" spans="1:65" s="14" customFormat="1" ht="11.25">
      <c r="B192" s="172"/>
      <c r="D192" s="165" t="s">
        <v>174</v>
      </c>
      <c r="E192" s="173" t="s">
        <v>1</v>
      </c>
      <c r="F192" s="174" t="s">
        <v>7</v>
      </c>
      <c r="H192" s="175">
        <v>21</v>
      </c>
      <c r="I192" s="176"/>
      <c r="L192" s="172"/>
      <c r="M192" s="177"/>
      <c r="N192" s="178"/>
      <c r="O192" s="178"/>
      <c r="P192" s="178"/>
      <c r="Q192" s="178"/>
      <c r="R192" s="178"/>
      <c r="S192" s="178"/>
      <c r="T192" s="179"/>
      <c r="AT192" s="173" t="s">
        <v>174</v>
      </c>
      <c r="AU192" s="173" t="s">
        <v>84</v>
      </c>
      <c r="AV192" s="14" t="s">
        <v>84</v>
      </c>
      <c r="AW192" s="14" t="s">
        <v>30</v>
      </c>
      <c r="AX192" s="14" t="s">
        <v>74</v>
      </c>
      <c r="AY192" s="173" t="s">
        <v>166</v>
      </c>
    </row>
    <row r="193" spans="1:65" s="15" customFormat="1" ht="11.25">
      <c r="B193" s="180"/>
      <c r="D193" s="165" t="s">
        <v>174</v>
      </c>
      <c r="E193" s="181" t="s">
        <v>1</v>
      </c>
      <c r="F193" s="182" t="s">
        <v>177</v>
      </c>
      <c r="H193" s="183">
        <v>21</v>
      </c>
      <c r="I193" s="184"/>
      <c r="L193" s="180"/>
      <c r="M193" s="185"/>
      <c r="N193" s="186"/>
      <c r="O193" s="186"/>
      <c r="P193" s="186"/>
      <c r="Q193" s="186"/>
      <c r="R193" s="186"/>
      <c r="S193" s="186"/>
      <c r="T193" s="187"/>
      <c r="AT193" s="181" t="s">
        <v>174</v>
      </c>
      <c r="AU193" s="181" t="s">
        <v>84</v>
      </c>
      <c r="AV193" s="15" t="s">
        <v>172</v>
      </c>
      <c r="AW193" s="15" t="s">
        <v>30</v>
      </c>
      <c r="AX193" s="15" t="s">
        <v>82</v>
      </c>
      <c r="AY193" s="181" t="s">
        <v>166</v>
      </c>
    </row>
    <row r="194" spans="1:65" s="2" customFormat="1" ht="24.2" customHeight="1">
      <c r="A194" s="32"/>
      <c r="B194" s="149"/>
      <c r="C194" s="150" t="s">
        <v>7</v>
      </c>
      <c r="D194" s="150" t="s">
        <v>168</v>
      </c>
      <c r="E194" s="151" t="s">
        <v>1428</v>
      </c>
      <c r="F194" s="152" t="s">
        <v>1429</v>
      </c>
      <c r="G194" s="153" t="s">
        <v>636</v>
      </c>
      <c r="H194" s="154">
        <v>1</v>
      </c>
      <c r="I194" s="155"/>
      <c r="J194" s="156">
        <f>ROUND(I194*H194,2)</f>
        <v>0</v>
      </c>
      <c r="K194" s="157"/>
      <c r="L194" s="33"/>
      <c r="M194" s="158" t="s">
        <v>1</v>
      </c>
      <c r="N194" s="159" t="s">
        <v>39</v>
      </c>
      <c r="O194" s="58"/>
      <c r="P194" s="160">
        <f>O194*H194</f>
        <v>0</v>
      </c>
      <c r="Q194" s="160">
        <v>0</v>
      </c>
      <c r="R194" s="160">
        <f>Q194*H194</f>
        <v>0</v>
      </c>
      <c r="S194" s="160">
        <v>0</v>
      </c>
      <c r="T194" s="161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172</v>
      </c>
      <c r="AT194" s="162" t="s">
        <v>168</v>
      </c>
      <c r="AU194" s="162" t="s">
        <v>84</v>
      </c>
      <c r="AY194" s="17" t="s">
        <v>166</v>
      </c>
      <c r="BE194" s="163">
        <f>IF(N194="základní",J194,0)</f>
        <v>0</v>
      </c>
      <c r="BF194" s="163">
        <f>IF(N194="snížená",J194,0)</f>
        <v>0</v>
      </c>
      <c r="BG194" s="163">
        <f>IF(N194="zákl. přenesená",J194,0)</f>
        <v>0</v>
      </c>
      <c r="BH194" s="163">
        <f>IF(N194="sníž. přenesená",J194,0)</f>
        <v>0</v>
      </c>
      <c r="BI194" s="163">
        <f>IF(N194="nulová",J194,0)</f>
        <v>0</v>
      </c>
      <c r="BJ194" s="17" t="s">
        <v>82</v>
      </c>
      <c r="BK194" s="163">
        <f>ROUND(I194*H194,2)</f>
        <v>0</v>
      </c>
      <c r="BL194" s="17" t="s">
        <v>172</v>
      </c>
      <c r="BM194" s="162" t="s">
        <v>1430</v>
      </c>
    </row>
    <row r="195" spans="1:65" s="14" customFormat="1" ht="11.25">
      <c r="B195" s="172"/>
      <c r="D195" s="165" t="s">
        <v>174</v>
      </c>
      <c r="E195" s="173" t="s">
        <v>1</v>
      </c>
      <c r="F195" s="174" t="s">
        <v>82</v>
      </c>
      <c r="H195" s="175">
        <v>1</v>
      </c>
      <c r="I195" s="176"/>
      <c r="L195" s="172"/>
      <c r="M195" s="177"/>
      <c r="N195" s="178"/>
      <c r="O195" s="178"/>
      <c r="P195" s="178"/>
      <c r="Q195" s="178"/>
      <c r="R195" s="178"/>
      <c r="S195" s="178"/>
      <c r="T195" s="179"/>
      <c r="AT195" s="173" t="s">
        <v>174</v>
      </c>
      <c r="AU195" s="173" t="s">
        <v>84</v>
      </c>
      <c r="AV195" s="14" t="s">
        <v>84</v>
      </c>
      <c r="AW195" s="14" t="s">
        <v>30</v>
      </c>
      <c r="AX195" s="14" t="s">
        <v>74</v>
      </c>
      <c r="AY195" s="173" t="s">
        <v>166</v>
      </c>
    </row>
    <row r="196" spans="1:65" s="15" customFormat="1" ht="11.25">
      <c r="B196" s="180"/>
      <c r="D196" s="165" t="s">
        <v>174</v>
      </c>
      <c r="E196" s="181" t="s">
        <v>1</v>
      </c>
      <c r="F196" s="182" t="s">
        <v>177</v>
      </c>
      <c r="H196" s="183">
        <v>1</v>
      </c>
      <c r="I196" s="184"/>
      <c r="L196" s="180"/>
      <c r="M196" s="185"/>
      <c r="N196" s="186"/>
      <c r="O196" s="186"/>
      <c r="P196" s="186"/>
      <c r="Q196" s="186"/>
      <c r="R196" s="186"/>
      <c r="S196" s="186"/>
      <c r="T196" s="187"/>
      <c r="AT196" s="181" t="s">
        <v>174</v>
      </c>
      <c r="AU196" s="181" t="s">
        <v>84</v>
      </c>
      <c r="AV196" s="15" t="s">
        <v>172</v>
      </c>
      <c r="AW196" s="15" t="s">
        <v>30</v>
      </c>
      <c r="AX196" s="15" t="s">
        <v>82</v>
      </c>
      <c r="AY196" s="181" t="s">
        <v>166</v>
      </c>
    </row>
    <row r="197" spans="1:65" s="12" customFormat="1" ht="22.9" customHeight="1">
      <c r="B197" s="136"/>
      <c r="D197" s="137" t="s">
        <v>73</v>
      </c>
      <c r="E197" s="147" t="s">
        <v>374</v>
      </c>
      <c r="F197" s="147" t="s">
        <v>375</v>
      </c>
      <c r="I197" s="139"/>
      <c r="J197" s="148">
        <f>BK197</f>
        <v>0</v>
      </c>
      <c r="L197" s="136"/>
      <c r="M197" s="141"/>
      <c r="N197" s="142"/>
      <c r="O197" s="142"/>
      <c r="P197" s="143">
        <f>P198</f>
        <v>0</v>
      </c>
      <c r="Q197" s="142"/>
      <c r="R197" s="143">
        <f>R198</f>
        <v>0</v>
      </c>
      <c r="S197" s="142"/>
      <c r="T197" s="144">
        <f>T198</f>
        <v>0</v>
      </c>
      <c r="AR197" s="137" t="s">
        <v>82</v>
      </c>
      <c r="AT197" s="145" t="s">
        <v>73</v>
      </c>
      <c r="AU197" s="145" t="s">
        <v>82</v>
      </c>
      <c r="AY197" s="137" t="s">
        <v>166</v>
      </c>
      <c r="BK197" s="146">
        <f>BK198</f>
        <v>0</v>
      </c>
    </row>
    <row r="198" spans="1:65" s="2" customFormat="1" ht="24.2" customHeight="1">
      <c r="A198" s="32"/>
      <c r="B198" s="149"/>
      <c r="C198" s="150" t="s">
        <v>340</v>
      </c>
      <c r="D198" s="150" t="s">
        <v>168</v>
      </c>
      <c r="E198" s="151" t="s">
        <v>1431</v>
      </c>
      <c r="F198" s="152" t="s">
        <v>1432</v>
      </c>
      <c r="G198" s="153" t="s">
        <v>379</v>
      </c>
      <c r="H198" s="154">
        <v>5.8150000000000004</v>
      </c>
      <c r="I198" s="155"/>
      <c r="J198" s="156">
        <f>ROUND(I198*H198,2)</f>
        <v>0</v>
      </c>
      <c r="K198" s="157"/>
      <c r="L198" s="33"/>
      <c r="M198" s="202" t="s">
        <v>1</v>
      </c>
      <c r="N198" s="203" t="s">
        <v>39</v>
      </c>
      <c r="O198" s="204"/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172</v>
      </c>
      <c r="AT198" s="162" t="s">
        <v>168</v>
      </c>
      <c r="AU198" s="162" t="s">
        <v>84</v>
      </c>
      <c r="AY198" s="17" t="s">
        <v>166</v>
      </c>
      <c r="BE198" s="163">
        <f>IF(N198="základní",J198,0)</f>
        <v>0</v>
      </c>
      <c r="BF198" s="163">
        <f>IF(N198="snížená",J198,0)</f>
        <v>0</v>
      </c>
      <c r="BG198" s="163">
        <f>IF(N198="zákl. přenesená",J198,0)</f>
        <v>0</v>
      </c>
      <c r="BH198" s="163">
        <f>IF(N198="sníž. přenesená",J198,0)</f>
        <v>0</v>
      </c>
      <c r="BI198" s="163">
        <f>IF(N198="nulová",J198,0)</f>
        <v>0</v>
      </c>
      <c r="BJ198" s="17" t="s">
        <v>82</v>
      </c>
      <c r="BK198" s="163">
        <f>ROUND(I198*H198,2)</f>
        <v>0</v>
      </c>
      <c r="BL198" s="17" t="s">
        <v>172</v>
      </c>
      <c r="BM198" s="162" t="s">
        <v>1433</v>
      </c>
    </row>
    <row r="199" spans="1:65" s="2" customFormat="1" ht="6.95" customHeight="1">
      <c r="A199" s="32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3"/>
      <c r="M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</row>
  </sheetData>
  <autoFilter ref="C120:K198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130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1434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ROUND(J119,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ROUND((SUM(BE119:BE134)),  2)</f>
        <v>0</v>
      </c>
      <c r="G33" s="32"/>
      <c r="H33" s="32"/>
      <c r="I33" s="105">
        <v>0.21</v>
      </c>
      <c r="J33" s="104">
        <f>ROUND(((SUM(BE119:BE134))*I33),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ROUND((SUM(BF119:BF134)),  2)</f>
        <v>0</v>
      </c>
      <c r="G34" s="32"/>
      <c r="H34" s="32"/>
      <c r="I34" s="105">
        <v>0.12</v>
      </c>
      <c r="J34" s="104">
        <f>ROUND(((SUM(BF119:BF134))*I34),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ROUND((SUM(BG119:BG134)),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ROUND((SUM(BH119:BH134)),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ROUND((SUM(BI119:BI134)),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009 - Ostatní práce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J119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J120</f>
        <v>0</v>
      </c>
      <c r="L97" s="117"/>
    </row>
    <row r="98" spans="1:31" s="10" customFormat="1" ht="19.899999999999999" customHeight="1">
      <c r="B98" s="121"/>
      <c r="D98" s="122" t="s">
        <v>1361</v>
      </c>
      <c r="E98" s="123"/>
      <c r="F98" s="123"/>
      <c r="G98" s="123"/>
      <c r="H98" s="123"/>
      <c r="I98" s="123"/>
      <c r="J98" s="124">
        <f>J121</f>
        <v>0</v>
      </c>
      <c r="L98" s="121"/>
    </row>
    <row r="99" spans="1:31" s="10" customFormat="1" ht="19.899999999999999" customHeight="1">
      <c r="B99" s="121"/>
      <c r="D99" s="122" t="s">
        <v>150</v>
      </c>
      <c r="E99" s="123"/>
      <c r="F99" s="123"/>
      <c r="G99" s="123"/>
      <c r="H99" s="123"/>
      <c r="I99" s="123"/>
      <c r="J99" s="124">
        <f>J126</f>
        <v>0</v>
      </c>
      <c r="L99" s="121"/>
    </row>
    <row r="100" spans="1:31" s="2" customFormat="1" ht="21.75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customHeight="1">
      <c r="A101" s="32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5" spans="1:31" s="2" customFormat="1" ht="6.95" customHeight="1">
      <c r="A105" s="32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151</v>
      </c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16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2"/>
      <c r="D109" s="32"/>
      <c r="E109" s="250" t="str">
        <f>E7</f>
        <v>NÁVRH ZAHRADY MŠ V HOROUŠÁNKÁCH</v>
      </c>
      <c r="F109" s="251"/>
      <c r="G109" s="251"/>
      <c r="H109" s="251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141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2"/>
      <c r="D111" s="32"/>
      <c r="E111" s="212" t="str">
        <f>E9</f>
        <v>009 - Ostatní práce</v>
      </c>
      <c r="F111" s="252"/>
      <c r="G111" s="252"/>
      <c r="H111" s="25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20</v>
      </c>
      <c r="D113" s="32"/>
      <c r="E113" s="32"/>
      <c r="F113" s="25" t="str">
        <f>F12</f>
        <v xml:space="preserve"> </v>
      </c>
      <c r="G113" s="32"/>
      <c r="H113" s="32"/>
      <c r="I113" s="27" t="s">
        <v>22</v>
      </c>
      <c r="J113" s="55" t="str">
        <f>IF(J12="","",J12)</f>
        <v>17. 4. 2025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24</v>
      </c>
      <c r="D115" s="32"/>
      <c r="E115" s="32"/>
      <c r="F115" s="25" t="str">
        <f>E15</f>
        <v xml:space="preserve"> </v>
      </c>
      <c r="G115" s="32"/>
      <c r="H115" s="32"/>
      <c r="I115" s="27" t="s">
        <v>29</v>
      </c>
      <c r="J115" s="30" t="str">
        <f>E21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27</v>
      </c>
      <c r="D116" s="32"/>
      <c r="E116" s="32"/>
      <c r="F116" s="25" t="str">
        <f>IF(E18="","",E18)</f>
        <v>Vyplň údaj</v>
      </c>
      <c r="G116" s="32"/>
      <c r="H116" s="32"/>
      <c r="I116" s="27" t="s">
        <v>31</v>
      </c>
      <c r="J116" s="30" t="str">
        <f>E24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0.3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11" customFormat="1" ht="29.25" customHeight="1">
      <c r="A118" s="125"/>
      <c r="B118" s="126"/>
      <c r="C118" s="127" t="s">
        <v>152</v>
      </c>
      <c r="D118" s="128" t="s">
        <v>59</v>
      </c>
      <c r="E118" s="128" t="s">
        <v>55</v>
      </c>
      <c r="F118" s="128" t="s">
        <v>56</v>
      </c>
      <c r="G118" s="128" t="s">
        <v>153</v>
      </c>
      <c r="H118" s="128" t="s">
        <v>154</v>
      </c>
      <c r="I118" s="128" t="s">
        <v>155</v>
      </c>
      <c r="J118" s="129" t="s">
        <v>145</v>
      </c>
      <c r="K118" s="130" t="s">
        <v>156</v>
      </c>
      <c r="L118" s="131"/>
      <c r="M118" s="62" t="s">
        <v>1</v>
      </c>
      <c r="N118" s="63" t="s">
        <v>38</v>
      </c>
      <c r="O118" s="63" t="s">
        <v>157</v>
      </c>
      <c r="P118" s="63" t="s">
        <v>158</v>
      </c>
      <c r="Q118" s="63" t="s">
        <v>159</v>
      </c>
      <c r="R118" s="63" t="s">
        <v>160</v>
      </c>
      <c r="S118" s="63" t="s">
        <v>161</v>
      </c>
      <c r="T118" s="64" t="s">
        <v>162</v>
      </c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</row>
    <row r="119" spans="1:65" s="2" customFormat="1" ht="22.9" customHeight="1">
      <c r="A119" s="32"/>
      <c r="B119" s="33"/>
      <c r="C119" s="69" t="s">
        <v>163</v>
      </c>
      <c r="D119" s="32"/>
      <c r="E119" s="32"/>
      <c r="F119" s="32"/>
      <c r="G119" s="32"/>
      <c r="H119" s="32"/>
      <c r="I119" s="32"/>
      <c r="J119" s="132">
        <f>BK119</f>
        <v>0</v>
      </c>
      <c r="K119" s="32"/>
      <c r="L119" s="33"/>
      <c r="M119" s="65"/>
      <c r="N119" s="56"/>
      <c r="O119" s="66"/>
      <c r="P119" s="133">
        <f>P120</f>
        <v>0</v>
      </c>
      <c r="Q119" s="66"/>
      <c r="R119" s="133">
        <f>R120</f>
        <v>3.0000000000000001E-3</v>
      </c>
      <c r="S119" s="66"/>
      <c r="T119" s="134">
        <f>T120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T119" s="17" t="s">
        <v>73</v>
      </c>
      <c r="AU119" s="17" t="s">
        <v>147</v>
      </c>
      <c r="BK119" s="135">
        <f>BK120</f>
        <v>0</v>
      </c>
    </row>
    <row r="120" spans="1:65" s="12" customFormat="1" ht="25.9" customHeight="1">
      <c r="B120" s="136"/>
      <c r="D120" s="137" t="s">
        <v>73</v>
      </c>
      <c r="E120" s="138" t="s">
        <v>164</v>
      </c>
      <c r="F120" s="138" t="s">
        <v>165</v>
      </c>
      <c r="I120" s="139"/>
      <c r="J120" s="140">
        <f>BK120</f>
        <v>0</v>
      </c>
      <c r="L120" s="136"/>
      <c r="M120" s="141"/>
      <c r="N120" s="142"/>
      <c r="O120" s="142"/>
      <c r="P120" s="143">
        <f>P121+P126</f>
        <v>0</v>
      </c>
      <c r="Q120" s="142"/>
      <c r="R120" s="143">
        <f>R121+R126</f>
        <v>3.0000000000000001E-3</v>
      </c>
      <c r="S120" s="142"/>
      <c r="T120" s="144">
        <f>T121+T126</f>
        <v>0</v>
      </c>
      <c r="AR120" s="137" t="s">
        <v>82</v>
      </c>
      <c r="AT120" s="145" t="s">
        <v>73</v>
      </c>
      <c r="AU120" s="145" t="s">
        <v>74</v>
      </c>
      <c r="AY120" s="137" t="s">
        <v>166</v>
      </c>
      <c r="BK120" s="146">
        <f>BK121+BK126</f>
        <v>0</v>
      </c>
    </row>
    <row r="121" spans="1:65" s="12" customFormat="1" ht="22.9" customHeight="1">
      <c r="B121" s="136"/>
      <c r="D121" s="137" t="s">
        <v>73</v>
      </c>
      <c r="E121" s="147" t="s">
        <v>209</v>
      </c>
      <c r="F121" s="147" t="s">
        <v>1405</v>
      </c>
      <c r="I121" s="139"/>
      <c r="J121" s="148">
        <f>BK121</f>
        <v>0</v>
      </c>
      <c r="L121" s="136"/>
      <c r="M121" s="141"/>
      <c r="N121" s="142"/>
      <c r="O121" s="142"/>
      <c r="P121" s="143">
        <f>SUM(P122:P125)</f>
        <v>0</v>
      </c>
      <c r="Q121" s="142"/>
      <c r="R121" s="143">
        <f>SUM(R122:R125)</f>
        <v>0</v>
      </c>
      <c r="S121" s="142"/>
      <c r="T121" s="144">
        <f>SUM(T122:T125)</f>
        <v>0</v>
      </c>
      <c r="AR121" s="137" t="s">
        <v>82</v>
      </c>
      <c r="AT121" s="145" t="s">
        <v>73</v>
      </c>
      <c r="AU121" s="145" t="s">
        <v>82</v>
      </c>
      <c r="AY121" s="137" t="s">
        <v>166</v>
      </c>
      <c r="BK121" s="146">
        <f>SUM(BK122:BK125)</f>
        <v>0</v>
      </c>
    </row>
    <row r="122" spans="1:65" s="2" customFormat="1" ht="16.5" customHeight="1">
      <c r="A122" s="32"/>
      <c r="B122" s="149"/>
      <c r="C122" s="150" t="s">
        <v>82</v>
      </c>
      <c r="D122" s="150" t="s">
        <v>168</v>
      </c>
      <c r="E122" s="151" t="s">
        <v>1435</v>
      </c>
      <c r="F122" s="152" t="s">
        <v>1436</v>
      </c>
      <c r="G122" s="153" t="s">
        <v>636</v>
      </c>
      <c r="H122" s="154">
        <v>1</v>
      </c>
      <c r="I122" s="155"/>
      <c r="J122" s="156">
        <f>ROUND(I122*H122,2)</f>
        <v>0</v>
      </c>
      <c r="K122" s="157"/>
      <c r="L122" s="33"/>
      <c r="M122" s="158" t="s">
        <v>1</v>
      </c>
      <c r="N122" s="159" t="s">
        <v>39</v>
      </c>
      <c r="O122" s="58"/>
      <c r="P122" s="160">
        <f>O122*H122</f>
        <v>0</v>
      </c>
      <c r="Q122" s="160">
        <v>0</v>
      </c>
      <c r="R122" s="160">
        <f>Q122*H122</f>
        <v>0</v>
      </c>
      <c r="S122" s="160">
        <v>0</v>
      </c>
      <c r="T122" s="161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62" t="s">
        <v>172</v>
      </c>
      <c r="AT122" s="162" t="s">
        <v>168</v>
      </c>
      <c r="AU122" s="162" t="s">
        <v>84</v>
      </c>
      <c r="AY122" s="17" t="s">
        <v>166</v>
      </c>
      <c r="BE122" s="163">
        <f>IF(N122="základní",J122,0)</f>
        <v>0</v>
      </c>
      <c r="BF122" s="163">
        <f>IF(N122="snížená",J122,0)</f>
        <v>0</v>
      </c>
      <c r="BG122" s="163">
        <f>IF(N122="zákl. přenesená",J122,0)</f>
        <v>0</v>
      </c>
      <c r="BH122" s="163">
        <f>IF(N122="sníž. přenesená",J122,0)</f>
        <v>0</v>
      </c>
      <c r="BI122" s="163">
        <f>IF(N122="nulová",J122,0)</f>
        <v>0</v>
      </c>
      <c r="BJ122" s="17" t="s">
        <v>82</v>
      </c>
      <c r="BK122" s="163">
        <f>ROUND(I122*H122,2)</f>
        <v>0</v>
      </c>
      <c r="BL122" s="17" t="s">
        <v>172</v>
      </c>
      <c r="BM122" s="162" t="s">
        <v>1437</v>
      </c>
    </row>
    <row r="123" spans="1:65" s="13" customFormat="1" ht="33.75">
      <c r="B123" s="164"/>
      <c r="D123" s="165" t="s">
        <v>174</v>
      </c>
      <c r="E123" s="166" t="s">
        <v>1</v>
      </c>
      <c r="F123" s="167" t="s">
        <v>1438</v>
      </c>
      <c r="H123" s="166" t="s">
        <v>1</v>
      </c>
      <c r="I123" s="168"/>
      <c r="L123" s="164"/>
      <c r="M123" s="169"/>
      <c r="N123" s="170"/>
      <c r="O123" s="170"/>
      <c r="P123" s="170"/>
      <c r="Q123" s="170"/>
      <c r="R123" s="170"/>
      <c r="S123" s="170"/>
      <c r="T123" s="171"/>
      <c r="AT123" s="166" t="s">
        <v>174</v>
      </c>
      <c r="AU123" s="166" t="s">
        <v>84</v>
      </c>
      <c r="AV123" s="13" t="s">
        <v>82</v>
      </c>
      <c r="AW123" s="13" t="s">
        <v>30</v>
      </c>
      <c r="AX123" s="13" t="s">
        <v>74</v>
      </c>
      <c r="AY123" s="166" t="s">
        <v>166</v>
      </c>
    </row>
    <row r="124" spans="1:65" s="14" customFormat="1" ht="11.25">
      <c r="B124" s="172"/>
      <c r="D124" s="165" t="s">
        <v>174</v>
      </c>
      <c r="E124" s="173" t="s">
        <v>1</v>
      </c>
      <c r="F124" s="174" t="s">
        <v>82</v>
      </c>
      <c r="H124" s="175">
        <v>1</v>
      </c>
      <c r="I124" s="176"/>
      <c r="L124" s="172"/>
      <c r="M124" s="177"/>
      <c r="N124" s="178"/>
      <c r="O124" s="178"/>
      <c r="P124" s="178"/>
      <c r="Q124" s="178"/>
      <c r="R124" s="178"/>
      <c r="S124" s="178"/>
      <c r="T124" s="179"/>
      <c r="AT124" s="173" t="s">
        <v>174</v>
      </c>
      <c r="AU124" s="173" t="s">
        <v>84</v>
      </c>
      <c r="AV124" s="14" t="s">
        <v>84</v>
      </c>
      <c r="AW124" s="14" t="s">
        <v>30</v>
      </c>
      <c r="AX124" s="14" t="s">
        <v>74</v>
      </c>
      <c r="AY124" s="173" t="s">
        <v>166</v>
      </c>
    </row>
    <row r="125" spans="1:65" s="15" customFormat="1" ht="11.25">
      <c r="B125" s="180"/>
      <c r="D125" s="165" t="s">
        <v>174</v>
      </c>
      <c r="E125" s="181" t="s">
        <v>1</v>
      </c>
      <c r="F125" s="182" t="s">
        <v>177</v>
      </c>
      <c r="H125" s="183">
        <v>1</v>
      </c>
      <c r="I125" s="184"/>
      <c r="L125" s="180"/>
      <c r="M125" s="185"/>
      <c r="N125" s="186"/>
      <c r="O125" s="186"/>
      <c r="P125" s="186"/>
      <c r="Q125" s="186"/>
      <c r="R125" s="186"/>
      <c r="S125" s="186"/>
      <c r="T125" s="187"/>
      <c r="AT125" s="181" t="s">
        <v>174</v>
      </c>
      <c r="AU125" s="181" t="s">
        <v>84</v>
      </c>
      <c r="AV125" s="15" t="s">
        <v>172</v>
      </c>
      <c r="AW125" s="15" t="s">
        <v>30</v>
      </c>
      <c r="AX125" s="15" t="s">
        <v>82</v>
      </c>
      <c r="AY125" s="181" t="s">
        <v>166</v>
      </c>
    </row>
    <row r="126" spans="1:65" s="12" customFormat="1" ht="22.9" customHeight="1">
      <c r="B126" s="136"/>
      <c r="D126" s="137" t="s">
        <v>73</v>
      </c>
      <c r="E126" s="147" t="s">
        <v>188</v>
      </c>
      <c r="F126" s="147" t="s">
        <v>189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SUM(P127:P134)</f>
        <v>0</v>
      </c>
      <c r="Q126" s="142"/>
      <c r="R126" s="143">
        <f>SUM(R127:R134)</f>
        <v>3.0000000000000001E-3</v>
      </c>
      <c r="S126" s="142"/>
      <c r="T126" s="144">
        <f>SUM(T127:T134)</f>
        <v>0</v>
      </c>
      <c r="AR126" s="137" t="s">
        <v>82</v>
      </c>
      <c r="AT126" s="145" t="s">
        <v>73</v>
      </c>
      <c r="AU126" s="145" t="s">
        <v>82</v>
      </c>
      <c r="AY126" s="137" t="s">
        <v>166</v>
      </c>
      <c r="BK126" s="146">
        <f>SUM(BK127:BK134)</f>
        <v>0</v>
      </c>
    </row>
    <row r="127" spans="1:65" s="2" customFormat="1" ht="24.2" customHeight="1">
      <c r="A127" s="32"/>
      <c r="B127" s="149"/>
      <c r="C127" s="150" t="s">
        <v>84</v>
      </c>
      <c r="D127" s="150" t="s">
        <v>168</v>
      </c>
      <c r="E127" s="151" t="s">
        <v>1439</v>
      </c>
      <c r="F127" s="152" t="s">
        <v>1440</v>
      </c>
      <c r="G127" s="153" t="s">
        <v>180</v>
      </c>
      <c r="H127" s="154">
        <v>3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1E-3</v>
      </c>
      <c r="R127" s="160">
        <f>Q127*H127</f>
        <v>3.0000000000000001E-3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172</v>
      </c>
      <c r="AT127" s="162" t="s">
        <v>168</v>
      </c>
      <c r="AU127" s="162" t="s">
        <v>84</v>
      </c>
      <c r="AY127" s="17" t="s">
        <v>166</v>
      </c>
      <c r="BE127" s="163">
        <f>IF(N127="základní",J127,0)</f>
        <v>0</v>
      </c>
      <c r="BF127" s="163">
        <f>IF(N127="snížená",J127,0)</f>
        <v>0</v>
      </c>
      <c r="BG127" s="163">
        <f>IF(N127="zákl. přenesená",J127,0)</f>
        <v>0</v>
      </c>
      <c r="BH127" s="163">
        <f>IF(N127="sníž. přenesená",J127,0)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172</v>
      </c>
      <c r="BM127" s="162" t="s">
        <v>1441</v>
      </c>
    </row>
    <row r="128" spans="1:65" s="13" customFormat="1" ht="11.25">
      <c r="B128" s="164"/>
      <c r="D128" s="165" t="s">
        <v>174</v>
      </c>
      <c r="E128" s="166" t="s">
        <v>1</v>
      </c>
      <c r="F128" s="167" t="s">
        <v>1442</v>
      </c>
      <c r="H128" s="166" t="s">
        <v>1</v>
      </c>
      <c r="I128" s="168"/>
      <c r="L128" s="164"/>
      <c r="M128" s="169"/>
      <c r="N128" s="170"/>
      <c r="O128" s="170"/>
      <c r="P128" s="170"/>
      <c r="Q128" s="170"/>
      <c r="R128" s="170"/>
      <c r="S128" s="170"/>
      <c r="T128" s="171"/>
      <c r="AT128" s="166" t="s">
        <v>174</v>
      </c>
      <c r="AU128" s="166" t="s">
        <v>84</v>
      </c>
      <c r="AV128" s="13" t="s">
        <v>82</v>
      </c>
      <c r="AW128" s="13" t="s">
        <v>30</v>
      </c>
      <c r="AX128" s="13" t="s">
        <v>74</v>
      </c>
      <c r="AY128" s="166" t="s">
        <v>166</v>
      </c>
    </row>
    <row r="129" spans="1:51" s="13" customFormat="1" ht="22.5">
      <c r="B129" s="164"/>
      <c r="D129" s="165" t="s">
        <v>174</v>
      </c>
      <c r="E129" s="166" t="s">
        <v>1</v>
      </c>
      <c r="F129" s="167" t="s">
        <v>1443</v>
      </c>
      <c r="H129" s="166" t="s">
        <v>1</v>
      </c>
      <c r="I129" s="168"/>
      <c r="L129" s="164"/>
      <c r="M129" s="169"/>
      <c r="N129" s="170"/>
      <c r="O129" s="170"/>
      <c r="P129" s="170"/>
      <c r="Q129" s="170"/>
      <c r="R129" s="170"/>
      <c r="S129" s="170"/>
      <c r="T129" s="171"/>
      <c r="AT129" s="166" t="s">
        <v>174</v>
      </c>
      <c r="AU129" s="166" t="s">
        <v>84</v>
      </c>
      <c r="AV129" s="13" t="s">
        <v>82</v>
      </c>
      <c r="AW129" s="13" t="s">
        <v>30</v>
      </c>
      <c r="AX129" s="13" t="s">
        <v>74</v>
      </c>
      <c r="AY129" s="166" t="s">
        <v>166</v>
      </c>
    </row>
    <row r="130" spans="1:51" s="13" customFormat="1" ht="33.75">
      <c r="B130" s="164"/>
      <c r="D130" s="165" t="s">
        <v>174</v>
      </c>
      <c r="E130" s="166" t="s">
        <v>1</v>
      </c>
      <c r="F130" s="167" t="s">
        <v>1444</v>
      </c>
      <c r="H130" s="166" t="s">
        <v>1</v>
      </c>
      <c r="I130" s="168"/>
      <c r="L130" s="164"/>
      <c r="M130" s="169"/>
      <c r="N130" s="170"/>
      <c r="O130" s="170"/>
      <c r="P130" s="170"/>
      <c r="Q130" s="170"/>
      <c r="R130" s="170"/>
      <c r="S130" s="170"/>
      <c r="T130" s="171"/>
      <c r="AT130" s="166" t="s">
        <v>174</v>
      </c>
      <c r="AU130" s="166" t="s">
        <v>84</v>
      </c>
      <c r="AV130" s="13" t="s">
        <v>82</v>
      </c>
      <c r="AW130" s="13" t="s">
        <v>30</v>
      </c>
      <c r="AX130" s="13" t="s">
        <v>74</v>
      </c>
      <c r="AY130" s="166" t="s">
        <v>166</v>
      </c>
    </row>
    <row r="131" spans="1:51" s="13" customFormat="1" ht="11.25">
      <c r="B131" s="164"/>
      <c r="D131" s="165" t="s">
        <v>174</v>
      </c>
      <c r="E131" s="166" t="s">
        <v>1</v>
      </c>
      <c r="F131" s="167" t="s">
        <v>1445</v>
      </c>
      <c r="H131" s="166" t="s">
        <v>1</v>
      </c>
      <c r="I131" s="168"/>
      <c r="L131" s="164"/>
      <c r="M131" s="169"/>
      <c r="N131" s="170"/>
      <c r="O131" s="170"/>
      <c r="P131" s="170"/>
      <c r="Q131" s="170"/>
      <c r="R131" s="170"/>
      <c r="S131" s="170"/>
      <c r="T131" s="171"/>
      <c r="AT131" s="166" t="s">
        <v>174</v>
      </c>
      <c r="AU131" s="166" t="s">
        <v>84</v>
      </c>
      <c r="AV131" s="13" t="s">
        <v>82</v>
      </c>
      <c r="AW131" s="13" t="s">
        <v>30</v>
      </c>
      <c r="AX131" s="13" t="s">
        <v>74</v>
      </c>
      <c r="AY131" s="166" t="s">
        <v>166</v>
      </c>
    </row>
    <row r="132" spans="1:51" s="13" customFormat="1" ht="11.25">
      <c r="B132" s="164"/>
      <c r="D132" s="165" t="s">
        <v>174</v>
      </c>
      <c r="E132" s="166" t="s">
        <v>1</v>
      </c>
      <c r="F132" s="167" t="s">
        <v>1446</v>
      </c>
      <c r="H132" s="166" t="s">
        <v>1</v>
      </c>
      <c r="I132" s="168"/>
      <c r="L132" s="164"/>
      <c r="M132" s="169"/>
      <c r="N132" s="170"/>
      <c r="O132" s="170"/>
      <c r="P132" s="170"/>
      <c r="Q132" s="170"/>
      <c r="R132" s="170"/>
      <c r="S132" s="170"/>
      <c r="T132" s="171"/>
      <c r="AT132" s="166" t="s">
        <v>174</v>
      </c>
      <c r="AU132" s="166" t="s">
        <v>84</v>
      </c>
      <c r="AV132" s="13" t="s">
        <v>82</v>
      </c>
      <c r="AW132" s="13" t="s">
        <v>30</v>
      </c>
      <c r="AX132" s="13" t="s">
        <v>74</v>
      </c>
      <c r="AY132" s="166" t="s">
        <v>166</v>
      </c>
    </row>
    <row r="133" spans="1:51" s="14" customFormat="1" ht="11.25">
      <c r="B133" s="172"/>
      <c r="D133" s="165" t="s">
        <v>174</v>
      </c>
      <c r="E133" s="173" t="s">
        <v>1</v>
      </c>
      <c r="F133" s="174" t="s">
        <v>190</v>
      </c>
      <c r="H133" s="175">
        <v>3</v>
      </c>
      <c r="I133" s="176"/>
      <c r="L133" s="172"/>
      <c r="M133" s="177"/>
      <c r="N133" s="178"/>
      <c r="O133" s="178"/>
      <c r="P133" s="178"/>
      <c r="Q133" s="178"/>
      <c r="R133" s="178"/>
      <c r="S133" s="178"/>
      <c r="T133" s="179"/>
      <c r="AT133" s="173" t="s">
        <v>174</v>
      </c>
      <c r="AU133" s="173" t="s">
        <v>84</v>
      </c>
      <c r="AV133" s="14" t="s">
        <v>84</v>
      </c>
      <c r="AW133" s="14" t="s">
        <v>30</v>
      </c>
      <c r="AX133" s="14" t="s">
        <v>74</v>
      </c>
      <c r="AY133" s="173" t="s">
        <v>166</v>
      </c>
    </row>
    <row r="134" spans="1:51" s="15" customFormat="1" ht="11.25">
      <c r="B134" s="180"/>
      <c r="D134" s="165" t="s">
        <v>174</v>
      </c>
      <c r="E134" s="181" t="s">
        <v>1</v>
      </c>
      <c r="F134" s="182" t="s">
        <v>177</v>
      </c>
      <c r="H134" s="183">
        <v>3</v>
      </c>
      <c r="I134" s="184"/>
      <c r="L134" s="180"/>
      <c r="M134" s="188"/>
      <c r="N134" s="189"/>
      <c r="O134" s="189"/>
      <c r="P134" s="189"/>
      <c r="Q134" s="189"/>
      <c r="R134" s="189"/>
      <c r="S134" s="189"/>
      <c r="T134" s="190"/>
      <c r="AT134" s="181" t="s">
        <v>174</v>
      </c>
      <c r="AU134" s="181" t="s">
        <v>84</v>
      </c>
      <c r="AV134" s="15" t="s">
        <v>172</v>
      </c>
      <c r="AW134" s="15" t="s">
        <v>30</v>
      </c>
      <c r="AX134" s="15" t="s">
        <v>82</v>
      </c>
      <c r="AY134" s="181" t="s">
        <v>166</v>
      </c>
    </row>
    <row r="135" spans="1:51" s="2" customFormat="1" ht="6.95" customHeight="1">
      <c r="A135" s="32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33"/>
      <c r="M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</sheetData>
  <autoFilter ref="C118:K13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133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1447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ROUND((SUM(BE118:BE169)),  2)</f>
        <v>0</v>
      </c>
      <c r="G33" s="32"/>
      <c r="H33" s="32"/>
      <c r="I33" s="105">
        <v>0.21</v>
      </c>
      <c r="J33" s="104">
        <f>ROUND(((SUM(BE118:BE169))*I33),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ROUND((SUM(BF118:BF169)),  2)</f>
        <v>0</v>
      </c>
      <c r="G34" s="32"/>
      <c r="H34" s="32"/>
      <c r="I34" s="105">
        <v>0.12</v>
      </c>
      <c r="J34" s="104">
        <f>ROUND(((SUM(BF118:BF169))*I34),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ROUND((SUM(BG118:BG169)),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ROUND((SUM(BH118:BH169)),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ROUND((SUM(BI118:BI169)),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010 - Modelace terénu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899999999999999" customHeight="1">
      <c r="B98" s="121"/>
      <c r="D98" s="122" t="s">
        <v>149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>
      <c r="A104" s="32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>
      <c r="A105" s="32"/>
      <c r="B105" s="33"/>
      <c r="C105" s="21" t="s">
        <v>151</v>
      </c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50" t="str">
        <f>E7</f>
        <v>NÁVRH ZAHRADY MŠ V HOROUŠÁNKÁCH</v>
      </c>
      <c r="F108" s="251"/>
      <c r="G108" s="251"/>
      <c r="H108" s="251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141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12" t="str">
        <f>E9</f>
        <v>010 - Modelace terénu</v>
      </c>
      <c r="F110" s="252"/>
      <c r="G110" s="252"/>
      <c r="H110" s="25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20</v>
      </c>
      <c r="D112" s="32"/>
      <c r="E112" s="32"/>
      <c r="F112" s="25" t="str">
        <f>F12</f>
        <v xml:space="preserve"> </v>
      </c>
      <c r="G112" s="32"/>
      <c r="H112" s="32"/>
      <c r="I112" s="27" t="s">
        <v>22</v>
      </c>
      <c r="J112" s="55" t="str">
        <f>IF(J12="","",J12)</f>
        <v>17. 4. 2025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24</v>
      </c>
      <c r="D114" s="32"/>
      <c r="E114" s="32"/>
      <c r="F114" s="25" t="str">
        <f>E15</f>
        <v xml:space="preserve"> </v>
      </c>
      <c r="G114" s="32"/>
      <c r="H114" s="32"/>
      <c r="I114" s="27" t="s">
        <v>29</v>
      </c>
      <c r="J114" s="30" t="str">
        <f>E21</f>
        <v xml:space="preserve"> 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27</v>
      </c>
      <c r="D115" s="32"/>
      <c r="E115" s="32"/>
      <c r="F115" s="25" t="str">
        <f>IF(E18="","",E18)</f>
        <v>Vyplň údaj</v>
      </c>
      <c r="G115" s="32"/>
      <c r="H115" s="32"/>
      <c r="I115" s="27" t="s">
        <v>31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25"/>
      <c r="B117" s="126"/>
      <c r="C117" s="127" t="s">
        <v>152</v>
      </c>
      <c r="D117" s="128" t="s">
        <v>59</v>
      </c>
      <c r="E117" s="128" t="s">
        <v>55</v>
      </c>
      <c r="F117" s="128" t="s">
        <v>56</v>
      </c>
      <c r="G117" s="128" t="s">
        <v>153</v>
      </c>
      <c r="H117" s="128" t="s">
        <v>154</v>
      </c>
      <c r="I117" s="128" t="s">
        <v>155</v>
      </c>
      <c r="J117" s="129" t="s">
        <v>145</v>
      </c>
      <c r="K117" s="130" t="s">
        <v>156</v>
      </c>
      <c r="L117" s="131"/>
      <c r="M117" s="62" t="s">
        <v>1</v>
      </c>
      <c r="N117" s="63" t="s">
        <v>38</v>
      </c>
      <c r="O117" s="63" t="s">
        <v>157</v>
      </c>
      <c r="P117" s="63" t="s">
        <v>158</v>
      </c>
      <c r="Q117" s="63" t="s">
        <v>159</v>
      </c>
      <c r="R117" s="63" t="s">
        <v>160</v>
      </c>
      <c r="S117" s="63" t="s">
        <v>161</v>
      </c>
      <c r="T117" s="64" t="s">
        <v>162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9" customHeight="1">
      <c r="A118" s="32"/>
      <c r="B118" s="33"/>
      <c r="C118" s="69" t="s">
        <v>163</v>
      </c>
      <c r="D118" s="32"/>
      <c r="E118" s="32"/>
      <c r="F118" s="32"/>
      <c r="G118" s="32"/>
      <c r="H118" s="32"/>
      <c r="I118" s="32"/>
      <c r="J118" s="132">
        <f>BK118</f>
        <v>0</v>
      </c>
      <c r="K118" s="32"/>
      <c r="L118" s="33"/>
      <c r="M118" s="65"/>
      <c r="N118" s="56"/>
      <c r="O118" s="66"/>
      <c r="P118" s="133">
        <f>P119</f>
        <v>0</v>
      </c>
      <c r="Q118" s="66"/>
      <c r="R118" s="133">
        <f>R119</f>
        <v>0</v>
      </c>
      <c r="S118" s="66"/>
      <c r="T118" s="134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73</v>
      </c>
      <c r="AU118" s="17" t="s">
        <v>147</v>
      </c>
      <c r="BK118" s="135">
        <f>BK119</f>
        <v>0</v>
      </c>
    </row>
    <row r="119" spans="1:65" s="12" customFormat="1" ht="25.9" customHeight="1">
      <c r="B119" s="136"/>
      <c r="D119" s="137" t="s">
        <v>73</v>
      </c>
      <c r="E119" s="138" t="s">
        <v>164</v>
      </c>
      <c r="F119" s="138" t="s">
        <v>165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82</v>
      </c>
      <c r="AT119" s="145" t="s">
        <v>73</v>
      </c>
      <c r="AU119" s="145" t="s">
        <v>74</v>
      </c>
      <c r="AY119" s="137" t="s">
        <v>166</v>
      </c>
      <c r="BK119" s="146">
        <f>BK120</f>
        <v>0</v>
      </c>
    </row>
    <row r="120" spans="1:65" s="12" customFormat="1" ht="22.9" customHeight="1">
      <c r="B120" s="136"/>
      <c r="D120" s="137" t="s">
        <v>73</v>
      </c>
      <c r="E120" s="147" t="s">
        <v>82</v>
      </c>
      <c r="F120" s="147" t="s">
        <v>167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SUM(P121:P169)</f>
        <v>0</v>
      </c>
      <c r="Q120" s="142"/>
      <c r="R120" s="143">
        <f>SUM(R121:R169)</f>
        <v>0</v>
      </c>
      <c r="S120" s="142"/>
      <c r="T120" s="144">
        <f>SUM(T121:T169)</f>
        <v>0</v>
      </c>
      <c r="AR120" s="137" t="s">
        <v>82</v>
      </c>
      <c r="AT120" s="145" t="s">
        <v>73</v>
      </c>
      <c r="AU120" s="145" t="s">
        <v>82</v>
      </c>
      <c r="AY120" s="137" t="s">
        <v>166</v>
      </c>
      <c r="BK120" s="146">
        <f>SUM(BK121:BK169)</f>
        <v>0</v>
      </c>
    </row>
    <row r="121" spans="1:65" s="2" customFormat="1" ht="33" customHeight="1">
      <c r="A121" s="32"/>
      <c r="B121" s="149"/>
      <c r="C121" s="150" t="s">
        <v>82</v>
      </c>
      <c r="D121" s="150" t="s">
        <v>168</v>
      </c>
      <c r="E121" s="151" t="s">
        <v>1448</v>
      </c>
      <c r="F121" s="152" t="s">
        <v>1449</v>
      </c>
      <c r="G121" s="153" t="s">
        <v>247</v>
      </c>
      <c r="H121" s="154">
        <v>144</v>
      </c>
      <c r="I121" s="155"/>
      <c r="J121" s="156">
        <f>ROUND(I121*H121,2)</f>
        <v>0</v>
      </c>
      <c r="K121" s="157"/>
      <c r="L121" s="33"/>
      <c r="M121" s="158" t="s">
        <v>1</v>
      </c>
      <c r="N121" s="159" t="s">
        <v>39</v>
      </c>
      <c r="O121" s="58"/>
      <c r="P121" s="160">
        <f>O121*H121</f>
        <v>0</v>
      </c>
      <c r="Q121" s="160">
        <v>0</v>
      </c>
      <c r="R121" s="160">
        <f>Q121*H121</f>
        <v>0</v>
      </c>
      <c r="S121" s="160">
        <v>0</v>
      </c>
      <c r="T121" s="161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62" t="s">
        <v>172</v>
      </c>
      <c r="AT121" s="162" t="s">
        <v>168</v>
      </c>
      <c r="AU121" s="162" t="s">
        <v>84</v>
      </c>
      <c r="AY121" s="17" t="s">
        <v>166</v>
      </c>
      <c r="BE121" s="163">
        <f>IF(N121="základní",J121,0)</f>
        <v>0</v>
      </c>
      <c r="BF121" s="163">
        <f>IF(N121="snížená",J121,0)</f>
        <v>0</v>
      </c>
      <c r="BG121" s="163">
        <f>IF(N121="zákl. přenesená",J121,0)</f>
        <v>0</v>
      </c>
      <c r="BH121" s="163">
        <f>IF(N121="sníž. přenesená",J121,0)</f>
        <v>0</v>
      </c>
      <c r="BI121" s="163">
        <f>IF(N121="nulová",J121,0)</f>
        <v>0</v>
      </c>
      <c r="BJ121" s="17" t="s">
        <v>82</v>
      </c>
      <c r="BK121" s="163">
        <f>ROUND(I121*H121,2)</f>
        <v>0</v>
      </c>
      <c r="BL121" s="17" t="s">
        <v>172</v>
      </c>
      <c r="BM121" s="162" t="s">
        <v>1450</v>
      </c>
    </row>
    <row r="122" spans="1:65" s="13" customFormat="1" ht="11.25">
      <c r="B122" s="164"/>
      <c r="D122" s="165" t="s">
        <v>174</v>
      </c>
      <c r="E122" s="166" t="s">
        <v>1</v>
      </c>
      <c r="F122" s="167" t="s">
        <v>1451</v>
      </c>
      <c r="H122" s="166" t="s">
        <v>1</v>
      </c>
      <c r="I122" s="168"/>
      <c r="L122" s="164"/>
      <c r="M122" s="169"/>
      <c r="N122" s="170"/>
      <c r="O122" s="170"/>
      <c r="P122" s="170"/>
      <c r="Q122" s="170"/>
      <c r="R122" s="170"/>
      <c r="S122" s="170"/>
      <c r="T122" s="171"/>
      <c r="AT122" s="166" t="s">
        <v>174</v>
      </c>
      <c r="AU122" s="166" t="s">
        <v>84</v>
      </c>
      <c r="AV122" s="13" t="s">
        <v>82</v>
      </c>
      <c r="AW122" s="13" t="s">
        <v>30</v>
      </c>
      <c r="AX122" s="13" t="s">
        <v>74</v>
      </c>
      <c r="AY122" s="166" t="s">
        <v>166</v>
      </c>
    </row>
    <row r="123" spans="1:65" s="14" customFormat="1" ht="11.25">
      <c r="B123" s="172"/>
      <c r="D123" s="165" t="s">
        <v>174</v>
      </c>
      <c r="E123" s="173" t="s">
        <v>1</v>
      </c>
      <c r="F123" s="174" t="s">
        <v>1452</v>
      </c>
      <c r="H123" s="175">
        <v>131</v>
      </c>
      <c r="I123" s="176"/>
      <c r="L123" s="172"/>
      <c r="M123" s="177"/>
      <c r="N123" s="178"/>
      <c r="O123" s="178"/>
      <c r="P123" s="178"/>
      <c r="Q123" s="178"/>
      <c r="R123" s="178"/>
      <c r="S123" s="178"/>
      <c r="T123" s="179"/>
      <c r="AT123" s="173" t="s">
        <v>174</v>
      </c>
      <c r="AU123" s="173" t="s">
        <v>84</v>
      </c>
      <c r="AV123" s="14" t="s">
        <v>84</v>
      </c>
      <c r="AW123" s="14" t="s">
        <v>30</v>
      </c>
      <c r="AX123" s="14" t="s">
        <v>74</v>
      </c>
      <c r="AY123" s="173" t="s">
        <v>166</v>
      </c>
    </row>
    <row r="124" spans="1:65" s="13" customFormat="1" ht="11.25">
      <c r="B124" s="164"/>
      <c r="D124" s="165" t="s">
        <v>174</v>
      </c>
      <c r="E124" s="166" t="s">
        <v>1</v>
      </c>
      <c r="F124" s="167" t="s">
        <v>1453</v>
      </c>
      <c r="H124" s="166" t="s">
        <v>1</v>
      </c>
      <c r="I124" s="168"/>
      <c r="L124" s="164"/>
      <c r="M124" s="169"/>
      <c r="N124" s="170"/>
      <c r="O124" s="170"/>
      <c r="P124" s="170"/>
      <c r="Q124" s="170"/>
      <c r="R124" s="170"/>
      <c r="S124" s="170"/>
      <c r="T124" s="171"/>
      <c r="AT124" s="166" t="s">
        <v>174</v>
      </c>
      <c r="AU124" s="166" t="s">
        <v>84</v>
      </c>
      <c r="AV124" s="13" t="s">
        <v>82</v>
      </c>
      <c r="AW124" s="13" t="s">
        <v>30</v>
      </c>
      <c r="AX124" s="13" t="s">
        <v>74</v>
      </c>
      <c r="AY124" s="166" t="s">
        <v>166</v>
      </c>
    </row>
    <row r="125" spans="1:65" s="14" customFormat="1" ht="11.25">
      <c r="B125" s="172"/>
      <c r="D125" s="165" t="s">
        <v>174</v>
      </c>
      <c r="E125" s="173" t="s">
        <v>1</v>
      </c>
      <c r="F125" s="174" t="s">
        <v>227</v>
      </c>
      <c r="H125" s="175">
        <v>13</v>
      </c>
      <c r="I125" s="176"/>
      <c r="L125" s="172"/>
      <c r="M125" s="177"/>
      <c r="N125" s="178"/>
      <c r="O125" s="178"/>
      <c r="P125" s="178"/>
      <c r="Q125" s="178"/>
      <c r="R125" s="178"/>
      <c r="S125" s="178"/>
      <c r="T125" s="179"/>
      <c r="AT125" s="173" t="s">
        <v>174</v>
      </c>
      <c r="AU125" s="173" t="s">
        <v>84</v>
      </c>
      <c r="AV125" s="14" t="s">
        <v>84</v>
      </c>
      <c r="AW125" s="14" t="s">
        <v>30</v>
      </c>
      <c r="AX125" s="14" t="s">
        <v>74</v>
      </c>
      <c r="AY125" s="173" t="s">
        <v>166</v>
      </c>
    </row>
    <row r="126" spans="1:65" s="15" customFormat="1" ht="11.25">
      <c r="B126" s="180"/>
      <c r="D126" s="165" t="s">
        <v>174</v>
      </c>
      <c r="E126" s="181" t="s">
        <v>1</v>
      </c>
      <c r="F126" s="182" t="s">
        <v>177</v>
      </c>
      <c r="H126" s="183">
        <v>144</v>
      </c>
      <c r="I126" s="184"/>
      <c r="L126" s="180"/>
      <c r="M126" s="185"/>
      <c r="N126" s="186"/>
      <c r="O126" s="186"/>
      <c r="P126" s="186"/>
      <c r="Q126" s="186"/>
      <c r="R126" s="186"/>
      <c r="S126" s="186"/>
      <c r="T126" s="187"/>
      <c r="AT126" s="181" t="s">
        <v>174</v>
      </c>
      <c r="AU126" s="181" t="s">
        <v>84</v>
      </c>
      <c r="AV126" s="15" t="s">
        <v>172</v>
      </c>
      <c r="AW126" s="15" t="s">
        <v>30</v>
      </c>
      <c r="AX126" s="15" t="s">
        <v>82</v>
      </c>
      <c r="AY126" s="181" t="s">
        <v>166</v>
      </c>
    </row>
    <row r="127" spans="1:65" s="2" customFormat="1" ht="37.9" customHeight="1">
      <c r="A127" s="32"/>
      <c r="B127" s="149"/>
      <c r="C127" s="150" t="s">
        <v>84</v>
      </c>
      <c r="D127" s="150" t="s">
        <v>168</v>
      </c>
      <c r="E127" s="151" t="s">
        <v>1454</v>
      </c>
      <c r="F127" s="152" t="s">
        <v>1455</v>
      </c>
      <c r="G127" s="153" t="s">
        <v>247</v>
      </c>
      <c r="H127" s="154">
        <v>13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172</v>
      </c>
      <c r="AT127" s="162" t="s">
        <v>168</v>
      </c>
      <c r="AU127" s="162" t="s">
        <v>84</v>
      </c>
      <c r="AY127" s="17" t="s">
        <v>166</v>
      </c>
      <c r="BE127" s="163">
        <f>IF(N127="základní",J127,0)</f>
        <v>0</v>
      </c>
      <c r="BF127" s="163">
        <f>IF(N127="snížená",J127,0)</f>
        <v>0</v>
      </c>
      <c r="BG127" s="163">
        <f>IF(N127="zákl. přenesená",J127,0)</f>
        <v>0</v>
      </c>
      <c r="BH127" s="163">
        <f>IF(N127="sníž. přenesená",J127,0)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172</v>
      </c>
      <c r="BM127" s="162" t="s">
        <v>1456</v>
      </c>
    </row>
    <row r="128" spans="1:65" s="13" customFormat="1" ht="22.5">
      <c r="B128" s="164"/>
      <c r="D128" s="165" t="s">
        <v>174</v>
      </c>
      <c r="E128" s="166" t="s">
        <v>1</v>
      </c>
      <c r="F128" s="167" t="s">
        <v>1457</v>
      </c>
      <c r="H128" s="166" t="s">
        <v>1</v>
      </c>
      <c r="I128" s="168"/>
      <c r="L128" s="164"/>
      <c r="M128" s="169"/>
      <c r="N128" s="170"/>
      <c r="O128" s="170"/>
      <c r="P128" s="170"/>
      <c r="Q128" s="170"/>
      <c r="R128" s="170"/>
      <c r="S128" s="170"/>
      <c r="T128" s="171"/>
      <c r="AT128" s="166" t="s">
        <v>174</v>
      </c>
      <c r="AU128" s="166" t="s">
        <v>84</v>
      </c>
      <c r="AV128" s="13" t="s">
        <v>82</v>
      </c>
      <c r="AW128" s="13" t="s">
        <v>30</v>
      </c>
      <c r="AX128" s="13" t="s">
        <v>74</v>
      </c>
      <c r="AY128" s="166" t="s">
        <v>166</v>
      </c>
    </row>
    <row r="129" spans="1:65" s="14" customFormat="1" ht="11.25">
      <c r="B129" s="172"/>
      <c r="D129" s="165" t="s">
        <v>174</v>
      </c>
      <c r="E129" s="173" t="s">
        <v>1</v>
      </c>
      <c r="F129" s="174" t="s">
        <v>227</v>
      </c>
      <c r="H129" s="175">
        <v>13</v>
      </c>
      <c r="I129" s="176"/>
      <c r="L129" s="172"/>
      <c r="M129" s="177"/>
      <c r="N129" s="178"/>
      <c r="O129" s="178"/>
      <c r="P129" s="178"/>
      <c r="Q129" s="178"/>
      <c r="R129" s="178"/>
      <c r="S129" s="178"/>
      <c r="T129" s="179"/>
      <c r="AT129" s="173" t="s">
        <v>174</v>
      </c>
      <c r="AU129" s="173" t="s">
        <v>84</v>
      </c>
      <c r="AV129" s="14" t="s">
        <v>84</v>
      </c>
      <c r="AW129" s="14" t="s">
        <v>30</v>
      </c>
      <c r="AX129" s="14" t="s">
        <v>74</v>
      </c>
      <c r="AY129" s="173" t="s">
        <v>166</v>
      </c>
    </row>
    <row r="130" spans="1:65" s="15" customFormat="1" ht="11.25">
      <c r="B130" s="180"/>
      <c r="D130" s="165" t="s">
        <v>174</v>
      </c>
      <c r="E130" s="181" t="s">
        <v>1</v>
      </c>
      <c r="F130" s="182" t="s">
        <v>177</v>
      </c>
      <c r="H130" s="183">
        <v>13</v>
      </c>
      <c r="I130" s="184"/>
      <c r="L130" s="180"/>
      <c r="M130" s="185"/>
      <c r="N130" s="186"/>
      <c r="O130" s="186"/>
      <c r="P130" s="186"/>
      <c r="Q130" s="186"/>
      <c r="R130" s="186"/>
      <c r="S130" s="186"/>
      <c r="T130" s="187"/>
      <c r="AT130" s="181" t="s">
        <v>174</v>
      </c>
      <c r="AU130" s="181" t="s">
        <v>84</v>
      </c>
      <c r="AV130" s="15" t="s">
        <v>172</v>
      </c>
      <c r="AW130" s="15" t="s">
        <v>30</v>
      </c>
      <c r="AX130" s="15" t="s">
        <v>82</v>
      </c>
      <c r="AY130" s="181" t="s">
        <v>166</v>
      </c>
    </row>
    <row r="131" spans="1:65" s="2" customFormat="1" ht="37.9" customHeight="1">
      <c r="A131" s="32"/>
      <c r="B131" s="149"/>
      <c r="C131" s="150" t="s">
        <v>190</v>
      </c>
      <c r="D131" s="150" t="s">
        <v>168</v>
      </c>
      <c r="E131" s="151" t="s">
        <v>858</v>
      </c>
      <c r="F131" s="152" t="s">
        <v>859</v>
      </c>
      <c r="G131" s="153" t="s">
        <v>247</v>
      </c>
      <c r="H131" s="154">
        <v>131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172</v>
      </c>
      <c r="AT131" s="162" t="s">
        <v>168</v>
      </c>
      <c r="AU131" s="162" t="s">
        <v>84</v>
      </c>
      <c r="AY131" s="17" t="s">
        <v>166</v>
      </c>
      <c r="BE131" s="163">
        <f>IF(N131="základní",J131,0)</f>
        <v>0</v>
      </c>
      <c r="BF131" s="163">
        <f>IF(N131="snížená",J131,0)</f>
        <v>0</v>
      </c>
      <c r="BG131" s="163">
        <f>IF(N131="zákl. přenesená",J131,0)</f>
        <v>0</v>
      </c>
      <c r="BH131" s="163">
        <f>IF(N131="sníž. přenesená",J131,0)</f>
        <v>0</v>
      </c>
      <c r="BI131" s="163">
        <f>IF(N131="nulová",J131,0)</f>
        <v>0</v>
      </c>
      <c r="BJ131" s="17" t="s">
        <v>82</v>
      </c>
      <c r="BK131" s="163">
        <f>ROUND(I131*H131,2)</f>
        <v>0</v>
      </c>
      <c r="BL131" s="17" t="s">
        <v>172</v>
      </c>
      <c r="BM131" s="162" t="s">
        <v>1458</v>
      </c>
    </row>
    <row r="132" spans="1:65" s="13" customFormat="1" ht="22.5">
      <c r="B132" s="164"/>
      <c r="D132" s="165" t="s">
        <v>174</v>
      </c>
      <c r="E132" s="166" t="s">
        <v>1</v>
      </c>
      <c r="F132" s="167" t="s">
        <v>1459</v>
      </c>
      <c r="H132" s="166" t="s">
        <v>1</v>
      </c>
      <c r="I132" s="168"/>
      <c r="L132" s="164"/>
      <c r="M132" s="169"/>
      <c r="N132" s="170"/>
      <c r="O132" s="170"/>
      <c r="P132" s="170"/>
      <c r="Q132" s="170"/>
      <c r="R132" s="170"/>
      <c r="S132" s="170"/>
      <c r="T132" s="171"/>
      <c r="AT132" s="166" t="s">
        <v>174</v>
      </c>
      <c r="AU132" s="166" t="s">
        <v>84</v>
      </c>
      <c r="AV132" s="13" t="s">
        <v>82</v>
      </c>
      <c r="AW132" s="13" t="s">
        <v>30</v>
      </c>
      <c r="AX132" s="13" t="s">
        <v>74</v>
      </c>
      <c r="AY132" s="166" t="s">
        <v>166</v>
      </c>
    </row>
    <row r="133" spans="1:65" s="13" customFormat="1" ht="22.5">
      <c r="B133" s="164"/>
      <c r="D133" s="165" t="s">
        <v>174</v>
      </c>
      <c r="E133" s="166" t="s">
        <v>1</v>
      </c>
      <c r="F133" s="167" t="s">
        <v>1460</v>
      </c>
      <c r="H133" s="166" t="s">
        <v>1</v>
      </c>
      <c r="I133" s="168"/>
      <c r="L133" s="164"/>
      <c r="M133" s="169"/>
      <c r="N133" s="170"/>
      <c r="O133" s="170"/>
      <c r="P133" s="170"/>
      <c r="Q133" s="170"/>
      <c r="R133" s="170"/>
      <c r="S133" s="170"/>
      <c r="T133" s="171"/>
      <c r="AT133" s="166" t="s">
        <v>174</v>
      </c>
      <c r="AU133" s="166" t="s">
        <v>84</v>
      </c>
      <c r="AV133" s="13" t="s">
        <v>82</v>
      </c>
      <c r="AW133" s="13" t="s">
        <v>30</v>
      </c>
      <c r="AX133" s="13" t="s">
        <v>74</v>
      </c>
      <c r="AY133" s="166" t="s">
        <v>166</v>
      </c>
    </row>
    <row r="134" spans="1:65" s="14" customFormat="1" ht="11.25">
      <c r="B134" s="172"/>
      <c r="D134" s="165" t="s">
        <v>174</v>
      </c>
      <c r="E134" s="173" t="s">
        <v>1</v>
      </c>
      <c r="F134" s="174" t="s">
        <v>1452</v>
      </c>
      <c r="H134" s="175">
        <v>131</v>
      </c>
      <c r="I134" s="176"/>
      <c r="L134" s="172"/>
      <c r="M134" s="177"/>
      <c r="N134" s="178"/>
      <c r="O134" s="178"/>
      <c r="P134" s="178"/>
      <c r="Q134" s="178"/>
      <c r="R134" s="178"/>
      <c r="S134" s="178"/>
      <c r="T134" s="179"/>
      <c r="AT134" s="173" t="s">
        <v>174</v>
      </c>
      <c r="AU134" s="173" t="s">
        <v>84</v>
      </c>
      <c r="AV134" s="14" t="s">
        <v>84</v>
      </c>
      <c r="AW134" s="14" t="s">
        <v>30</v>
      </c>
      <c r="AX134" s="14" t="s">
        <v>74</v>
      </c>
      <c r="AY134" s="173" t="s">
        <v>166</v>
      </c>
    </row>
    <row r="135" spans="1:65" s="15" customFormat="1" ht="11.25">
      <c r="B135" s="180"/>
      <c r="D135" s="165" t="s">
        <v>174</v>
      </c>
      <c r="E135" s="181" t="s">
        <v>1</v>
      </c>
      <c r="F135" s="182" t="s">
        <v>177</v>
      </c>
      <c r="H135" s="183">
        <v>131</v>
      </c>
      <c r="I135" s="184"/>
      <c r="L135" s="180"/>
      <c r="M135" s="185"/>
      <c r="N135" s="186"/>
      <c r="O135" s="186"/>
      <c r="P135" s="186"/>
      <c r="Q135" s="186"/>
      <c r="R135" s="186"/>
      <c r="S135" s="186"/>
      <c r="T135" s="187"/>
      <c r="AT135" s="181" t="s">
        <v>174</v>
      </c>
      <c r="AU135" s="181" t="s">
        <v>84</v>
      </c>
      <c r="AV135" s="15" t="s">
        <v>172</v>
      </c>
      <c r="AW135" s="15" t="s">
        <v>30</v>
      </c>
      <c r="AX135" s="15" t="s">
        <v>82</v>
      </c>
      <c r="AY135" s="181" t="s">
        <v>166</v>
      </c>
    </row>
    <row r="136" spans="1:65" s="2" customFormat="1" ht="37.9" customHeight="1">
      <c r="A136" s="32"/>
      <c r="B136" s="149"/>
      <c r="C136" s="150" t="s">
        <v>172</v>
      </c>
      <c r="D136" s="150" t="s">
        <v>168</v>
      </c>
      <c r="E136" s="151" t="s">
        <v>861</v>
      </c>
      <c r="F136" s="152" t="s">
        <v>862</v>
      </c>
      <c r="G136" s="153" t="s">
        <v>247</v>
      </c>
      <c r="H136" s="154">
        <v>1310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172</v>
      </c>
      <c r="AT136" s="162" t="s">
        <v>168</v>
      </c>
      <c r="AU136" s="162" t="s">
        <v>84</v>
      </c>
      <c r="AY136" s="17" t="s">
        <v>166</v>
      </c>
      <c r="BE136" s="163">
        <f>IF(N136="základní",J136,0)</f>
        <v>0</v>
      </c>
      <c r="BF136" s="163">
        <f>IF(N136="snížená",J136,0)</f>
        <v>0</v>
      </c>
      <c r="BG136" s="163">
        <f>IF(N136="zákl. přenesená",J136,0)</f>
        <v>0</v>
      </c>
      <c r="BH136" s="163">
        <f>IF(N136="sníž. přenesená",J136,0)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172</v>
      </c>
      <c r="BM136" s="162" t="s">
        <v>1461</v>
      </c>
    </row>
    <row r="137" spans="1:65" s="13" customFormat="1" ht="22.5">
      <c r="B137" s="164"/>
      <c r="D137" s="165" t="s">
        <v>174</v>
      </c>
      <c r="E137" s="166" t="s">
        <v>1</v>
      </c>
      <c r="F137" s="167" t="s">
        <v>1459</v>
      </c>
      <c r="H137" s="166" t="s">
        <v>1</v>
      </c>
      <c r="I137" s="168"/>
      <c r="L137" s="164"/>
      <c r="M137" s="169"/>
      <c r="N137" s="170"/>
      <c r="O137" s="170"/>
      <c r="P137" s="170"/>
      <c r="Q137" s="170"/>
      <c r="R137" s="170"/>
      <c r="S137" s="170"/>
      <c r="T137" s="171"/>
      <c r="AT137" s="166" t="s">
        <v>174</v>
      </c>
      <c r="AU137" s="166" t="s">
        <v>84</v>
      </c>
      <c r="AV137" s="13" t="s">
        <v>82</v>
      </c>
      <c r="AW137" s="13" t="s">
        <v>30</v>
      </c>
      <c r="AX137" s="13" t="s">
        <v>74</v>
      </c>
      <c r="AY137" s="166" t="s">
        <v>166</v>
      </c>
    </row>
    <row r="138" spans="1:65" s="13" customFormat="1" ht="22.5">
      <c r="B138" s="164"/>
      <c r="D138" s="165" t="s">
        <v>174</v>
      </c>
      <c r="E138" s="166" t="s">
        <v>1</v>
      </c>
      <c r="F138" s="167" t="s">
        <v>1460</v>
      </c>
      <c r="H138" s="166" t="s">
        <v>1</v>
      </c>
      <c r="I138" s="168"/>
      <c r="L138" s="164"/>
      <c r="M138" s="169"/>
      <c r="N138" s="170"/>
      <c r="O138" s="170"/>
      <c r="P138" s="170"/>
      <c r="Q138" s="170"/>
      <c r="R138" s="170"/>
      <c r="S138" s="170"/>
      <c r="T138" s="171"/>
      <c r="AT138" s="166" t="s">
        <v>174</v>
      </c>
      <c r="AU138" s="166" t="s">
        <v>84</v>
      </c>
      <c r="AV138" s="13" t="s">
        <v>82</v>
      </c>
      <c r="AW138" s="13" t="s">
        <v>30</v>
      </c>
      <c r="AX138" s="13" t="s">
        <v>74</v>
      </c>
      <c r="AY138" s="166" t="s">
        <v>166</v>
      </c>
    </row>
    <row r="139" spans="1:65" s="14" customFormat="1" ht="11.25">
      <c r="B139" s="172"/>
      <c r="D139" s="165" t="s">
        <v>174</v>
      </c>
      <c r="E139" s="173" t="s">
        <v>1</v>
      </c>
      <c r="F139" s="174" t="s">
        <v>1452</v>
      </c>
      <c r="H139" s="175">
        <v>131</v>
      </c>
      <c r="I139" s="176"/>
      <c r="L139" s="172"/>
      <c r="M139" s="177"/>
      <c r="N139" s="178"/>
      <c r="O139" s="178"/>
      <c r="P139" s="178"/>
      <c r="Q139" s="178"/>
      <c r="R139" s="178"/>
      <c r="S139" s="178"/>
      <c r="T139" s="179"/>
      <c r="AT139" s="173" t="s">
        <v>174</v>
      </c>
      <c r="AU139" s="173" t="s">
        <v>84</v>
      </c>
      <c r="AV139" s="14" t="s">
        <v>84</v>
      </c>
      <c r="AW139" s="14" t="s">
        <v>30</v>
      </c>
      <c r="AX139" s="14" t="s">
        <v>74</v>
      </c>
      <c r="AY139" s="173" t="s">
        <v>166</v>
      </c>
    </row>
    <row r="140" spans="1:65" s="15" customFormat="1" ht="11.25">
      <c r="B140" s="180"/>
      <c r="D140" s="165" t="s">
        <v>174</v>
      </c>
      <c r="E140" s="181" t="s">
        <v>1</v>
      </c>
      <c r="F140" s="182" t="s">
        <v>177</v>
      </c>
      <c r="H140" s="183">
        <v>131</v>
      </c>
      <c r="I140" s="184"/>
      <c r="L140" s="180"/>
      <c r="M140" s="185"/>
      <c r="N140" s="186"/>
      <c r="O140" s="186"/>
      <c r="P140" s="186"/>
      <c r="Q140" s="186"/>
      <c r="R140" s="186"/>
      <c r="S140" s="186"/>
      <c r="T140" s="187"/>
      <c r="AT140" s="181" t="s">
        <v>174</v>
      </c>
      <c r="AU140" s="181" t="s">
        <v>84</v>
      </c>
      <c r="AV140" s="15" t="s">
        <v>172</v>
      </c>
      <c r="AW140" s="15" t="s">
        <v>30</v>
      </c>
      <c r="AX140" s="15" t="s">
        <v>82</v>
      </c>
      <c r="AY140" s="181" t="s">
        <v>166</v>
      </c>
    </row>
    <row r="141" spans="1:65" s="14" customFormat="1" ht="11.25">
      <c r="B141" s="172"/>
      <c r="D141" s="165" t="s">
        <v>174</v>
      </c>
      <c r="F141" s="174" t="s">
        <v>1462</v>
      </c>
      <c r="H141" s="175">
        <v>1310</v>
      </c>
      <c r="I141" s="176"/>
      <c r="L141" s="172"/>
      <c r="M141" s="177"/>
      <c r="N141" s="178"/>
      <c r="O141" s="178"/>
      <c r="P141" s="178"/>
      <c r="Q141" s="178"/>
      <c r="R141" s="178"/>
      <c r="S141" s="178"/>
      <c r="T141" s="179"/>
      <c r="AT141" s="173" t="s">
        <v>174</v>
      </c>
      <c r="AU141" s="173" t="s">
        <v>84</v>
      </c>
      <c r="AV141" s="14" t="s">
        <v>84</v>
      </c>
      <c r="AW141" s="14" t="s">
        <v>3</v>
      </c>
      <c r="AX141" s="14" t="s">
        <v>82</v>
      </c>
      <c r="AY141" s="173" t="s">
        <v>166</v>
      </c>
    </row>
    <row r="142" spans="1:65" s="2" customFormat="1" ht="24.2" customHeight="1">
      <c r="A142" s="32"/>
      <c r="B142" s="149"/>
      <c r="C142" s="150" t="s">
        <v>197</v>
      </c>
      <c r="D142" s="150" t="s">
        <v>168</v>
      </c>
      <c r="E142" s="151" t="s">
        <v>865</v>
      </c>
      <c r="F142" s="152" t="s">
        <v>866</v>
      </c>
      <c r="G142" s="153" t="s">
        <v>247</v>
      </c>
      <c r="H142" s="154">
        <v>144</v>
      </c>
      <c r="I142" s="155"/>
      <c r="J142" s="156">
        <f>ROUND(I142*H142,2)</f>
        <v>0</v>
      </c>
      <c r="K142" s="157"/>
      <c r="L142" s="33"/>
      <c r="M142" s="158" t="s">
        <v>1</v>
      </c>
      <c r="N142" s="159" t="s">
        <v>39</v>
      </c>
      <c r="O142" s="58"/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172</v>
      </c>
      <c r="AT142" s="162" t="s">
        <v>168</v>
      </c>
      <c r="AU142" s="162" t="s">
        <v>84</v>
      </c>
      <c r="AY142" s="17" t="s">
        <v>166</v>
      </c>
      <c r="BE142" s="163">
        <f>IF(N142="základní",J142,0)</f>
        <v>0</v>
      </c>
      <c r="BF142" s="163">
        <f>IF(N142="snížená",J142,0)</f>
        <v>0</v>
      </c>
      <c r="BG142" s="163">
        <f>IF(N142="zákl. přenesená",J142,0)</f>
        <v>0</v>
      </c>
      <c r="BH142" s="163">
        <f>IF(N142="sníž. přenesená",J142,0)</f>
        <v>0</v>
      </c>
      <c r="BI142" s="163">
        <f>IF(N142="nulová",J142,0)</f>
        <v>0</v>
      </c>
      <c r="BJ142" s="17" t="s">
        <v>82</v>
      </c>
      <c r="BK142" s="163">
        <f>ROUND(I142*H142,2)</f>
        <v>0</v>
      </c>
      <c r="BL142" s="17" t="s">
        <v>172</v>
      </c>
      <c r="BM142" s="162" t="s">
        <v>1463</v>
      </c>
    </row>
    <row r="143" spans="1:65" s="13" customFormat="1" ht="11.25">
      <c r="B143" s="164"/>
      <c r="D143" s="165" t="s">
        <v>174</v>
      </c>
      <c r="E143" s="166" t="s">
        <v>1</v>
      </c>
      <c r="F143" s="167" t="s">
        <v>1464</v>
      </c>
      <c r="H143" s="166" t="s">
        <v>1</v>
      </c>
      <c r="I143" s="168"/>
      <c r="L143" s="164"/>
      <c r="M143" s="169"/>
      <c r="N143" s="170"/>
      <c r="O143" s="170"/>
      <c r="P143" s="170"/>
      <c r="Q143" s="170"/>
      <c r="R143" s="170"/>
      <c r="S143" s="170"/>
      <c r="T143" s="171"/>
      <c r="AT143" s="166" t="s">
        <v>174</v>
      </c>
      <c r="AU143" s="166" t="s">
        <v>84</v>
      </c>
      <c r="AV143" s="13" t="s">
        <v>82</v>
      </c>
      <c r="AW143" s="13" t="s">
        <v>30</v>
      </c>
      <c r="AX143" s="13" t="s">
        <v>74</v>
      </c>
      <c r="AY143" s="166" t="s">
        <v>166</v>
      </c>
    </row>
    <row r="144" spans="1:65" s="14" customFormat="1" ht="11.25">
      <c r="B144" s="172"/>
      <c r="D144" s="165" t="s">
        <v>174</v>
      </c>
      <c r="E144" s="173" t="s">
        <v>1</v>
      </c>
      <c r="F144" s="174" t="s">
        <v>227</v>
      </c>
      <c r="H144" s="175">
        <v>13</v>
      </c>
      <c r="I144" s="176"/>
      <c r="L144" s="172"/>
      <c r="M144" s="177"/>
      <c r="N144" s="178"/>
      <c r="O144" s="178"/>
      <c r="P144" s="178"/>
      <c r="Q144" s="178"/>
      <c r="R144" s="178"/>
      <c r="S144" s="178"/>
      <c r="T144" s="179"/>
      <c r="AT144" s="173" t="s">
        <v>174</v>
      </c>
      <c r="AU144" s="173" t="s">
        <v>84</v>
      </c>
      <c r="AV144" s="14" t="s">
        <v>84</v>
      </c>
      <c r="AW144" s="14" t="s">
        <v>30</v>
      </c>
      <c r="AX144" s="14" t="s">
        <v>74</v>
      </c>
      <c r="AY144" s="173" t="s">
        <v>166</v>
      </c>
    </row>
    <row r="145" spans="1:65" s="13" customFormat="1" ht="22.5">
      <c r="B145" s="164"/>
      <c r="D145" s="165" t="s">
        <v>174</v>
      </c>
      <c r="E145" s="166" t="s">
        <v>1</v>
      </c>
      <c r="F145" s="167" t="s">
        <v>1459</v>
      </c>
      <c r="H145" s="166" t="s">
        <v>1</v>
      </c>
      <c r="I145" s="168"/>
      <c r="L145" s="164"/>
      <c r="M145" s="169"/>
      <c r="N145" s="170"/>
      <c r="O145" s="170"/>
      <c r="P145" s="170"/>
      <c r="Q145" s="170"/>
      <c r="R145" s="170"/>
      <c r="S145" s="170"/>
      <c r="T145" s="171"/>
      <c r="AT145" s="166" t="s">
        <v>174</v>
      </c>
      <c r="AU145" s="166" t="s">
        <v>84</v>
      </c>
      <c r="AV145" s="13" t="s">
        <v>82</v>
      </c>
      <c r="AW145" s="13" t="s">
        <v>30</v>
      </c>
      <c r="AX145" s="13" t="s">
        <v>74</v>
      </c>
      <c r="AY145" s="166" t="s">
        <v>166</v>
      </c>
    </row>
    <row r="146" spans="1:65" s="13" customFormat="1" ht="22.5">
      <c r="B146" s="164"/>
      <c r="D146" s="165" t="s">
        <v>174</v>
      </c>
      <c r="E146" s="166" t="s">
        <v>1</v>
      </c>
      <c r="F146" s="167" t="s">
        <v>1460</v>
      </c>
      <c r="H146" s="166" t="s">
        <v>1</v>
      </c>
      <c r="I146" s="168"/>
      <c r="L146" s="164"/>
      <c r="M146" s="169"/>
      <c r="N146" s="170"/>
      <c r="O146" s="170"/>
      <c r="P146" s="170"/>
      <c r="Q146" s="170"/>
      <c r="R146" s="170"/>
      <c r="S146" s="170"/>
      <c r="T146" s="171"/>
      <c r="AT146" s="166" t="s">
        <v>174</v>
      </c>
      <c r="AU146" s="166" t="s">
        <v>84</v>
      </c>
      <c r="AV146" s="13" t="s">
        <v>82</v>
      </c>
      <c r="AW146" s="13" t="s">
        <v>30</v>
      </c>
      <c r="AX146" s="13" t="s">
        <v>74</v>
      </c>
      <c r="AY146" s="166" t="s">
        <v>166</v>
      </c>
    </row>
    <row r="147" spans="1:65" s="14" customFormat="1" ht="11.25">
      <c r="B147" s="172"/>
      <c r="D147" s="165" t="s">
        <v>174</v>
      </c>
      <c r="E147" s="173" t="s">
        <v>1</v>
      </c>
      <c r="F147" s="174" t="s">
        <v>1452</v>
      </c>
      <c r="H147" s="175">
        <v>131</v>
      </c>
      <c r="I147" s="176"/>
      <c r="L147" s="172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84</v>
      </c>
      <c r="AV147" s="14" t="s">
        <v>84</v>
      </c>
      <c r="AW147" s="14" t="s">
        <v>30</v>
      </c>
      <c r="AX147" s="14" t="s">
        <v>74</v>
      </c>
      <c r="AY147" s="173" t="s">
        <v>166</v>
      </c>
    </row>
    <row r="148" spans="1:65" s="15" customFormat="1" ht="11.25">
      <c r="B148" s="180"/>
      <c r="D148" s="165" t="s">
        <v>174</v>
      </c>
      <c r="E148" s="181" t="s">
        <v>1</v>
      </c>
      <c r="F148" s="182" t="s">
        <v>177</v>
      </c>
      <c r="H148" s="183">
        <v>144</v>
      </c>
      <c r="I148" s="184"/>
      <c r="L148" s="180"/>
      <c r="M148" s="185"/>
      <c r="N148" s="186"/>
      <c r="O148" s="186"/>
      <c r="P148" s="186"/>
      <c r="Q148" s="186"/>
      <c r="R148" s="186"/>
      <c r="S148" s="186"/>
      <c r="T148" s="187"/>
      <c r="AT148" s="181" t="s">
        <v>174</v>
      </c>
      <c r="AU148" s="181" t="s">
        <v>84</v>
      </c>
      <c r="AV148" s="15" t="s">
        <v>172</v>
      </c>
      <c r="AW148" s="15" t="s">
        <v>30</v>
      </c>
      <c r="AX148" s="15" t="s">
        <v>82</v>
      </c>
      <c r="AY148" s="181" t="s">
        <v>166</v>
      </c>
    </row>
    <row r="149" spans="1:65" s="2" customFormat="1" ht="33" customHeight="1">
      <c r="A149" s="32"/>
      <c r="B149" s="149"/>
      <c r="C149" s="150" t="s">
        <v>201</v>
      </c>
      <c r="D149" s="150" t="s">
        <v>168</v>
      </c>
      <c r="E149" s="151" t="s">
        <v>868</v>
      </c>
      <c r="F149" s="152" t="s">
        <v>869</v>
      </c>
      <c r="G149" s="153" t="s">
        <v>379</v>
      </c>
      <c r="H149" s="154">
        <v>222.7</v>
      </c>
      <c r="I149" s="155"/>
      <c r="J149" s="156">
        <f>ROUND(I149*H149,2)</f>
        <v>0</v>
      </c>
      <c r="K149" s="157"/>
      <c r="L149" s="33"/>
      <c r="M149" s="158" t="s">
        <v>1</v>
      </c>
      <c r="N149" s="159" t="s">
        <v>39</v>
      </c>
      <c r="O149" s="58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172</v>
      </c>
      <c r="AT149" s="162" t="s">
        <v>168</v>
      </c>
      <c r="AU149" s="162" t="s">
        <v>84</v>
      </c>
      <c r="AY149" s="17" t="s">
        <v>166</v>
      </c>
      <c r="BE149" s="163">
        <f>IF(N149="základní",J149,0)</f>
        <v>0</v>
      </c>
      <c r="BF149" s="163">
        <f>IF(N149="snížená",J149,0)</f>
        <v>0</v>
      </c>
      <c r="BG149" s="163">
        <f>IF(N149="zákl. přenesená",J149,0)</f>
        <v>0</v>
      </c>
      <c r="BH149" s="163">
        <f>IF(N149="sníž. přenesená",J149,0)</f>
        <v>0</v>
      </c>
      <c r="BI149" s="163">
        <f>IF(N149="nulová",J149,0)</f>
        <v>0</v>
      </c>
      <c r="BJ149" s="17" t="s">
        <v>82</v>
      </c>
      <c r="BK149" s="163">
        <f>ROUND(I149*H149,2)</f>
        <v>0</v>
      </c>
      <c r="BL149" s="17" t="s">
        <v>172</v>
      </c>
      <c r="BM149" s="162" t="s">
        <v>1465</v>
      </c>
    </row>
    <row r="150" spans="1:65" s="13" customFormat="1" ht="22.5">
      <c r="B150" s="164"/>
      <c r="D150" s="165" t="s">
        <v>174</v>
      </c>
      <c r="E150" s="166" t="s">
        <v>1</v>
      </c>
      <c r="F150" s="167" t="s">
        <v>1459</v>
      </c>
      <c r="H150" s="166" t="s">
        <v>1</v>
      </c>
      <c r="I150" s="168"/>
      <c r="L150" s="164"/>
      <c r="M150" s="169"/>
      <c r="N150" s="170"/>
      <c r="O150" s="170"/>
      <c r="P150" s="170"/>
      <c r="Q150" s="170"/>
      <c r="R150" s="170"/>
      <c r="S150" s="170"/>
      <c r="T150" s="171"/>
      <c r="AT150" s="166" t="s">
        <v>174</v>
      </c>
      <c r="AU150" s="166" t="s">
        <v>84</v>
      </c>
      <c r="AV150" s="13" t="s">
        <v>82</v>
      </c>
      <c r="AW150" s="13" t="s">
        <v>30</v>
      </c>
      <c r="AX150" s="13" t="s">
        <v>74</v>
      </c>
      <c r="AY150" s="166" t="s">
        <v>166</v>
      </c>
    </row>
    <row r="151" spans="1:65" s="13" customFormat="1" ht="22.5">
      <c r="B151" s="164"/>
      <c r="D151" s="165" t="s">
        <v>174</v>
      </c>
      <c r="E151" s="166" t="s">
        <v>1</v>
      </c>
      <c r="F151" s="167" t="s">
        <v>1460</v>
      </c>
      <c r="H151" s="166" t="s">
        <v>1</v>
      </c>
      <c r="I151" s="168"/>
      <c r="L151" s="164"/>
      <c r="M151" s="169"/>
      <c r="N151" s="170"/>
      <c r="O151" s="170"/>
      <c r="P151" s="170"/>
      <c r="Q151" s="170"/>
      <c r="R151" s="170"/>
      <c r="S151" s="170"/>
      <c r="T151" s="171"/>
      <c r="AT151" s="166" t="s">
        <v>174</v>
      </c>
      <c r="AU151" s="166" t="s">
        <v>84</v>
      </c>
      <c r="AV151" s="13" t="s">
        <v>82</v>
      </c>
      <c r="AW151" s="13" t="s">
        <v>30</v>
      </c>
      <c r="AX151" s="13" t="s">
        <v>74</v>
      </c>
      <c r="AY151" s="166" t="s">
        <v>166</v>
      </c>
    </row>
    <row r="152" spans="1:65" s="14" customFormat="1" ht="11.25">
      <c r="B152" s="172"/>
      <c r="D152" s="165" t="s">
        <v>174</v>
      </c>
      <c r="E152" s="173" t="s">
        <v>1</v>
      </c>
      <c r="F152" s="174" t="s">
        <v>1452</v>
      </c>
      <c r="H152" s="175">
        <v>131</v>
      </c>
      <c r="I152" s="176"/>
      <c r="L152" s="172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84</v>
      </c>
      <c r="AV152" s="14" t="s">
        <v>84</v>
      </c>
      <c r="AW152" s="14" t="s">
        <v>30</v>
      </c>
      <c r="AX152" s="14" t="s">
        <v>74</v>
      </c>
      <c r="AY152" s="173" t="s">
        <v>166</v>
      </c>
    </row>
    <row r="153" spans="1:65" s="15" customFormat="1" ht="11.25">
      <c r="B153" s="180"/>
      <c r="D153" s="165" t="s">
        <v>174</v>
      </c>
      <c r="E153" s="181" t="s">
        <v>1</v>
      </c>
      <c r="F153" s="182" t="s">
        <v>177</v>
      </c>
      <c r="H153" s="183">
        <v>131</v>
      </c>
      <c r="I153" s="184"/>
      <c r="L153" s="180"/>
      <c r="M153" s="185"/>
      <c r="N153" s="186"/>
      <c r="O153" s="186"/>
      <c r="P153" s="186"/>
      <c r="Q153" s="186"/>
      <c r="R153" s="186"/>
      <c r="S153" s="186"/>
      <c r="T153" s="187"/>
      <c r="AT153" s="181" t="s">
        <v>174</v>
      </c>
      <c r="AU153" s="181" t="s">
        <v>84</v>
      </c>
      <c r="AV153" s="15" t="s">
        <v>172</v>
      </c>
      <c r="AW153" s="15" t="s">
        <v>30</v>
      </c>
      <c r="AX153" s="15" t="s">
        <v>82</v>
      </c>
      <c r="AY153" s="181" t="s">
        <v>166</v>
      </c>
    </row>
    <row r="154" spans="1:65" s="14" customFormat="1" ht="11.25">
      <c r="B154" s="172"/>
      <c r="D154" s="165" t="s">
        <v>174</v>
      </c>
      <c r="F154" s="174" t="s">
        <v>1466</v>
      </c>
      <c r="H154" s="175">
        <v>222.7</v>
      </c>
      <c r="I154" s="176"/>
      <c r="L154" s="172"/>
      <c r="M154" s="177"/>
      <c r="N154" s="178"/>
      <c r="O154" s="178"/>
      <c r="P154" s="178"/>
      <c r="Q154" s="178"/>
      <c r="R154" s="178"/>
      <c r="S154" s="178"/>
      <c r="T154" s="179"/>
      <c r="AT154" s="173" t="s">
        <v>174</v>
      </c>
      <c r="AU154" s="173" t="s">
        <v>84</v>
      </c>
      <c r="AV154" s="14" t="s">
        <v>84</v>
      </c>
      <c r="AW154" s="14" t="s">
        <v>3</v>
      </c>
      <c r="AX154" s="14" t="s">
        <v>82</v>
      </c>
      <c r="AY154" s="173" t="s">
        <v>166</v>
      </c>
    </row>
    <row r="155" spans="1:65" s="2" customFormat="1" ht="16.5" customHeight="1">
      <c r="A155" s="32"/>
      <c r="B155" s="149"/>
      <c r="C155" s="150" t="s">
        <v>205</v>
      </c>
      <c r="D155" s="150" t="s">
        <v>168</v>
      </c>
      <c r="E155" s="151" t="s">
        <v>871</v>
      </c>
      <c r="F155" s="152" t="s">
        <v>872</v>
      </c>
      <c r="G155" s="153" t="s">
        <v>247</v>
      </c>
      <c r="H155" s="154">
        <v>131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172</v>
      </c>
      <c r="AT155" s="162" t="s">
        <v>168</v>
      </c>
      <c r="AU155" s="162" t="s">
        <v>84</v>
      </c>
      <c r="AY155" s="17" t="s">
        <v>166</v>
      </c>
      <c r="BE155" s="163">
        <f>IF(N155="základní",J155,0)</f>
        <v>0</v>
      </c>
      <c r="BF155" s="163">
        <f>IF(N155="snížená",J155,0)</f>
        <v>0</v>
      </c>
      <c r="BG155" s="163">
        <f>IF(N155="zákl. přenesená",J155,0)</f>
        <v>0</v>
      </c>
      <c r="BH155" s="163">
        <f>IF(N155="sníž. přenesená",J155,0)</f>
        <v>0</v>
      </c>
      <c r="BI155" s="163">
        <f>IF(N155="nulová",J155,0)</f>
        <v>0</v>
      </c>
      <c r="BJ155" s="17" t="s">
        <v>82</v>
      </c>
      <c r="BK155" s="163">
        <f>ROUND(I155*H155,2)</f>
        <v>0</v>
      </c>
      <c r="BL155" s="17" t="s">
        <v>172</v>
      </c>
      <c r="BM155" s="162" t="s">
        <v>1467</v>
      </c>
    </row>
    <row r="156" spans="1:65" s="13" customFormat="1" ht="22.5">
      <c r="B156" s="164"/>
      <c r="D156" s="165" t="s">
        <v>174</v>
      </c>
      <c r="E156" s="166" t="s">
        <v>1</v>
      </c>
      <c r="F156" s="167" t="s">
        <v>1459</v>
      </c>
      <c r="H156" s="166" t="s">
        <v>1</v>
      </c>
      <c r="I156" s="168"/>
      <c r="L156" s="164"/>
      <c r="M156" s="169"/>
      <c r="N156" s="170"/>
      <c r="O156" s="170"/>
      <c r="P156" s="170"/>
      <c r="Q156" s="170"/>
      <c r="R156" s="170"/>
      <c r="S156" s="170"/>
      <c r="T156" s="171"/>
      <c r="AT156" s="166" t="s">
        <v>174</v>
      </c>
      <c r="AU156" s="166" t="s">
        <v>84</v>
      </c>
      <c r="AV156" s="13" t="s">
        <v>82</v>
      </c>
      <c r="AW156" s="13" t="s">
        <v>30</v>
      </c>
      <c r="AX156" s="13" t="s">
        <v>74</v>
      </c>
      <c r="AY156" s="166" t="s">
        <v>166</v>
      </c>
    </row>
    <row r="157" spans="1:65" s="13" customFormat="1" ht="22.5">
      <c r="B157" s="164"/>
      <c r="D157" s="165" t="s">
        <v>174</v>
      </c>
      <c r="E157" s="166" t="s">
        <v>1</v>
      </c>
      <c r="F157" s="167" t="s">
        <v>1460</v>
      </c>
      <c r="H157" s="166" t="s">
        <v>1</v>
      </c>
      <c r="I157" s="168"/>
      <c r="L157" s="164"/>
      <c r="M157" s="169"/>
      <c r="N157" s="170"/>
      <c r="O157" s="170"/>
      <c r="P157" s="170"/>
      <c r="Q157" s="170"/>
      <c r="R157" s="170"/>
      <c r="S157" s="170"/>
      <c r="T157" s="171"/>
      <c r="AT157" s="166" t="s">
        <v>174</v>
      </c>
      <c r="AU157" s="166" t="s">
        <v>84</v>
      </c>
      <c r="AV157" s="13" t="s">
        <v>82</v>
      </c>
      <c r="AW157" s="13" t="s">
        <v>30</v>
      </c>
      <c r="AX157" s="13" t="s">
        <v>74</v>
      </c>
      <c r="AY157" s="166" t="s">
        <v>166</v>
      </c>
    </row>
    <row r="158" spans="1:65" s="13" customFormat="1" ht="33.75">
      <c r="B158" s="164"/>
      <c r="D158" s="165" t="s">
        <v>174</v>
      </c>
      <c r="E158" s="166" t="s">
        <v>1</v>
      </c>
      <c r="F158" s="167" t="s">
        <v>1468</v>
      </c>
      <c r="H158" s="166" t="s">
        <v>1</v>
      </c>
      <c r="I158" s="168"/>
      <c r="L158" s="164"/>
      <c r="M158" s="169"/>
      <c r="N158" s="170"/>
      <c r="O158" s="170"/>
      <c r="P158" s="170"/>
      <c r="Q158" s="170"/>
      <c r="R158" s="170"/>
      <c r="S158" s="170"/>
      <c r="T158" s="171"/>
      <c r="AT158" s="166" t="s">
        <v>174</v>
      </c>
      <c r="AU158" s="166" t="s">
        <v>84</v>
      </c>
      <c r="AV158" s="13" t="s">
        <v>82</v>
      </c>
      <c r="AW158" s="13" t="s">
        <v>30</v>
      </c>
      <c r="AX158" s="13" t="s">
        <v>74</v>
      </c>
      <c r="AY158" s="166" t="s">
        <v>166</v>
      </c>
    </row>
    <row r="159" spans="1:65" s="13" customFormat="1" ht="22.5">
      <c r="B159" s="164"/>
      <c r="D159" s="165" t="s">
        <v>174</v>
      </c>
      <c r="E159" s="166" t="s">
        <v>1</v>
      </c>
      <c r="F159" s="167" t="s">
        <v>1469</v>
      </c>
      <c r="H159" s="166" t="s">
        <v>1</v>
      </c>
      <c r="I159" s="168"/>
      <c r="L159" s="164"/>
      <c r="M159" s="169"/>
      <c r="N159" s="170"/>
      <c r="O159" s="170"/>
      <c r="P159" s="170"/>
      <c r="Q159" s="170"/>
      <c r="R159" s="170"/>
      <c r="S159" s="170"/>
      <c r="T159" s="171"/>
      <c r="AT159" s="166" t="s">
        <v>174</v>
      </c>
      <c r="AU159" s="166" t="s">
        <v>84</v>
      </c>
      <c r="AV159" s="13" t="s">
        <v>82</v>
      </c>
      <c r="AW159" s="13" t="s">
        <v>30</v>
      </c>
      <c r="AX159" s="13" t="s">
        <v>74</v>
      </c>
      <c r="AY159" s="166" t="s">
        <v>166</v>
      </c>
    </row>
    <row r="160" spans="1:65" s="14" customFormat="1" ht="11.25">
      <c r="B160" s="172"/>
      <c r="D160" s="165" t="s">
        <v>174</v>
      </c>
      <c r="E160" s="173" t="s">
        <v>1</v>
      </c>
      <c r="F160" s="174" t="s">
        <v>1452</v>
      </c>
      <c r="H160" s="175">
        <v>131</v>
      </c>
      <c r="I160" s="176"/>
      <c r="L160" s="172"/>
      <c r="M160" s="177"/>
      <c r="N160" s="178"/>
      <c r="O160" s="178"/>
      <c r="P160" s="178"/>
      <c r="Q160" s="178"/>
      <c r="R160" s="178"/>
      <c r="S160" s="178"/>
      <c r="T160" s="179"/>
      <c r="AT160" s="173" t="s">
        <v>174</v>
      </c>
      <c r="AU160" s="173" t="s">
        <v>84</v>
      </c>
      <c r="AV160" s="14" t="s">
        <v>84</v>
      </c>
      <c r="AW160" s="14" t="s">
        <v>30</v>
      </c>
      <c r="AX160" s="14" t="s">
        <v>74</v>
      </c>
      <c r="AY160" s="173" t="s">
        <v>166</v>
      </c>
    </row>
    <row r="161" spans="1:65" s="15" customFormat="1" ht="11.25">
      <c r="B161" s="180"/>
      <c r="D161" s="165" t="s">
        <v>174</v>
      </c>
      <c r="E161" s="181" t="s">
        <v>1</v>
      </c>
      <c r="F161" s="182" t="s">
        <v>177</v>
      </c>
      <c r="H161" s="183">
        <v>131</v>
      </c>
      <c r="I161" s="184"/>
      <c r="L161" s="180"/>
      <c r="M161" s="185"/>
      <c r="N161" s="186"/>
      <c r="O161" s="186"/>
      <c r="P161" s="186"/>
      <c r="Q161" s="186"/>
      <c r="R161" s="186"/>
      <c r="S161" s="186"/>
      <c r="T161" s="187"/>
      <c r="AT161" s="181" t="s">
        <v>174</v>
      </c>
      <c r="AU161" s="181" t="s">
        <v>84</v>
      </c>
      <c r="AV161" s="15" t="s">
        <v>172</v>
      </c>
      <c r="AW161" s="15" t="s">
        <v>30</v>
      </c>
      <c r="AX161" s="15" t="s">
        <v>82</v>
      </c>
      <c r="AY161" s="181" t="s">
        <v>166</v>
      </c>
    </row>
    <row r="162" spans="1:65" s="2" customFormat="1" ht="16.5" customHeight="1">
      <c r="A162" s="32"/>
      <c r="B162" s="149"/>
      <c r="C162" s="150" t="s">
        <v>209</v>
      </c>
      <c r="D162" s="150" t="s">
        <v>168</v>
      </c>
      <c r="E162" s="151" t="s">
        <v>1470</v>
      </c>
      <c r="F162" s="152" t="s">
        <v>1471</v>
      </c>
      <c r="G162" s="153" t="s">
        <v>171</v>
      </c>
      <c r="H162" s="154">
        <v>13</v>
      </c>
      <c r="I162" s="155"/>
      <c r="J162" s="156">
        <f>ROUND(I162*H162,2)</f>
        <v>0</v>
      </c>
      <c r="K162" s="157"/>
      <c r="L162" s="33"/>
      <c r="M162" s="158" t="s">
        <v>1</v>
      </c>
      <c r="N162" s="159" t="s">
        <v>39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172</v>
      </c>
      <c r="AT162" s="162" t="s">
        <v>168</v>
      </c>
      <c r="AU162" s="162" t="s">
        <v>84</v>
      </c>
      <c r="AY162" s="17" t="s">
        <v>166</v>
      </c>
      <c r="BE162" s="163">
        <f>IF(N162="základní",J162,0)</f>
        <v>0</v>
      </c>
      <c r="BF162" s="163">
        <f>IF(N162="snížená",J162,0)</f>
        <v>0</v>
      </c>
      <c r="BG162" s="163">
        <f>IF(N162="zákl. přenesená",J162,0)</f>
        <v>0</v>
      </c>
      <c r="BH162" s="163">
        <f>IF(N162="sníž. přenesená",J162,0)</f>
        <v>0</v>
      </c>
      <c r="BI162" s="163">
        <f>IF(N162="nulová",J162,0)</f>
        <v>0</v>
      </c>
      <c r="BJ162" s="17" t="s">
        <v>82</v>
      </c>
      <c r="BK162" s="163">
        <f>ROUND(I162*H162,2)</f>
        <v>0</v>
      </c>
      <c r="BL162" s="17" t="s">
        <v>172</v>
      </c>
      <c r="BM162" s="162" t="s">
        <v>1472</v>
      </c>
    </row>
    <row r="163" spans="1:65" s="13" customFormat="1" ht="11.25">
      <c r="B163" s="164"/>
      <c r="D163" s="165" t="s">
        <v>174</v>
      </c>
      <c r="E163" s="166" t="s">
        <v>1</v>
      </c>
      <c r="F163" s="167" t="s">
        <v>1464</v>
      </c>
      <c r="H163" s="166" t="s">
        <v>1</v>
      </c>
      <c r="I163" s="168"/>
      <c r="L163" s="164"/>
      <c r="M163" s="169"/>
      <c r="N163" s="170"/>
      <c r="O163" s="170"/>
      <c r="P163" s="170"/>
      <c r="Q163" s="170"/>
      <c r="R163" s="170"/>
      <c r="S163" s="170"/>
      <c r="T163" s="171"/>
      <c r="AT163" s="166" t="s">
        <v>174</v>
      </c>
      <c r="AU163" s="166" t="s">
        <v>84</v>
      </c>
      <c r="AV163" s="13" t="s">
        <v>82</v>
      </c>
      <c r="AW163" s="13" t="s">
        <v>30</v>
      </c>
      <c r="AX163" s="13" t="s">
        <v>74</v>
      </c>
      <c r="AY163" s="166" t="s">
        <v>166</v>
      </c>
    </row>
    <row r="164" spans="1:65" s="14" customFormat="1" ht="11.25">
      <c r="B164" s="172"/>
      <c r="D164" s="165" t="s">
        <v>174</v>
      </c>
      <c r="E164" s="173" t="s">
        <v>1</v>
      </c>
      <c r="F164" s="174" t="s">
        <v>227</v>
      </c>
      <c r="H164" s="175">
        <v>13</v>
      </c>
      <c r="I164" s="176"/>
      <c r="L164" s="172"/>
      <c r="M164" s="177"/>
      <c r="N164" s="178"/>
      <c r="O164" s="178"/>
      <c r="P164" s="178"/>
      <c r="Q164" s="178"/>
      <c r="R164" s="178"/>
      <c r="S164" s="178"/>
      <c r="T164" s="179"/>
      <c r="AT164" s="173" t="s">
        <v>174</v>
      </c>
      <c r="AU164" s="173" t="s">
        <v>84</v>
      </c>
      <c r="AV164" s="14" t="s">
        <v>84</v>
      </c>
      <c r="AW164" s="14" t="s">
        <v>30</v>
      </c>
      <c r="AX164" s="14" t="s">
        <v>74</v>
      </c>
      <c r="AY164" s="173" t="s">
        <v>166</v>
      </c>
    </row>
    <row r="165" spans="1:65" s="15" customFormat="1" ht="11.25">
      <c r="B165" s="180"/>
      <c r="D165" s="165" t="s">
        <v>174</v>
      </c>
      <c r="E165" s="181" t="s">
        <v>1</v>
      </c>
      <c r="F165" s="182" t="s">
        <v>177</v>
      </c>
      <c r="H165" s="183">
        <v>13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174</v>
      </c>
      <c r="AU165" s="181" t="s">
        <v>84</v>
      </c>
      <c r="AV165" s="15" t="s">
        <v>172</v>
      </c>
      <c r="AW165" s="15" t="s">
        <v>30</v>
      </c>
      <c r="AX165" s="15" t="s">
        <v>82</v>
      </c>
      <c r="AY165" s="181" t="s">
        <v>166</v>
      </c>
    </row>
    <row r="166" spans="1:65" s="2" customFormat="1" ht="24.2" customHeight="1">
      <c r="A166" s="32"/>
      <c r="B166" s="149"/>
      <c r="C166" s="150" t="s">
        <v>188</v>
      </c>
      <c r="D166" s="150" t="s">
        <v>168</v>
      </c>
      <c r="E166" s="151" t="s">
        <v>1473</v>
      </c>
      <c r="F166" s="152" t="s">
        <v>1474</v>
      </c>
      <c r="G166" s="153" t="s">
        <v>171</v>
      </c>
      <c r="H166" s="154">
        <v>106</v>
      </c>
      <c r="I166" s="155"/>
      <c r="J166" s="156">
        <f>ROUND(I166*H166,2)</f>
        <v>0</v>
      </c>
      <c r="K166" s="157"/>
      <c r="L166" s="33"/>
      <c r="M166" s="158" t="s">
        <v>1</v>
      </c>
      <c r="N166" s="159" t="s">
        <v>39</v>
      </c>
      <c r="O166" s="58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172</v>
      </c>
      <c r="AT166" s="162" t="s">
        <v>168</v>
      </c>
      <c r="AU166" s="162" t="s">
        <v>84</v>
      </c>
      <c r="AY166" s="17" t="s">
        <v>166</v>
      </c>
      <c r="BE166" s="163">
        <f>IF(N166="základní",J166,0)</f>
        <v>0</v>
      </c>
      <c r="BF166" s="163">
        <f>IF(N166="snížená",J166,0)</f>
        <v>0</v>
      </c>
      <c r="BG166" s="163">
        <f>IF(N166="zákl. přenesená",J166,0)</f>
        <v>0</v>
      </c>
      <c r="BH166" s="163">
        <f>IF(N166="sníž. přenesená",J166,0)</f>
        <v>0</v>
      </c>
      <c r="BI166" s="163">
        <f>IF(N166="nulová",J166,0)</f>
        <v>0</v>
      </c>
      <c r="BJ166" s="17" t="s">
        <v>82</v>
      </c>
      <c r="BK166" s="163">
        <f>ROUND(I166*H166,2)</f>
        <v>0</v>
      </c>
      <c r="BL166" s="17" t="s">
        <v>172</v>
      </c>
      <c r="BM166" s="162" t="s">
        <v>1475</v>
      </c>
    </row>
    <row r="167" spans="1:65" s="13" customFormat="1" ht="11.25">
      <c r="B167" s="164"/>
      <c r="D167" s="165" t="s">
        <v>174</v>
      </c>
      <c r="E167" s="166" t="s">
        <v>1</v>
      </c>
      <c r="F167" s="167" t="s">
        <v>1476</v>
      </c>
      <c r="H167" s="166" t="s">
        <v>1</v>
      </c>
      <c r="I167" s="168"/>
      <c r="L167" s="164"/>
      <c r="M167" s="169"/>
      <c r="N167" s="170"/>
      <c r="O167" s="170"/>
      <c r="P167" s="170"/>
      <c r="Q167" s="170"/>
      <c r="R167" s="170"/>
      <c r="S167" s="170"/>
      <c r="T167" s="171"/>
      <c r="AT167" s="166" t="s">
        <v>174</v>
      </c>
      <c r="AU167" s="166" t="s">
        <v>84</v>
      </c>
      <c r="AV167" s="13" t="s">
        <v>82</v>
      </c>
      <c r="AW167" s="13" t="s">
        <v>30</v>
      </c>
      <c r="AX167" s="13" t="s">
        <v>74</v>
      </c>
      <c r="AY167" s="166" t="s">
        <v>166</v>
      </c>
    </row>
    <row r="168" spans="1:65" s="14" customFormat="1" ht="11.25">
      <c r="B168" s="172"/>
      <c r="D168" s="165" t="s">
        <v>174</v>
      </c>
      <c r="E168" s="173" t="s">
        <v>1</v>
      </c>
      <c r="F168" s="174" t="s">
        <v>1477</v>
      </c>
      <c r="H168" s="175">
        <v>106</v>
      </c>
      <c r="I168" s="176"/>
      <c r="L168" s="172"/>
      <c r="M168" s="177"/>
      <c r="N168" s="178"/>
      <c r="O168" s="178"/>
      <c r="P168" s="178"/>
      <c r="Q168" s="178"/>
      <c r="R168" s="178"/>
      <c r="S168" s="178"/>
      <c r="T168" s="179"/>
      <c r="AT168" s="173" t="s">
        <v>174</v>
      </c>
      <c r="AU168" s="173" t="s">
        <v>84</v>
      </c>
      <c r="AV168" s="14" t="s">
        <v>84</v>
      </c>
      <c r="AW168" s="14" t="s">
        <v>30</v>
      </c>
      <c r="AX168" s="14" t="s">
        <v>74</v>
      </c>
      <c r="AY168" s="173" t="s">
        <v>166</v>
      </c>
    </row>
    <row r="169" spans="1:65" s="15" customFormat="1" ht="11.25">
      <c r="B169" s="180"/>
      <c r="D169" s="165" t="s">
        <v>174</v>
      </c>
      <c r="E169" s="181" t="s">
        <v>1</v>
      </c>
      <c r="F169" s="182" t="s">
        <v>177</v>
      </c>
      <c r="H169" s="183">
        <v>106</v>
      </c>
      <c r="I169" s="184"/>
      <c r="L169" s="180"/>
      <c r="M169" s="188"/>
      <c r="N169" s="189"/>
      <c r="O169" s="189"/>
      <c r="P169" s="189"/>
      <c r="Q169" s="189"/>
      <c r="R169" s="189"/>
      <c r="S169" s="189"/>
      <c r="T169" s="190"/>
      <c r="AT169" s="181" t="s">
        <v>174</v>
      </c>
      <c r="AU169" s="181" t="s">
        <v>84</v>
      </c>
      <c r="AV169" s="15" t="s">
        <v>172</v>
      </c>
      <c r="AW169" s="15" t="s">
        <v>30</v>
      </c>
      <c r="AX169" s="15" t="s">
        <v>82</v>
      </c>
      <c r="AY169" s="181" t="s">
        <v>166</v>
      </c>
    </row>
    <row r="170" spans="1:65" s="2" customFormat="1" ht="6.95" customHeight="1">
      <c r="A170" s="32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3"/>
      <c r="M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</sheetData>
  <autoFilter ref="C117:K169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136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1478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ROUND((SUM(BE118:BE138)),  2)</f>
        <v>0</v>
      </c>
      <c r="G33" s="32"/>
      <c r="H33" s="32"/>
      <c r="I33" s="105">
        <v>0.21</v>
      </c>
      <c r="J33" s="104">
        <f>ROUND(((SUM(BE118:BE138))*I33),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ROUND((SUM(BF118:BF138)),  2)</f>
        <v>0</v>
      </c>
      <c r="G34" s="32"/>
      <c r="H34" s="32"/>
      <c r="I34" s="105">
        <v>0.12</v>
      </c>
      <c r="J34" s="104">
        <f>ROUND(((SUM(BF118:BF138))*I34),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ROUND((SUM(BG118:BG138)),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ROUND((SUM(BH118:BH138)),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ROUND((SUM(BI118:BI138)),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011 - Vrbové domky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899999999999999" customHeight="1">
      <c r="B98" s="121"/>
      <c r="D98" s="122" t="s">
        <v>149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>
      <c r="A104" s="32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>
      <c r="A105" s="32"/>
      <c r="B105" s="33"/>
      <c r="C105" s="21" t="s">
        <v>151</v>
      </c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50" t="str">
        <f>E7</f>
        <v>NÁVRH ZAHRADY MŠ V HOROUŠÁNKÁCH</v>
      </c>
      <c r="F108" s="251"/>
      <c r="G108" s="251"/>
      <c r="H108" s="251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141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12" t="str">
        <f>E9</f>
        <v>011 - Vrbové domky</v>
      </c>
      <c r="F110" s="252"/>
      <c r="G110" s="252"/>
      <c r="H110" s="25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20</v>
      </c>
      <c r="D112" s="32"/>
      <c r="E112" s="32"/>
      <c r="F112" s="25" t="str">
        <f>F12</f>
        <v xml:space="preserve"> </v>
      </c>
      <c r="G112" s="32"/>
      <c r="H112" s="32"/>
      <c r="I112" s="27" t="s">
        <v>22</v>
      </c>
      <c r="J112" s="55" t="str">
        <f>IF(J12="","",J12)</f>
        <v>17. 4. 2025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24</v>
      </c>
      <c r="D114" s="32"/>
      <c r="E114" s="32"/>
      <c r="F114" s="25" t="str">
        <f>E15</f>
        <v xml:space="preserve"> </v>
      </c>
      <c r="G114" s="32"/>
      <c r="H114" s="32"/>
      <c r="I114" s="27" t="s">
        <v>29</v>
      </c>
      <c r="J114" s="30" t="str">
        <f>E21</f>
        <v xml:space="preserve"> 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27</v>
      </c>
      <c r="D115" s="32"/>
      <c r="E115" s="32"/>
      <c r="F115" s="25" t="str">
        <f>IF(E18="","",E18)</f>
        <v>Vyplň údaj</v>
      </c>
      <c r="G115" s="32"/>
      <c r="H115" s="32"/>
      <c r="I115" s="27" t="s">
        <v>31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25"/>
      <c r="B117" s="126"/>
      <c r="C117" s="127" t="s">
        <v>152</v>
      </c>
      <c r="D117" s="128" t="s">
        <v>59</v>
      </c>
      <c r="E117" s="128" t="s">
        <v>55</v>
      </c>
      <c r="F117" s="128" t="s">
        <v>56</v>
      </c>
      <c r="G117" s="128" t="s">
        <v>153</v>
      </c>
      <c r="H117" s="128" t="s">
        <v>154</v>
      </c>
      <c r="I117" s="128" t="s">
        <v>155</v>
      </c>
      <c r="J117" s="129" t="s">
        <v>145</v>
      </c>
      <c r="K117" s="130" t="s">
        <v>156</v>
      </c>
      <c r="L117" s="131"/>
      <c r="M117" s="62" t="s">
        <v>1</v>
      </c>
      <c r="N117" s="63" t="s">
        <v>38</v>
      </c>
      <c r="O117" s="63" t="s">
        <v>157</v>
      </c>
      <c r="P117" s="63" t="s">
        <v>158</v>
      </c>
      <c r="Q117" s="63" t="s">
        <v>159</v>
      </c>
      <c r="R117" s="63" t="s">
        <v>160</v>
      </c>
      <c r="S117" s="63" t="s">
        <v>161</v>
      </c>
      <c r="T117" s="64" t="s">
        <v>162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9" customHeight="1">
      <c r="A118" s="32"/>
      <c r="B118" s="33"/>
      <c r="C118" s="69" t="s">
        <v>163</v>
      </c>
      <c r="D118" s="32"/>
      <c r="E118" s="32"/>
      <c r="F118" s="32"/>
      <c r="G118" s="32"/>
      <c r="H118" s="32"/>
      <c r="I118" s="32"/>
      <c r="J118" s="132">
        <f>BK118</f>
        <v>0</v>
      </c>
      <c r="K118" s="32"/>
      <c r="L118" s="33"/>
      <c r="M118" s="65"/>
      <c r="N118" s="56"/>
      <c r="O118" s="66"/>
      <c r="P118" s="133">
        <f>P119</f>
        <v>0</v>
      </c>
      <c r="Q118" s="66"/>
      <c r="R118" s="133">
        <f>R119</f>
        <v>3.4999999999999994E-4</v>
      </c>
      <c r="S118" s="66"/>
      <c r="T118" s="134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73</v>
      </c>
      <c r="AU118" s="17" t="s">
        <v>147</v>
      </c>
      <c r="BK118" s="135">
        <f>BK119</f>
        <v>0</v>
      </c>
    </row>
    <row r="119" spans="1:65" s="12" customFormat="1" ht="25.9" customHeight="1">
      <c r="B119" s="136"/>
      <c r="D119" s="137" t="s">
        <v>73</v>
      </c>
      <c r="E119" s="138" t="s">
        <v>164</v>
      </c>
      <c r="F119" s="138" t="s">
        <v>165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3.4999999999999994E-4</v>
      </c>
      <c r="S119" s="142"/>
      <c r="T119" s="144">
        <f>T120</f>
        <v>0</v>
      </c>
      <c r="AR119" s="137" t="s">
        <v>82</v>
      </c>
      <c r="AT119" s="145" t="s">
        <v>73</v>
      </c>
      <c r="AU119" s="145" t="s">
        <v>74</v>
      </c>
      <c r="AY119" s="137" t="s">
        <v>166</v>
      </c>
      <c r="BK119" s="146">
        <f>BK120</f>
        <v>0</v>
      </c>
    </row>
    <row r="120" spans="1:65" s="12" customFormat="1" ht="22.9" customHeight="1">
      <c r="B120" s="136"/>
      <c r="D120" s="137" t="s">
        <v>73</v>
      </c>
      <c r="E120" s="147" t="s">
        <v>82</v>
      </c>
      <c r="F120" s="147" t="s">
        <v>167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SUM(P121:P138)</f>
        <v>0</v>
      </c>
      <c r="Q120" s="142"/>
      <c r="R120" s="143">
        <f>SUM(R121:R138)</f>
        <v>3.4999999999999994E-4</v>
      </c>
      <c r="S120" s="142"/>
      <c r="T120" s="144">
        <f>SUM(T121:T138)</f>
        <v>0</v>
      </c>
      <c r="AR120" s="137" t="s">
        <v>82</v>
      </c>
      <c r="AT120" s="145" t="s">
        <v>73</v>
      </c>
      <c r="AU120" s="145" t="s">
        <v>82</v>
      </c>
      <c r="AY120" s="137" t="s">
        <v>166</v>
      </c>
      <c r="BK120" s="146">
        <f>SUM(BK121:BK138)</f>
        <v>0</v>
      </c>
    </row>
    <row r="121" spans="1:65" s="2" customFormat="1" ht="21.75" customHeight="1">
      <c r="A121" s="32"/>
      <c r="B121" s="149"/>
      <c r="C121" s="150" t="s">
        <v>82</v>
      </c>
      <c r="D121" s="150" t="s">
        <v>168</v>
      </c>
      <c r="E121" s="151" t="s">
        <v>1479</v>
      </c>
      <c r="F121" s="152" t="s">
        <v>1480</v>
      </c>
      <c r="G121" s="153" t="s">
        <v>180</v>
      </c>
      <c r="H121" s="154">
        <v>3</v>
      </c>
      <c r="I121" s="155"/>
      <c r="J121" s="156">
        <f>ROUND(I121*H121,2)</f>
        <v>0</v>
      </c>
      <c r="K121" s="157"/>
      <c r="L121" s="33"/>
      <c r="M121" s="158" t="s">
        <v>1</v>
      </c>
      <c r="N121" s="159" t="s">
        <v>39</v>
      </c>
      <c r="O121" s="58"/>
      <c r="P121" s="160">
        <f>O121*H121</f>
        <v>0</v>
      </c>
      <c r="Q121" s="160">
        <v>6.9999999999999994E-5</v>
      </c>
      <c r="R121" s="160">
        <f>Q121*H121</f>
        <v>2.0999999999999998E-4</v>
      </c>
      <c r="S121" s="160">
        <v>0</v>
      </c>
      <c r="T121" s="161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62" t="s">
        <v>172</v>
      </c>
      <c r="AT121" s="162" t="s">
        <v>168</v>
      </c>
      <c r="AU121" s="162" t="s">
        <v>84</v>
      </c>
      <c r="AY121" s="17" t="s">
        <v>166</v>
      </c>
      <c r="BE121" s="163">
        <f>IF(N121="základní",J121,0)</f>
        <v>0</v>
      </c>
      <c r="BF121" s="163">
        <f>IF(N121="snížená",J121,0)</f>
        <v>0</v>
      </c>
      <c r="BG121" s="163">
        <f>IF(N121="zákl. přenesená",J121,0)</f>
        <v>0</v>
      </c>
      <c r="BH121" s="163">
        <f>IF(N121="sníž. přenesená",J121,0)</f>
        <v>0</v>
      </c>
      <c r="BI121" s="163">
        <f>IF(N121="nulová",J121,0)</f>
        <v>0</v>
      </c>
      <c r="BJ121" s="17" t="s">
        <v>82</v>
      </c>
      <c r="BK121" s="163">
        <f>ROUND(I121*H121,2)</f>
        <v>0</v>
      </c>
      <c r="BL121" s="17" t="s">
        <v>172</v>
      </c>
      <c r="BM121" s="162" t="s">
        <v>1481</v>
      </c>
    </row>
    <row r="122" spans="1:65" s="13" customFormat="1" ht="33.75">
      <c r="B122" s="164"/>
      <c r="D122" s="165" t="s">
        <v>174</v>
      </c>
      <c r="E122" s="166" t="s">
        <v>1</v>
      </c>
      <c r="F122" s="167" t="s">
        <v>1482</v>
      </c>
      <c r="H122" s="166" t="s">
        <v>1</v>
      </c>
      <c r="I122" s="168"/>
      <c r="L122" s="164"/>
      <c r="M122" s="169"/>
      <c r="N122" s="170"/>
      <c r="O122" s="170"/>
      <c r="P122" s="170"/>
      <c r="Q122" s="170"/>
      <c r="R122" s="170"/>
      <c r="S122" s="170"/>
      <c r="T122" s="171"/>
      <c r="AT122" s="166" t="s">
        <v>174</v>
      </c>
      <c r="AU122" s="166" t="s">
        <v>84</v>
      </c>
      <c r="AV122" s="13" t="s">
        <v>82</v>
      </c>
      <c r="AW122" s="13" t="s">
        <v>30</v>
      </c>
      <c r="AX122" s="13" t="s">
        <v>74</v>
      </c>
      <c r="AY122" s="166" t="s">
        <v>166</v>
      </c>
    </row>
    <row r="123" spans="1:65" s="13" customFormat="1" ht="11.25">
      <c r="B123" s="164"/>
      <c r="D123" s="165" t="s">
        <v>174</v>
      </c>
      <c r="E123" s="166" t="s">
        <v>1</v>
      </c>
      <c r="F123" s="167" t="s">
        <v>1483</v>
      </c>
      <c r="H123" s="166" t="s">
        <v>1</v>
      </c>
      <c r="I123" s="168"/>
      <c r="L123" s="164"/>
      <c r="M123" s="169"/>
      <c r="N123" s="170"/>
      <c r="O123" s="170"/>
      <c r="P123" s="170"/>
      <c r="Q123" s="170"/>
      <c r="R123" s="170"/>
      <c r="S123" s="170"/>
      <c r="T123" s="171"/>
      <c r="AT123" s="166" t="s">
        <v>174</v>
      </c>
      <c r="AU123" s="166" t="s">
        <v>84</v>
      </c>
      <c r="AV123" s="13" t="s">
        <v>82</v>
      </c>
      <c r="AW123" s="13" t="s">
        <v>30</v>
      </c>
      <c r="AX123" s="13" t="s">
        <v>74</v>
      </c>
      <c r="AY123" s="166" t="s">
        <v>166</v>
      </c>
    </row>
    <row r="124" spans="1:65" s="13" customFormat="1" ht="22.5">
      <c r="B124" s="164"/>
      <c r="D124" s="165" t="s">
        <v>174</v>
      </c>
      <c r="E124" s="166" t="s">
        <v>1</v>
      </c>
      <c r="F124" s="167" t="s">
        <v>1484</v>
      </c>
      <c r="H124" s="166" t="s">
        <v>1</v>
      </c>
      <c r="I124" s="168"/>
      <c r="L124" s="164"/>
      <c r="M124" s="169"/>
      <c r="N124" s="170"/>
      <c r="O124" s="170"/>
      <c r="P124" s="170"/>
      <c r="Q124" s="170"/>
      <c r="R124" s="170"/>
      <c r="S124" s="170"/>
      <c r="T124" s="171"/>
      <c r="AT124" s="166" t="s">
        <v>174</v>
      </c>
      <c r="AU124" s="166" t="s">
        <v>84</v>
      </c>
      <c r="AV124" s="13" t="s">
        <v>82</v>
      </c>
      <c r="AW124" s="13" t="s">
        <v>30</v>
      </c>
      <c r="AX124" s="13" t="s">
        <v>74</v>
      </c>
      <c r="AY124" s="166" t="s">
        <v>166</v>
      </c>
    </row>
    <row r="125" spans="1:65" s="14" customFormat="1" ht="11.25">
      <c r="B125" s="172"/>
      <c r="D125" s="165" t="s">
        <v>174</v>
      </c>
      <c r="E125" s="173" t="s">
        <v>1</v>
      </c>
      <c r="F125" s="174" t="s">
        <v>190</v>
      </c>
      <c r="H125" s="175">
        <v>3</v>
      </c>
      <c r="I125" s="176"/>
      <c r="L125" s="172"/>
      <c r="M125" s="177"/>
      <c r="N125" s="178"/>
      <c r="O125" s="178"/>
      <c r="P125" s="178"/>
      <c r="Q125" s="178"/>
      <c r="R125" s="178"/>
      <c r="S125" s="178"/>
      <c r="T125" s="179"/>
      <c r="AT125" s="173" t="s">
        <v>174</v>
      </c>
      <c r="AU125" s="173" t="s">
        <v>84</v>
      </c>
      <c r="AV125" s="14" t="s">
        <v>84</v>
      </c>
      <c r="AW125" s="14" t="s">
        <v>30</v>
      </c>
      <c r="AX125" s="14" t="s">
        <v>74</v>
      </c>
      <c r="AY125" s="173" t="s">
        <v>166</v>
      </c>
    </row>
    <row r="126" spans="1:65" s="15" customFormat="1" ht="11.25">
      <c r="B126" s="180"/>
      <c r="D126" s="165" t="s">
        <v>174</v>
      </c>
      <c r="E126" s="181" t="s">
        <v>1</v>
      </c>
      <c r="F126" s="182" t="s">
        <v>177</v>
      </c>
      <c r="H126" s="183">
        <v>3</v>
      </c>
      <c r="I126" s="184"/>
      <c r="L126" s="180"/>
      <c r="M126" s="185"/>
      <c r="N126" s="186"/>
      <c r="O126" s="186"/>
      <c r="P126" s="186"/>
      <c r="Q126" s="186"/>
      <c r="R126" s="186"/>
      <c r="S126" s="186"/>
      <c r="T126" s="187"/>
      <c r="AT126" s="181" t="s">
        <v>174</v>
      </c>
      <c r="AU126" s="181" t="s">
        <v>84</v>
      </c>
      <c r="AV126" s="15" t="s">
        <v>172</v>
      </c>
      <c r="AW126" s="15" t="s">
        <v>30</v>
      </c>
      <c r="AX126" s="15" t="s">
        <v>82</v>
      </c>
      <c r="AY126" s="181" t="s">
        <v>166</v>
      </c>
    </row>
    <row r="127" spans="1:65" s="2" customFormat="1" ht="24.2" customHeight="1">
      <c r="A127" s="32"/>
      <c r="B127" s="149"/>
      <c r="C127" s="150" t="s">
        <v>84</v>
      </c>
      <c r="D127" s="150" t="s">
        <v>168</v>
      </c>
      <c r="E127" s="151" t="s">
        <v>1485</v>
      </c>
      <c r="F127" s="152" t="s">
        <v>1486</v>
      </c>
      <c r="G127" s="153" t="s">
        <v>180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6.9999999999999994E-5</v>
      </c>
      <c r="R127" s="160">
        <f>Q127*H127</f>
        <v>6.9999999999999994E-5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172</v>
      </c>
      <c r="AT127" s="162" t="s">
        <v>168</v>
      </c>
      <c r="AU127" s="162" t="s">
        <v>84</v>
      </c>
      <c r="AY127" s="17" t="s">
        <v>166</v>
      </c>
      <c r="BE127" s="163">
        <f>IF(N127="základní",J127,0)</f>
        <v>0</v>
      </c>
      <c r="BF127" s="163">
        <f>IF(N127="snížená",J127,0)</f>
        <v>0</v>
      </c>
      <c r="BG127" s="163">
        <f>IF(N127="zákl. přenesená",J127,0)</f>
        <v>0</v>
      </c>
      <c r="BH127" s="163">
        <f>IF(N127="sníž. přenesená",J127,0)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172</v>
      </c>
      <c r="BM127" s="162" t="s">
        <v>1487</v>
      </c>
    </row>
    <row r="128" spans="1:65" s="13" customFormat="1" ht="33.75">
      <c r="B128" s="164"/>
      <c r="D128" s="165" t="s">
        <v>174</v>
      </c>
      <c r="E128" s="166" t="s">
        <v>1</v>
      </c>
      <c r="F128" s="167" t="s">
        <v>1482</v>
      </c>
      <c r="H128" s="166" t="s">
        <v>1</v>
      </c>
      <c r="I128" s="168"/>
      <c r="L128" s="164"/>
      <c r="M128" s="169"/>
      <c r="N128" s="170"/>
      <c r="O128" s="170"/>
      <c r="P128" s="170"/>
      <c r="Q128" s="170"/>
      <c r="R128" s="170"/>
      <c r="S128" s="170"/>
      <c r="T128" s="171"/>
      <c r="AT128" s="166" t="s">
        <v>174</v>
      </c>
      <c r="AU128" s="166" t="s">
        <v>84</v>
      </c>
      <c r="AV128" s="13" t="s">
        <v>82</v>
      </c>
      <c r="AW128" s="13" t="s">
        <v>30</v>
      </c>
      <c r="AX128" s="13" t="s">
        <v>74</v>
      </c>
      <c r="AY128" s="166" t="s">
        <v>166</v>
      </c>
    </row>
    <row r="129" spans="1:65" s="13" customFormat="1" ht="11.25">
      <c r="B129" s="164"/>
      <c r="D129" s="165" t="s">
        <v>174</v>
      </c>
      <c r="E129" s="166" t="s">
        <v>1</v>
      </c>
      <c r="F129" s="167" t="s">
        <v>1483</v>
      </c>
      <c r="H129" s="166" t="s">
        <v>1</v>
      </c>
      <c r="I129" s="168"/>
      <c r="L129" s="164"/>
      <c r="M129" s="169"/>
      <c r="N129" s="170"/>
      <c r="O129" s="170"/>
      <c r="P129" s="170"/>
      <c r="Q129" s="170"/>
      <c r="R129" s="170"/>
      <c r="S129" s="170"/>
      <c r="T129" s="171"/>
      <c r="AT129" s="166" t="s">
        <v>174</v>
      </c>
      <c r="AU129" s="166" t="s">
        <v>84</v>
      </c>
      <c r="AV129" s="13" t="s">
        <v>82</v>
      </c>
      <c r="AW129" s="13" t="s">
        <v>30</v>
      </c>
      <c r="AX129" s="13" t="s">
        <v>74</v>
      </c>
      <c r="AY129" s="166" t="s">
        <v>166</v>
      </c>
    </row>
    <row r="130" spans="1:65" s="13" customFormat="1" ht="22.5">
      <c r="B130" s="164"/>
      <c r="D130" s="165" t="s">
        <v>174</v>
      </c>
      <c r="E130" s="166" t="s">
        <v>1</v>
      </c>
      <c r="F130" s="167" t="s">
        <v>1484</v>
      </c>
      <c r="H130" s="166" t="s">
        <v>1</v>
      </c>
      <c r="I130" s="168"/>
      <c r="L130" s="164"/>
      <c r="M130" s="169"/>
      <c r="N130" s="170"/>
      <c r="O130" s="170"/>
      <c r="P130" s="170"/>
      <c r="Q130" s="170"/>
      <c r="R130" s="170"/>
      <c r="S130" s="170"/>
      <c r="T130" s="171"/>
      <c r="AT130" s="166" t="s">
        <v>174</v>
      </c>
      <c r="AU130" s="166" t="s">
        <v>84</v>
      </c>
      <c r="AV130" s="13" t="s">
        <v>82</v>
      </c>
      <c r="AW130" s="13" t="s">
        <v>30</v>
      </c>
      <c r="AX130" s="13" t="s">
        <v>74</v>
      </c>
      <c r="AY130" s="166" t="s">
        <v>166</v>
      </c>
    </row>
    <row r="131" spans="1:65" s="14" customFormat="1" ht="11.25">
      <c r="B131" s="172"/>
      <c r="D131" s="165" t="s">
        <v>174</v>
      </c>
      <c r="E131" s="173" t="s">
        <v>1</v>
      </c>
      <c r="F131" s="174" t="s">
        <v>82</v>
      </c>
      <c r="H131" s="175">
        <v>1</v>
      </c>
      <c r="I131" s="176"/>
      <c r="L131" s="172"/>
      <c r="M131" s="177"/>
      <c r="N131" s="178"/>
      <c r="O131" s="178"/>
      <c r="P131" s="178"/>
      <c r="Q131" s="178"/>
      <c r="R131" s="178"/>
      <c r="S131" s="178"/>
      <c r="T131" s="179"/>
      <c r="AT131" s="173" t="s">
        <v>174</v>
      </c>
      <c r="AU131" s="173" t="s">
        <v>84</v>
      </c>
      <c r="AV131" s="14" t="s">
        <v>84</v>
      </c>
      <c r="AW131" s="14" t="s">
        <v>30</v>
      </c>
      <c r="AX131" s="14" t="s">
        <v>74</v>
      </c>
      <c r="AY131" s="173" t="s">
        <v>166</v>
      </c>
    </row>
    <row r="132" spans="1:65" s="15" customFormat="1" ht="11.25">
      <c r="B132" s="180"/>
      <c r="D132" s="165" t="s">
        <v>174</v>
      </c>
      <c r="E132" s="181" t="s">
        <v>1</v>
      </c>
      <c r="F132" s="182" t="s">
        <v>177</v>
      </c>
      <c r="H132" s="183">
        <v>1</v>
      </c>
      <c r="I132" s="184"/>
      <c r="L132" s="180"/>
      <c r="M132" s="185"/>
      <c r="N132" s="186"/>
      <c r="O132" s="186"/>
      <c r="P132" s="186"/>
      <c r="Q132" s="186"/>
      <c r="R132" s="186"/>
      <c r="S132" s="186"/>
      <c r="T132" s="187"/>
      <c r="AT132" s="181" t="s">
        <v>174</v>
      </c>
      <c r="AU132" s="181" t="s">
        <v>84</v>
      </c>
      <c r="AV132" s="15" t="s">
        <v>172</v>
      </c>
      <c r="AW132" s="15" t="s">
        <v>30</v>
      </c>
      <c r="AX132" s="15" t="s">
        <v>82</v>
      </c>
      <c r="AY132" s="181" t="s">
        <v>166</v>
      </c>
    </row>
    <row r="133" spans="1:65" s="2" customFormat="1" ht="24.2" customHeight="1">
      <c r="A133" s="32"/>
      <c r="B133" s="149"/>
      <c r="C133" s="150" t="s">
        <v>190</v>
      </c>
      <c r="D133" s="150" t="s">
        <v>168</v>
      </c>
      <c r="E133" s="151" t="s">
        <v>1488</v>
      </c>
      <c r="F133" s="152" t="s">
        <v>1489</v>
      </c>
      <c r="G133" s="153" t="s">
        <v>180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39</v>
      </c>
      <c r="O133" s="58"/>
      <c r="P133" s="160">
        <f>O133*H133</f>
        <v>0</v>
      </c>
      <c r="Q133" s="160">
        <v>6.9999999999999994E-5</v>
      </c>
      <c r="R133" s="160">
        <f>Q133*H133</f>
        <v>6.9999999999999994E-5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172</v>
      </c>
      <c r="AT133" s="162" t="s">
        <v>168</v>
      </c>
      <c r="AU133" s="162" t="s">
        <v>84</v>
      </c>
      <c r="AY133" s="17" t="s">
        <v>166</v>
      </c>
      <c r="BE133" s="163">
        <f>IF(N133="základní",J133,0)</f>
        <v>0</v>
      </c>
      <c r="BF133" s="163">
        <f>IF(N133="snížená",J133,0)</f>
        <v>0</v>
      </c>
      <c r="BG133" s="163">
        <f>IF(N133="zákl. přenesená",J133,0)</f>
        <v>0</v>
      </c>
      <c r="BH133" s="163">
        <f>IF(N133="sníž. přenesená",J133,0)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172</v>
      </c>
      <c r="BM133" s="162" t="s">
        <v>1490</v>
      </c>
    </row>
    <row r="134" spans="1:65" s="13" customFormat="1" ht="33.75">
      <c r="B134" s="164"/>
      <c r="D134" s="165" t="s">
        <v>174</v>
      </c>
      <c r="E134" s="166" t="s">
        <v>1</v>
      </c>
      <c r="F134" s="167" t="s">
        <v>1482</v>
      </c>
      <c r="H134" s="166" t="s">
        <v>1</v>
      </c>
      <c r="I134" s="168"/>
      <c r="L134" s="164"/>
      <c r="M134" s="169"/>
      <c r="N134" s="170"/>
      <c r="O134" s="170"/>
      <c r="P134" s="170"/>
      <c r="Q134" s="170"/>
      <c r="R134" s="170"/>
      <c r="S134" s="170"/>
      <c r="T134" s="171"/>
      <c r="AT134" s="166" t="s">
        <v>174</v>
      </c>
      <c r="AU134" s="166" t="s">
        <v>84</v>
      </c>
      <c r="AV134" s="13" t="s">
        <v>82</v>
      </c>
      <c r="AW134" s="13" t="s">
        <v>30</v>
      </c>
      <c r="AX134" s="13" t="s">
        <v>74</v>
      </c>
      <c r="AY134" s="166" t="s">
        <v>166</v>
      </c>
    </row>
    <row r="135" spans="1:65" s="13" customFormat="1" ht="11.25">
      <c r="B135" s="164"/>
      <c r="D135" s="165" t="s">
        <v>174</v>
      </c>
      <c r="E135" s="166" t="s">
        <v>1</v>
      </c>
      <c r="F135" s="167" t="s">
        <v>1483</v>
      </c>
      <c r="H135" s="166" t="s">
        <v>1</v>
      </c>
      <c r="I135" s="168"/>
      <c r="L135" s="164"/>
      <c r="M135" s="169"/>
      <c r="N135" s="170"/>
      <c r="O135" s="170"/>
      <c r="P135" s="170"/>
      <c r="Q135" s="170"/>
      <c r="R135" s="170"/>
      <c r="S135" s="170"/>
      <c r="T135" s="171"/>
      <c r="AT135" s="166" t="s">
        <v>174</v>
      </c>
      <c r="AU135" s="166" t="s">
        <v>84</v>
      </c>
      <c r="AV135" s="13" t="s">
        <v>82</v>
      </c>
      <c r="AW135" s="13" t="s">
        <v>30</v>
      </c>
      <c r="AX135" s="13" t="s">
        <v>74</v>
      </c>
      <c r="AY135" s="166" t="s">
        <v>166</v>
      </c>
    </row>
    <row r="136" spans="1:65" s="13" customFormat="1" ht="22.5">
      <c r="B136" s="164"/>
      <c r="D136" s="165" t="s">
        <v>174</v>
      </c>
      <c r="E136" s="166" t="s">
        <v>1</v>
      </c>
      <c r="F136" s="167" t="s">
        <v>1484</v>
      </c>
      <c r="H136" s="166" t="s">
        <v>1</v>
      </c>
      <c r="I136" s="168"/>
      <c r="L136" s="164"/>
      <c r="M136" s="169"/>
      <c r="N136" s="170"/>
      <c r="O136" s="170"/>
      <c r="P136" s="170"/>
      <c r="Q136" s="170"/>
      <c r="R136" s="170"/>
      <c r="S136" s="170"/>
      <c r="T136" s="171"/>
      <c r="AT136" s="166" t="s">
        <v>174</v>
      </c>
      <c r="AU136" s="166" t="s">
        <v>84</v>
      </c>
      <c r="AV136" s="13" t="s">
        <v>82</v>
      </c>
      <c r="AW136" s="13" t="s">
        <v>30</v>
      </c>
      <c r="AX136" s="13" t="s">
        <v>74</v>
      </c>
      <c r="AY136" s="166" t="s">
        <v>166</v>
      </c>
    </row>
    <row r="137" spans="1:65" s="14" customFormat="1" ht="11.25">
      <c r="B137" s="172"/>
      <c r="D137" s="165" t="s">
        <v>174</v>
      </c>
      <c r="E137" s="173" t="s">
        <v>1</v>
      </c>
      <c r="F137" s="174" t="s">
        <v>82</v>
      </c>
      <c r="H137" s="175">
        <v>1</v>
      </c>
      <c r="I137" s="176"/>
      <c r="L137" s="172"/>
      <c r="M137" s="177"/>
      <c r="N137" s="178"/>
      <c r="O137" s="178"/>
      <c r="P137" s="178"/>
      <c r="Q137" s="178"/>
      <c r="R137" s="178"/>
      <c r="S137" s="178"/>
      <c r="T137" s="179"/>
      <c r="AT137" s="173" t="s">
        <v>174</v>
      </c>
      <c r="AU137" s="173" t="s">
        <v>84</v>
      </c>
      <c r="AV137" s="14" t="s">
        <v>84</v>
      </c>
      <c r="AW137" s="14" t="s">
        <v>30</v>
      </c>
      <c r="AX137" s="14" t="s">
        <v>74</v>
      </c>
      <c r="AY137" s="173" t="s">
        <v>166</v>
      </c>
    </row>
    <row r="138" spans="1:65" s="15" customFormat="1" ht="11.25">
      <c r="B138" s="180"/>
      <c r="D138" s="165" t="s">
        <v>174</v>
      </c>
      <c r="E138" s="181" t="s">
        <v>1</v>
      </c>
      <c r="F138" s="182" t="s">
        <v>177</v>
      </c>
      <c r="H138" s="183">
        <v>1</v>
      </c>
      <c r="I138" s="184"/>
      <c r="L138" s="180"/>
      <c r="M138" s="188"/>
      <c r="N138" s="189"/>
      <c r="O138" s="189"/>
      <c r="P138" s="189"/>
      <c r="Q138" s="189"/>
      <c r="R138" s="189"/>
      <c r="S138" s="189"/>
      <c r="T138" s="190"/>
      <c r="AT138" s="181" t="s">
        <v>174</v>
      </c>
      <c r="AU138" s="181" t="s">
        <v>84</v>
      </c>
      <c r="AV138" s="15" t="s">
        <v>172</v>
      </c>
      <c r="AW138" s="15" t="s">
        <v>30</v>
      </c>
      <c r="AX138" s="15" t="s">
        <v>82</v>
      </c>
      <c r="AY138" s="181" t="s">
        <v>166</v>
      </c>
    </row>
    <row r="139" spans="1:65" s="2" customFormat="1" ht="6.95" customHeight="1">
      <c r="A139" s="32"/>
      <c r="B139" s="47"/>
      <c r="C139" s="48"/>
      <c r="D139" s="48"/>
      <c r="E139" s="48"/>
      <c r="F139" s="48"/>
      <c r="G139" s="48"/>
      <c r="H139" s="48"/>
      <c r="I139" s="48"/>
      <c r="J139" s="48"/>
      <c r="K139" s="48"/>
      <c r="L139" s="33"/>
      <c r="M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</sheetData>
  <autoFilter ref="C117:K138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139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1491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ROUND((SUM(BE120:BE154)),  2)</f>
        <v>0</v>
      </c>
      <c r="G33" s="32"/>
      <c r="H33" s="32"/>
      <c r="I33" s="105">
        <v>0.21</v>
      </c>
      <c r="J33" s="104">
        <f>ROUND(((SUM(BE120:BE154))*I33),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ROUND((SUM(BF120:BF154)),  2)</f>
        <v>0</v>
      </c>
      <c r="G34" s="32"/>
      <c r="H34" s="32"/>
      <c r="I34" s="105">
        <v>0.12</v>
      </c>
      <c r="J34" s="104">
        <f>ROUND(((SUM(BF120:BF154))*I34),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ROUND((SUM(BG120:BG154)),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ROUND((SUM(BH120:BH154)),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ROUND((SUM(BI120:BI154)),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012 - Vedlejší rozpočtové náklady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1492</v>
      </c>
      <c r="E97" s="119"/>
      <c r="F97" s="119"/>
      <c r="G97" s="119"/>
      <c r="H97" s="119"/>
      <c r="I97" s="119"/>
      <c r="J97" s="120">
        <f>J121</f>
        <v>0</v>
      </c>
      <c r="L97" s="117"/>
    </row>
    <row r="98" spans="1:31" s="10" customFormat="1" ht="19.899999999999999" customHeight="1">
      <c r="B98" s="121"/>
      <c r="D98" s="122" t="s">
        <v>1493</v>
      </c>
      <c r="E98" s="123"/>
      <c r="F98" s="123"/>
      <c r="G98" s="123"/>
      <c r="H98" s="123"/>
      <c r="I98" s="123"/>
      <c r="J98" s="124">
        <f>J122</f>
        <v>0</v>
      </c>
      <c r="L98" s="121"/>
    </row>
    <row r="99" spans="1:31" s="10" customFormat="1" ht="19.899999999999999" customHeight="1">
      <c r="B99" s="121"/>
      <c r="D99" s="122" t="s">
        <v>1494</v>
      </c>
      <c r="E99" s="123"/>
      <c r="F99" s="123"/>
      <c r="G99" s="123"/>
      <c r="H99" s="123"/>
      <c r="I99" s="123"/>
      <c r="J99" s="124">
        <f>J144</f>
        <v>0</v>
      </c>
      <c r="L99" s="121"/>
    </row>
    <row r="100" spans="1:31" s="10" customFormat="1" ht="19.899999999999999" customHeight="1">
      <c r="B100" s="121"/>
      <c r="D100" s="122" t="s">
        <v>1495</v>
      </c>
      <c r="E100" s="123"/>
      <c r="F100" s="123"/>
      <c r="G100" s="123"/>
      <c r="H100" s="123"/>
      <c r="I100" s="123"/>
      <c r="J100" s="124">
        <f>J151</f>
        <v>0</v>
      </c>
      <c r="L100" s="121"/>
    </row>
    <row r="101" spans="1:31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>
      <c r="A107" s="32"/>
      <c r="B107" s="33"/>
      <c r="C107" s="21" t="s">
        <v>151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50" t="str">
        <f>E7</f>
        <v>NÁVRH ZAHRADY MŠ V HOROUŠÁNKÁCH</v>
      </c>
      <c r="F110" s="251"/>
      <c r="G110" s="251"/>
      <c r="H110" s="251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141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12" t="str">
        <f>E9</f>
        <v>012 - Vedlejší rozpočtové náklady</v>
      </c>
      <c r="F112" s="252"/>
      <c r="G112" s="252"/>
      <c r="H112" s="25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27" t="s">
        <v>22</v>
      </c>
      <c r="J114" s="55" t="str">
        <f>IF(J12="","",J12)</f>
        <v>17. 4. 2025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24</v>
      </c>
      <c r="D116" s="32"/>
      <c r="E116" s="32"/>
      <c r="F116" s="25" t="str">
        <f>E15</f>
        <v xml:space="preserve"> </v>
      </c>
      <c r="G116" s="32"/>
      <c r="H116" s="32"/>
      <c r="I116" s="27" t="s">
        <v>29</v>
      </c>
      <c r="J116" s="30" t="str">
        <f>E21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>
      <c r="A117" s="32"/>
      <c r="B117" s="33"/>
      <c r="C117" s="27" t="s">
        <v>27</v>
      </c>
      <c r="D117" s="32"/>
      <c r="E117" s="32"/>
      <c r="F117" s="25" t="str">
        <f>IF(E18="","",E18)</f>
        <v>Vyplň údaj</v>
      </c>
      <c r="G117" s="32"/>
      <c r="H117" s="32"/>
      <c r="I117" s="27" t="s">
        <v>31</v>
      </c>
      <c r="J117" s="30" t="str">
        <f>E24</f>
        <v xml:space="preserve"> 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25"/>
      <c r="B119" s="126"/>
      <c r="C119" s="127" t="s">
        <v>152</v>
      </c>
      <c r="D119" s="128" t="s">
        <v>59</v>
      </c>
      <c r="E119" s="128" t="s">
        <v>55</v>
      </c>
      <c r="F119" s="128" t="s">
        <v>56</v>
      </c>
      <c r="G119" s="128" t="s">
        <v>153</v>
      </c>
      <c r="H119" s="128" t="s">
        <v>154</v>
      </c>
      <c r="I119" s="128" t="s">
        <v>155</v>
      </c>
      <c r="J119" s="129" t="s">
        <v>145</v>
      </c>
      <c r="K119" s="130" t="s">
        <v>156</v>
      </c>
      <c r="L119" s="131"/>
      <c r="M119" s="62" t="s">
        <v>1</v>
      </c>
      <c r="N119" s="63" t="s">
        <v>38</v>
      </c>
      <c r="O119" s="63" t="s">
        <v>157</v>
      </c>
      <c r="P119" s="63" t="s">
        <v>158</v>
      </c>
      <c r="Q119" s="63" t="s">
        <v>159</v>
      </c>
      <c r="R119" s="63" t="s">
        <v>160</v>
      </c>
      <c r="S119" s="63" t="s">
        <v>161</v>
      </c>
      <c r="T119" s="64" t="s">
        <v>162</v>
      </c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</row>
    <row r="120" spans="1:65" s="2" customFormat="1" ht="22.9" customHeight="1">
      <c r="A120" s="32"/>
      <c r="B120" s="33"/>
      <c r="C120" s="69" t="s">
        <v>163</v>
      </c>
      <c r="D120" s="32"/>
      <c r="E120" s="32"/>
      <c r="F120" s="32"/>
      <c r="G120" s="32"/>
      <c r="H120" s="32"/>
      <c r="I120" s="32"/>
      <c r="J120" s="132">
        <f>BK120</f>
        <v>0</v>
      </c>
      <c r="K120" s="32"/>
      <c r="L120" s="33"/>
      <c r="M120" s="65"/>
      <c r="N120" s="56"/>
      <c r="O120" s="66"/>
      <c r="P120" s="133">
        <f>P121</f>
        <v>0</v>
      </c>
      <c r="Q120" s="66"/>
      <c r="R120" s="133">
        <f>R121</f>
        <v>0</v>
      </c>
      <c r="S120" s="66"/>
      <c r="T120" s="134">
        <f>T121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73</v>
      </c>
      <c r="AU120" s="17" t="s">
        <v>147</v>
      </c>
      <c r="BK120" s="135">
        <f>BK121</f>
        <v>0</v>
      </c>
    </row>
    <row r="121" spans="1:65" s="12" customFormat="1" ht="25.9" customHeight="1">
      <c r="B121" s="136"/>
      <c r="D121" s="137" t="s">
        <v>73</v>
      </c>
      <c r="E121" s="138" t="s">
        <v>1496</v>
      </c>
      <c r="F121" s="138" t="s">
        <v>138</v>
      </c>
      <c r="I121" s="139"/>
      <c r="J121" s="140">
        <f>BK121</f>
        <v>0</v>
      </c>
      <c r="L121" s="136"/>
      <c r="M121" s="141"/>
      <c r="N121" s="142"/>
      <c r="O121" s="142"/>
      <c r="P121" s="143">
        <f>P122+P144+P151</f>
        <v>0</v>
      </c>
      <c r="Q121" s="142"/>
      <c r="R121" s="143">
        <f>R122+R144+R151</f>
        <v>0</v>
      </c>
      <c r="S121" s="142"/>
      <c r="T121" s="144">
        <f>T122+T144+T151</f>
        <v>0</v>
      </c>
      <c r="AR121" s="137" t="s">
        <v>197</v>
      </c>
      <c r="AT121" s="145" t="s">
        <v>73</v>
      </c>
      <c r="AU121" s="145" t="s">
        <v>74</v>
      </c>
      <c r="AY121" s="137" t="s">
        <v>166</v>
      </c>
      <c r="BK121" s="146">
        <f>BK122+BK144+BK151</f>
        <v>0</v>
      </c>
    </row>
    <row r="122" spans="1:65" s="12" customFormat="1" ht="22.9" customHeight="1">
      <c r="B122" s="136"/>
      <c r="D122" s="137" t="s">
        <v>73</v>
      </c>
      <c r="E122" s="147" t="s">
        <v>1497</v>
      </c>
      <c r="F122" s="147" t="s">
        <v>1498</v>
      </c>
      <c r="I122" s="139"/>
      <c r="J122" s="148">
        <f>BK122</f>
        <v>0</v>
      </c>
      <c r="L122" s="136"/>
      <c r="M122" s="141"/>
      <c r="N122" s="142"/>
      <c r="O122" s="142"/>
      <c r="P122" s="143">
        <f>SUM(P123:P143)</f>
        <v>0</v>
      </c>
      <c r="Q122" s="142"/>
      <c r="R122" s="143">
        <f>SUM(R123:R143)</f>
        <v>0</v>
      </c>
      <c r="S122" s="142"/>
      <c r="T122" s="144">
        <f>SUM(T123:T143)</f>
        <v>0</v>
      </c>
      <c r="AR122" s="137" t="s">
        <v>197</v>
      </c>
      <c r="AT122" s="145" t="s">
        <v>73</v>
      </c>
      <c r="AU122" s="145" t="s">
        <v>82</v>
      </c>
      <c r="AY122" s="137" t="s">
        <v>166</v>
      </c>
      <c r="BK122" s="146">
        <f>SUM(BK123:BK143)</f>
        <v>0</v>
      </c>
    </row>
    <row r="123" spans="1:65" s="2" customFormat="1" ht="16.5" customHeight="1">
      <c r="A123" s="32"/>
      <c r="B123" s="149"/>
      <c r="C123" s="150" t="s">
        <v>82</v>
      </c>
      <c r="D123" s="150" t="s">
        <v>168</v>
      </c>
      <c r="E123" s="151" t="s">
        <v>1499</v>
      </c>
      <c r="F123" s="152" t="s">
        <v>1500</v>
      </c>
      <c r="G123" s="153" t="s">
        <v>180</v>
      </c>
      <c r="H123" s="154">
        <v>1</v>
      </c>
      <c r="I123" s="155"/>
      <c r="J123" s="156">
        <f>ROUND(I123*H123,2)</f>
        <v>0</v>
      </c>
      <c r="K123" s="157"/>
      <c r="L123" s="33"/>
      <c r="M123" s="158" t="s">
        <v>1</v>
      </c>
      <c r="N123" s="159" t="s">
        <v>39</v>
      </c>
      <c r="O123" s="58"/>
      <c r="P123" s="160">
        <f>O123*H123</f>
        <v>0</v>
      </c>
      <c r="Q123" s="160">
        <v>0</v>
      </c>
      <c r="R123" s="160">
        <f>Q123*H123</f>
        <v>0</v>
      </c>
      <c r="S123" s="160">
        <v>0</v>
      </c>
      <c r="T123" s="161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62" t="s">
        <v>1501</v>
      </c>
      <c r="AT123" s="162" t="s">
        <v>168</v>
      </c>
      <c r="AU123" s="162" t="s">
        <v>84</v>
      </c>
      <c r="AY123" s="17" t="s">
        <v>166</v>
      </c>
      <c r="BE123" s="163">
        <f>IF(N123="základní",J123,0)</f>
        <v>0</v>
      </c>
      <c r="BF123" s="163">
        <f>IF(N123="snížená",J123,0)</f>
        <v>0</v>
      </c>
      <c r="BG123" s="163">
        <f>IF(N123="zákl. přenesená",J123,0)</f>
        <v>0</v>
      </c>
      <c r="BH123" s="163">
        <f>IF(N123="sníž. přenesená",J123,0)</f>
        <v>0</v>
      </c>
      <c r="BI123" s="163">
        <f>IF(N123="nulová",J123,0)</f>
        <v>0</v>
      </c>
      <c r="BJ123" s="17" t="s">
        <v>82</v>
      </c>
      <c r="BK123" s="163">
        <f>ROUND(I123*H123,2)</f>
        <v>0</v>
      </c>
      <c r="BL123" s="17" t="s">
        <v>1501</v>
      </c>
      <c r="BM123" s="162" t="s">
        <v>1502</v>
      </c>
    </row>
    <row r="124" spans="1:65" s="14" customFormat="1" ht="11.25">
      <c r="B124" s="172"/>
      <c r="D124" s="165" t="s">
        <v>174</v>
      </c>
      <c r="E124" s="173" t="s">
        <v>1</v>
      </c>
      <c r="F124" s="174" t="s">
        <v>82</v>
      </c>
      <c r="H124" s="175">
        <v>1</v>
      </c>
      <c r="I124" s="176"/>
      <c r="L124" s="172"/>
      <c r="M124" s="177"/>
      <c r="N124" s="178"/>
      <c r="O124" s="178"/>
      <c r="P124" s="178"/>
      <c r="Q124" s="178"/>
      <c r="R124" s="178"/>
      <c r="S124" s="178"/>
      <c r="T124" s="179"/>
      <c r="AT124" s="173" t="s">
        <v>174</v>
      </c>
      <c r="AU124" s="173" t="s">
        <v>84</v>
      </c>
      <c r="AV124" s="14" t="s">
        <v>84</v>
      </c>
      <c r="AW124" s="14" t="s">
        <v>30</v>
      </c>
      <c r="AX124" s="14" t="s">
        <v>74</v>
      </c>
      <c r="AY124" s="173" t="s">
        <v>166</v>
      </c>
    </row>
    <row r="125" spans="1:65" s="15" customFormat="1" ht="11.25">
      <c r="B125" s="180"/>
      <c r="D125" s="165" t="s">
        <v>174</v>
      </c>
      <c r="E125" s="181" t="s">
        <v>1</v>
      </c>
      <c r="F125" s="182" t="s">
        <v>177</v>
      </c>
      <c r="H125" s="183">
        <v>1</v>
      </c>
      <c r="I125" s="184"/>
      <c r="L125" s="180"/>
      <c r="M125" s="185"/>
      <c r="N125" s="186"/>
      <c r="O125" s="186"/>
      <c r="P125" s="186"/>
      <c r="Q125" s="186"/>
      <c r="R125" s="186"/>
      <c r="S125" s="186"/>
      <c r="T125" s="187"/>
      <c r="AT125" s="181" t="s">
        <v>174</v>
      </c>
      <c r="AU125" s="181" t="s">
        <v>84</v>
      </c>
      <c r="AV125" s="15" t="s">
        <v>172</v>
      </c>
      <c r="AW125" s="15" t="s">
        <v>30</v>
      </c>
      <c r="AX125" s="15" t="s">
        <v>82</v>
      </c>
      <c r="AY125" s="181" t="s">
        <v>166</v>
      </c>
    </row>
    <row r="126" spans="1:65" s="2" customFormat="1" ht="16.5" customHeight="1">
      <c r="A126" s="32"/>
      <c r="B126" s="149"/>
      <c r="C126" s="150" t="s">
        <v>84</v>
      </c>
      <c r="D126" s="150" t="s">
        <v>168</v>
      </c>
      <c r="E126" s="151" t="s">
        <v>1503</v>
      </c>
      <c r="F126" s="152" t="s">
        <v>1504</v>
      </c>
      <c r="G126" s="153" t="s">
        <v>180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1501</v>
      </c>
      <c r="AT126" s="162" t="s">
        <v>168</v>
      </c>
      <c r="AU126" s="162" t="s">
        <v>84</v>
      </c>
      <c r="AY126" s="17" t="s">
        <v>166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1501</v>
      </c>
      <c r="BM126" s="162" t="s">
        <v>1505</v>
      </c>
    </row>
    <row r="127" spans="1:65" s="14" customFormat="1" ht="11.25">
      <c r="B127" s="172"/>
      <c r="D127" s="165" t="s">
        <v>174</v>
      </c>
      <c r="E127" s="173" t="s">
        <v>1</v>
      </c>
      <c r="F127" s="174" t="s">
        <v>82</v>
      </c>
      <c r="H127" s="175">
        <v>1</v>
      </c>
      <c r="I127" s="176"/>
      <c r="L127" s="172"/>
      <c r="M127" s="177"/>
      <c r="N127" s="178"/>
      <c r="O127" s="178"/>
      <c r="P127" s="178"/>
      <c r="Q127" s="178"/>
      <c r="R127" s="178"/>
      <c r="S127" s="178"/>
      <c r="T127" s="179"/>
      <c r="AT127" s="173" t="s">
        <v>174</v>
      </c>
      <c r="AU127" s="173" t="s">
        <v>84</v>
      </c>
      <c r="AV127" s="14" t="s">
        <v>84</v>
      </c>
      <c r="AW127" s="14" t="s">
        <v>30</v>
      </c>
      <c r="AX127" s="14" t="s">
        <v>74</v>
      </c>
      <c r="AY127" s="173" t="s">
        <v>166</v>
      </c>
    </row>
    <row r="128" spans="1:65" s="15" customFormat="1" ht="11.25">
      <c r="B128" s="180"/>
      <c r="D128" s="165" t="s">
        <v>174</v>
      </c>
      <c r="E128" s="181" t="s">
        <v>1</v>
      </c>
      <c r="F128" s="182" t="s">
        <v>177</v>
      </c>
      <c r="H128" s="183">
        <v>1</v>
      </c>
      <c r="I128" s="184"/>
      <c r="L128" s="180"/>
      <c r="M128" s="185"/>
      <c r="N128" s="186"/>
      <c r="O128" s="186"/>
      <c r="P128" s="186"/>
      <c r="Q128" s="186"/>
      <c r="R128" s="186"/>
      <c r="S128" s="186"/>
      <c r="T128" s="187"/>
      <c r="AT128" s="181" t="s">
        <v>174</v>
      </c>
      <c r="AU128" s="181" t="s">
        <v>84</v>
      </c>
      <c r="AV128" s="15" t="s">
        <v>172</v>
      </c>
      <c r="AW128" s="15" t="s">
        <v>30</v>
      </c>
      <c r="AX128" s="15" t="s">
        <v>82</v>
      </c>
      <c r="AY128" s="181" t="s">
        <v>166</v>
      </c>
    </row>
    <row r="129" spans="1:65" s="2" customFormat="1" ht="16.5" customHeight="1">
      <c r="A129" s="32"/>
      <c r="B129" s="149"/>
      <c r="C129" s="150" t="s">
        <v>190</v>
      </c>
      <c r="D129" s="150" t="s">
        <v>168</v>
      </c>
      <c r="E129" s="151" t="s">
        <v>1506</v>
      </c>
      <c r="F129" s="152" t="s">
        <v>1507</v>
      </c>
      <c r="G129" s="153" t="s">
        <v>180</v>
      </c>
      <c r="H129" s="154">
        <v>1</v>
      </c>
      <c r="I129" s="155"/>
      <c r="J129" s="156">
        <f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1501</v>
      </c>
      <c r="AT129" s="162" t="s">
        <v>168</v>
      </c>
      <c r="AU129" s="162" t="s">
        <v>84</v>
      </c>
      <c r="AY129" s="17" t="s">
        <v>166</v>
      </c>
      <c r="BE129" s="163">
        <f>IF(N129="základní",J129,0)</f>
        <v>0</v>
      </c>
      <c r="BF129" s="163">
        <f>IF(N129="snížená",J129,0)</f>
        <v>0</v>
      </c>
      <c r="BG129" s="163">
        <f>IF(N129="zákl. přenesená",J129,0)</f>
        <v>0</v>
      </c>
      <c r="BH129" s="163">
        <f>IF(N129="sníž. přenesená",J129,0)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1501</v>
      </c>
      <c r="BM129" s="162" t="s">
        <v>1508</v>
      </c>
    </row>
    <row r="130" spans="1:65" s="14" customFormat="1" ht="11.25">
      <c r="B130" s="172"/>
      <c r="D130" s="165" t="s">
        <v>174</v>
      </c>
      <c r="E130" s="173" t="s">
        <v>1</v>
      </c>
      <c r="F130" s="174" t="s">
        <v>82</v>
      </c>
      <c r="H130" s="175">
        <v>1</v>
      </c>
      <c r="I130" s="176"/>
      <c r="L130" s="172"/>
      <c r="M130" s="177"/>
      <c r="N130" s="178"/>
      <c r="O130" s="178"/>
      <c r="P130" s="178"/>
      <c r="Q130" s="178"/>
      <c r="R130" s="178"/>
      <c r="S130" s="178"/>
      <c r="T130" s="179"/>
      <c r="AT130" s="173" t="s">
        <v>174</v>
      </c>
      <c r="AU130" s="173" t="s">
        <v>84</v>
      </c>
      <c r="AV130" s="14" t="s">
        <v>84</v>
      </c>
      <c r="AW130" s="14" t="s">
        <v>30</v>
      </c>
      <c r="AX130" s="14" t="s">
        <v>74</v>
      </c>
      <c r="AY130" s="173" t="s">
        <v>166</v>
      </c>
    </row>
    <row r="131" spans="1:65" s="15" customFormat="1" ht="11.25">
      <c r="B131" s="180"/>
      <c r="D131" s="165" t="s">
        <v>174</v>
      </c>
      <c r="E131" s="181" t="s">
        <v>1</v>
      </c>
      <c r="F131" s="182" t="s">
        <v>177</v>
      </c>
      <c r="H131" s="183">
        <v>1</v>
      </c>
      <c r="I131" s="184"/>
      <c r="L131" s="180"/>
      <c r="M131" s="185"/>
      <c r="N131" s="186"/>
      <c r="O131" s="186"/>
      <c r="P131" s="186"/>
      <c r="Q131" s="186"/>
      <c r="R131" s="186"/>
      <c r="S131" s="186"/>
      <c r="T131" s="187"/>
      <c r="AT131" s="181" t="s">
        <v>174</v>
      </c>
      <c r="AU131" s="181" t="s">
        <v>84</v>
      </c>
      <c r="AV131" s="15" t="s">
        <v>172</v>
      </c>
      <c r="AW131" s="15" t="s">
        <v>30</v>
      </c>
      <c r="AX131" s="15" t="s">
        <v>82</v>
      </c>
      <c r="AY131" s="181" t="s">
        <v>166</v>
      </c>
    </row>
    <row r="132" spans="1:65" s="2" customFormat="1" ht="16.5" customHeight="1">
      <c r="A132" s="32"/>
      <c r="B132" s="149"/>
      <c r="C132" s="150" t="s">
        <v>172</v>
      </c>
      <c r="D132" s="150" t="s">
        <v>168</v>
      </c>
      <c r="E132" s="151" t="s">
        <v>1509</v>
      </c>
      <c r="F132" s="152" t="s">
        <v>1510</v>
      </c>
      <c r="G132" s="153" t="s">
        <v>180</v>
      </c>
      <c r="H132" s="154">
        <v>1</v>
      </c>
      <c r="I132" s="155"/>
      <c r="J132" s="156">
        <f>ROUND(I132*H132,2)</f>
        <v>0</v>
      </c>
      <c r="K132" s="157"/>
      <c r="L132" s="33"/>
      <c r="M132" s="158" t="s">
        <v>1</v>
      </c>
      <c r="N132" s="159" t="s">
        <v>39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1501</v>
      </c>
      <c r="AT132" s="162" t="s">
        <v>168</v>
      </c>
      <c r="AU132" s="162" t="s">
        <v>84</v>
      </c>
      <c r="AY132" s="17" t="s">
        <v>166</v>
      </c>
      <c r="BE132" s="163">
        <f>IF(N132="základní",J132,0)</f>
        <v>0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7" t="s">
        <v>82</v>
      </c>
      <c r="BK132" s="163">
        <f>ROUND(I132*H132,2)</f>
        <v>0</v>
      </c>
      <c r="BL132" s="17" t="s">
        <v>1501</v>
      </c>
      <c r="BM132" s="162" t="s">
        <v>1511</v>
      </c>
    </row>
    <row r="133" spans="1:65" s="14" customFormat="1" ht="11.25">
      <c r="B133" s="172"/>
      <c r="D133" s="165" t="s">
        <v>174</v>
      </c>
      <c r="E133" s="173" t="s">
        <v>1</v>
      </c>
      <c r="F133" s="174" t="s">
        <v>82</v>
      </c>
      <c r="H133" s="175">
        <v>1</v>
      </c>
      <c r="I133" s="176"/>
      <c r="L133" s="172"/>
      <c r="M133" s="177"/>
      <c r="N133" s="178"/>
      <c r="O133" s="178"/>
      <c r="P133" s="178"/>
      <c r="Q133" s="178"/>
      <c r="R133" s="178"/>
      <c r="S133" s="178"/>
      <c r="T133" s="179"/>
      <c r="AT133" s="173" t="s">
        <v>174</v>
      </c>
      <c r="AU133" s="173" t="s">
        <v>84</v>
      </c>
      <c r="AV133" s="14" t="s">
        <v>84</v>
      </c>
      <c r="AW133" s="14" t="s">
        <v>30</v>
      </c>
      <c r="AX133" s="14" t="s">
        <v>74</v>
      </c>
      <c r="AY133" s="173" t="s">
        <v>166</v>
      </c>
    </row>
    <row r="134" spans="1:65" s="15" customFormat="1" ht="11.25">
      <c r="B134" s="180"/>
      <c r="D134" s="165" t="s">
        <v>174</v>
      </c>
      <c r="E134" s="181" t="s">
        <v>1</v>
      </c>
      <c r="F134" s="182" t="s">
        <v>177</v>
      </c>
      <c r="H134" s="183">
        <v>1</v>
      </c>
      <c r="I134" s="184"/>
      <c r="L134" s="180"/>
      <c r="M134" s="185"/>
      <c r="N134" s="186"/>
      <c r="O134" s="186"/>
      <c r="P134" s="186"/>
      <c r="Q134" s="186"/>
      <c r="R134" s="186"/>
      <c r="S134" s="186"/>
      <c r="T134" s="187"/>
      <c r="AT134" s="181" t="s">
        <v>174</v>
      </c>
      <c r="AU134" s="181" t="s">
        <v>84</v>
      </c>
      <c r="AV134" s="15" t="s">
        <v>172</v>
      </c>
      <c r="AW134" s="15" t="s">
        <v>30</v>
      </c>
      <c r="AX134" s="15" t="s">
        <v>82</v>
      </c>
      <c r="AY134" s="181" t="s">
        <v>166</v>
      </c>
    </row>
    <row r="135" spans="1:65" s="2" customFormat="1" ht="24.2" customHeight="1">
      <c r="A135" s="32"/>
      <c r="B135" s="149"/>
      <c r="C135" s="150" t="s">
        <v>197</v>
      </c>
      <c r="D135" s="150" t="s">
        <v>168</v>
      </c>
      <c r="E135" s="151" t="s">
        <v>1512</v>
      </c>
      <c r="F135" s="152" t="s">
        <v>1513</v>
      </c>
      <c r="G135" s="153" t="s">
        <v>180</v>
      </c>
      <c r="H135" s="154">
        <v>1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39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1501</v>
      </c>
      <c r="AT135" s="162" t="s">
        <v>168</v>
      </c>
      <c r="AU135" s="162" t="s">
        <v>84</v>
      </c>
      <c r="AY135" s="17" t="s">
        <v>166</v>
      </c>
      <c r="BE135" s="163">
        <f>IF(N135="základní",J135,0)</f>
        <v>0</v>
      </c>
      <c r="BF135" s="163">
        <f>IF(N135="snížená",J135,0)</f>
        <v>0</v>
      </c>
      <c r="BG135" s="163">
        <f>IF(N135="zákl. přenesená",J135,0)</f>
        <v>0</v>
      </c>
      <c r="BH135" s="163">
        <f>IF(N135="sníž. přenesená",J135,0)</f>
        <v>0</v>
      </c>
      <c r="BI135" s="163">
        <f>IF(N135="nulová",J135,0)</f>
        <v>0</v>
      </c>
      <c r="BJ135" s="17" t="s">
        <v>82</v>
      </c>
      <c r="BK135" s="163">
        <f>ROUND(I135*H135,2)</f>
        <v>0</v>
      </c>
      <c r="BL135" s="17" t="s">
        <v>1501</v>
      </c>
      <c r="BM135" s="162" t="s">
        <v>1514</v>
      </c>
    </row>
    <row r="136" spans="1:65" s="14" customFormat="1" ht="11.25">
      <c r="B136" s="172"/>
      <c r="D136" s="165" t="s">
        <v>174</v>
      </c>
      <c r="E136" s="173" t="s">
        <v>1</v>
      </c>
      <c r="F136" s="174" t="s">
        <v>82</v>
      </c>
      <c r="H136" s="175">
        <v>1</v>
      </c>
      <c r="I136" s="176"/>
      <c r="L136" s="172"/>
      <c r="M136" s="177"/>
      <c r="N136" s="178"/>
      <c r="O136" s="178"/>
      <c r="P136" s="178"/>
      <c r="Q136" s="178"/>
      <c r="R136" s="178"/>
      <c r="S136" s="178"/>
      <c r="T136" s="179"/>
      <c r="AT136" s="173" t="s">
        <v>174</v>
      </c>
      <c r="AU136" s="173" t="s">
        <v>84</v>
      </c>
      <c r="AV136" s="14" t="s">
        <v>84</v>
      </c>
      <c r="AW136" s="14" t="s">
        <v>30</v>
      </c>
      <c r="AX136" s="14" t="s">
        <v>74</v>
      </c>
      <c r="AY136" s="173" t="s">
        <v>166</v>
      </c>
    </row>
    <row r="137" spans="1:65" s="15" customFormat="1" ht="11.25">
      <c r="B137" s="180"/>
      <c r="D137" s="165" t="s">
        <v>174</v>
      </c>
      <c r="E137" s="181" t="s">
        <v>1</v>
      </c>
      <c r="F137" s="182" t="s">
        <v>177</v>
      </c>
      <c r="H137" s="183">
        <v>1</v>
      </c>
      <c r="I137" s="184"/>
      <c r="L137" s="180"/>
      <c r="M137" s="185"/>
      <c r="N137" s="186"/>
      <c r="O137" s="186"/>
      <c r="P137" s="186"/>
      <c r="Q137" s="186"/>
      <c r="R137" s="186"/>
      <c r="S137" s="186"/>
      <c r="T137" s="187"/>
      <c r="AT137" s="181" t="s">
        <v>174</v>
      </c>
      <c r="AU137" s="181" t="s">
        <v>84</v>
      </c>
      <c r="AV137" s="15" t="s">
        <v>172</v>
      </c>
      <c r="AW137" s="15" t="s">
        <v>30</v>
      </c>
      <c r="AX137" s="15" t="s">
        <v>82</v>
      </c>
      <c r="AY137" s="181" t="s">
        <v>166</v>
      </c>
    </row>
    <row r="138" spans="1:65" s="2" customFormat="1" ht="16.5" customHeight="1">
      <c r="A138" s="32"/>
      <c r="B138" s="149"/>
      <c r="C138" s="150" t="s">
        <v>201</v>
      </c>
      <c r="D138" s="150" t="s">
        <v>168</v>
      </c>
      <c r="E138" s="151" t="s">
        <v>1515</v>
      </c>
      <c r="F138" s="152" t="s">
        <v>1516</v>
      </c>
      <c r="G138" s="153" t="s">
        <v>180</v>
      </c>
      <c r="H138" s="154">
        <v>1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39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1501</v>
      </c>
      <c r="AT138" s="162" t="s">
        <v>168</v>
      </c>
      <c r="AU138" s="162" t="s">
        <v>84</v>
      </c>
      <c r="AY138" s="17" t="s">
        <v>166</v>
      </c>
      <c r="BE138" s="163">
        <f>IF(N138="základní",J138,0)</f>
        <v>0</v>
      </c>
      <c r="BF138" s="163">
        <f>IF(N138="snížená",J138,0)</f>
        <v>0</v>
      </c>
      <c r="BG138" s="163">
        <f>IF(N138="zákl. přenesená",J138,0)</f>
        <v>0</v>
      </c>
      <c r="BH138" s="163">
        <f>IF(N138="sníž. přenesená",J138,0)</f>
        <v>0</v>
      </c>
      <c r="BI138" s="163">
        <f>IF(N138="nulová",J138,0)</f>
        <v>0</v>
      </c>
      <c r="BJ138" s="17" t="s">
        <v>82</v>
      </c>
      <c r="BK138" s="163">
        <f>ROUND(I138*H138,2)</f>
        <v>0</v>
      </c>
      <c r="BL138" s="17" t="s">
        <v>1501</v>
      </c>
      <c r="BM138" s="162" t="s">
        <v>1517</v>
      </c>
    </row>
    <row r="139" spans="1:65" s="14" customFormat="1" ht="11.25">
      <c r="B139" s="172"/>
      <c r="D139" s="165" t="s">
        <v>174</v>
      </c>
      <c r="E139" s="173" t="s">
        <v>1</v>
      </c>
      <c r="F139" s="174" t="s">
        <v>82</v>
      </c>
      <c r="H139" s="175">
        <v>1</v>
      </c>
      <c r="I139" s="176"/>
      <c r="L139" s="172"/>
      <c r="M139" s="177"/>
      <c r="N139" s="178"/>
      <c r="O139" s="178"/>
      <c r="P139" s="178"/>
      <c r="Q139" s="178"/>
      <c r="R139" s="178"/>
      <c r="S139" s="178"/>
      <c r="T139" s="179"/>
      <c r="AT139" s="173" t="s">
        <v>174</v>
      </c>
      <c r="AU139" s="173" t="s">
        <v>84</v>
      </c>
      <c r="AV139" s="14" t="s">
        <v>84</v>
      </c>
      <c r="AW139" s="14" t="s">
        <v>30</v>
      </c>
      <c r="AX139" s="14" t="s">
        <v>74</v>
      </c>
      <c r="AY139" s="173" t="s">
        <v>166</v>
      </c>
    </row>
    <row r="140" spans="1:65" s="15" customFormat="1" ht="11.25">
      <c r="B140" s="180"/>
      <c r="D140" s="165" t="s">
        <v>174</v>
      </c>
      <c r="E140" s="181" t="s">
        <v>1</v>
      </c>
      <c r="F140" s="182" t="s">
        <v>177</v>
      </c>
      <c r="H140" s="183">
        <v>1</v>
      </c>
      <c r="I140" s="184"/>
      <c r="L140" s="180"/>
      <c r="M140" s="185"/>
      <c r="N140" s="186"/>
      <c r="O140" s="186"/>
      <c r="P140" s="186"/>
      <c r="Q140" s="186"/>
      <c r="R140" s="186"/>
      <c r="S140" s="186"/>
      <c r="T140" s="187"/>
      <c r="AT140" s="181" t="s">
        <v>174</v>
      </c>
      <c r="AU140" s="181" t="s">
        <v>84</v>
      </c>
      <c r="AV140" s="15" t="s">
        <v>172</v>
      </c>
      <c r="AW140" s="15" t="s">
        <v>30</v>
      </c>
      <c r="AX140" s="15" t="s">
        <v>82</v>
      </c>
      <c r="AY140" s="181" t="s">
        <v>166</v>
      </c>
    </row>
    <row r="141" spans="1:65" s="2" customFormat="1" ht="16.5" customHeight="1">
      <c r="A141" s="32"/>
      <c r="B141" s="149"/>
      <c r="C141" s="150" t="s">
        <v>205</v>
      </c>
      <c r="D141" s="150" t="s">
        <v>168</v>
      </c>
      <c r="E141" s="151" t="s">
        <v>1518</v>
      </c>
      <c r="F141" s="152" t="s">
        <v>1519</v>
      </c>
      <c r="G141" s="153" t="s">
        <v>180</v>
      </c>
      <c r="H141" s="154">
        <v>1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39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1501</v>
      </c>
      <c r="AT141" s="162" t="s">
        <v>168</v>
      </c>
      <c r="AU141" s="162" t="s">
        <v>84</v>
      </c>
      <c r="AY141" s="17" t="s">
        <v>166</v>
      </c>
      <c r="BE141" s="163">
        <f>IF(N141="základní",J141,0)</f>
        <v>0</v>
      </c>
      <c r="BF141" s="163">
        <f>IF(N141="snížená",J141,0)</f>
        <v>0</v>
      </c>
      <c r="BG141" s="163">
        <f>IF(N141="zákl. přenesená",J141,0)</f>
        <v>0</v>
      </c>
      <c r="BH141" s="163">
        <f>IF(N141="sníž. přenesená",J141,0)</f>
        <v>0</v>
      </c>
      <c r="BI141" s="163">
        <f>IF(N141="nulová",J141,0)</f>
        <v>0</v>
      </c>
      <c r="BJ141" s="17" t="s">
        <v>82</v>
      </c>
      <c r="BK141" s="163">
        <f>ROUND(I141*H141,2)</f>
        <v>0</v>
      </c>
      <c r="BL141" s="17" t="s">
        <v>1501</v>
      </c>
      <c r="BM141" s="162" t="s">
        <v>1520</v>
      </c>
    </row>
    <row r="142" spans="1:65" s="14" customFormat="1" ht="11.25">
      <c r="B142" s="172"/>
      <c r="D142" s="165" t="s">
        <v>174</v>
      </c>
      <c r="E142" s="173" t="s">
        <v>1</v>
      </c>
      <c r="F142" s="174" t="s">
        <v>82</v>
      </c>
      <c r="H142" s="175">
        <v>1</v>
      </c>
      <c r="I142" s="176"/>
      <c r="L142" s="172"/>
      <c r="M142" s="177"/>
      <c r="N142" s="178"/>
      <c r="O142" s="178"/>
      <c r="P142" s="178"/>
      <c r="Q142" s="178"/>
      <c r="R142" s="178"/>
      <c r="S142" s="178"/>
      <c r="T142" s="179"/>
      <c r="AT142" s="173" t="s">
        <v>174</v>
      </c>
      <c r="AU142" s="173" t="s">
        <v>84</v>
      </c>
      <c r="AV142" s="14" t="s">
        <v>84</v>
      </c>
      <c r="AW142" s="14" t="s">
        <v>30</v>
      </c>
      <c r="AX142" s="14" t="s">
        <v>74</v>
      </c>
      <c r="AY142" s="173" t="s">
        <v>166</v>
      </c>
    </row>
    <row r="143" spans="1:65" s="15" customFormat="1" ht="11.25">
      <c r="B143" s="180"/>
      <c r="D143" s="165" t="s">
        <v>174</v>
      </c>
      <c r="E143" s="181" t="s">
        <v>1</v>
      </c>
      <c r="F143" s="182" t="s">
        <v>177</v>
      </c>
      <c r="H143" s="183">
        <v>1</v>
      </c>
      <c r="I143" s="184"/>
      <c r="L143" s="180"/>
      <c r="M143" s="185"/>
      <c r="N143" s="186"/>
      <c r="O143" s="186"/>
      <c r="P143" s="186"/>
      <c r="Q143" s="186"/>
      <c r="R143" s="186"/>
      <c r="S143" s="186"/>
      <c r="T143" s="187"/>
      <c r="AT143" s="181" t="s">
        <v>174</v>
      </c>
      <c r="AU143" s="181" t="s">
        <v>84</v>
      </c>
      <c r="AV143" s="15" t="s">
        <v>172</v>
      </c>
      <c r="AW143" s="15" t="s">
        <v>30</v>
      </c>
      <c r="AX143" s="15" t="s">
        <v>82</v>
      </c>
      <c r="AY143" s="181" t="s">
        <v>166</v>
      </c>
    </row>
    <row r="144" spans="1:65" s="12" customFormat="1" ht="22.9" customHeight="1">
      <c r="B144" s="136"/>
      <c r="D144" s="137" t="s">
        <v>73</v>
      </c>
      <c r="E144" s="147" t="s">
        <v>1521</v>
      </c>
      <c r="F144" s="147" t="s">
        <v>1522</v>
      </c>
      <c r="I144" s="139"/>
      <c r="J144" s="148">
        <f>BK144</f>
        <v>0</v>
      </c>
      <c r="L144" s="136"/>
      <c r="M144" s="141"/>
      <c r="N144" s="142"/>
      <c r="O144" s="142"/>
      <c r="P144" s="143">
        <f>SUM(P145:P150)</f>
        <v>0</v>
      </c>
      <c r="Q144" s="142"/>
      <c r="R144" s="143">
        <f>SUM(R145:R150)</f>
        <v>0</v>
      </c>
      <c r="S144" s="142"/>
      <c r="T144" s="144">
        <f>SUM(T145:T150)</f>
        <v>0</v>
      </c>
      <c r="AR144" s="137" t="s">
        <v>197</v>
      </c>
      <c r="AT144" s="145" t="s">
        <v>73</v>
      </c>
      <c r="AU144" s="145" t="s">
        <v>82</v>
      </c>
      <c r="AY144" s="137" t="s">
        <v>166</v>
      </c>
      <c r="BK144" s="146">
        <f>SUM(BK145:BK150)</f>
        <v>0</v>
      </c>
    </row>
    <row r="145" spans="1:65" s="2" customFormat="1" ht="24.2" customHeight="1">
      <c r="A145" s="32"/>
      <c r="B145" s="149"/>
      <c r="C145" s="150" t="s">
        <v>209</v>
      </c>
      <c r="D145" s="150" t="s">
        <v>168</v>
      </c>
      <c r="E145" s="151" t="s">
        <v>1523</v>
      </c>
      <c r="F145" s="152" t="s">
        <v>1524</v>
      </c>
      <c r="G145" s="153" t="s">
        <v>636</v>
      </c>
      <c r="H145" s="154">
        <v>1</v>
      </c>
      <c r="I145" s="155"/>
      <c r="J145" s="156">
        <f>ROUND(I145*H145,2)</f>
        <v>0</v>
      </c>
      <c r="K145" s="157"/>
      <c r="L145" s="33"/>
      <c r="M145" s="158" t="s">
        <v>1</v>
      </c>
      <c r="N145" s="159" t="s">
        <v>39</v>
      </c>
      <c r="O145" s="58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1501</v>
      </c>
      <c r="AT145" s="162" t="s">
        <v>168</v>
      </c>
      <c r="AU145" s="162" t="s">
        <v>84</v>
      </c>
      <c r="AY145" s="17" t="s">
        <v>166</v>
      </c>
      <c r="BE145" s="163">
        <f>IF(N145="základní",J145,0)</f>
        <v>0</v>
      </c>
      <c r="BF145" s="163">
        <f>IF(N145="snížená",J145,0)</f>
        <v>0</v>
      </c>
      <c r="BG145" s="163">
        <f>IF(N145="zákl. přenesená",J145,0)</f>
        <v>0</v>
      </c>
      <c r="BH145" s="163">
        <f>IF(N145="sníž. přenesená",J145,0)</f>
        <v>0</v>
      </c>
      <c r="BI145" s="163">
        <f>IF(N145="nulová",J145,0)</f>
        <v>0</v>
      </c>
      <c r="BJ145" s="17" t="s">
        <v>82</v>
      </c>
      <c r="BK145" s="163">
        <f>ROUND(I145*H145,2)</f>
        <v>0</v>
      </c>
      <c r="BL145" s="17" t="s">
        <v>1501</v>
      </c>
      <c r="BM145" s="162" t="s">
        <v>1525</v>
      </c>
    </row>
    <row r="146" spans="1:65" s="14" customFormat="1" ht="11.25">
      <c r="B146" s="172"/>
      <c r="D146" s="165" t="s">
        <v>174</v>
      </c>
      <c r="E146" s="173" t="s">
        <v>1</v>
      </c>
      <c r="F146" s="174" t="s">
        <v>82</v>
      </c>
      <c r="H146" s="175">
        <v>1</v>
      </c>
      <c r="I146" s="176"/>
      <c r="L146" s="172"/>
      <c r="M146" s="177"/>
      <c r="N146" s="178"/>
      <c r="O146" s="178"/>
      <c r="P146" s="178"/>
      <c r="Q146" s="178"/>
      <c r="R146" s="178"/>
      <c r="S146" s="178"/>
      <c r="T146" s="179"/>
      <c r="AT146" s="173" t="s">
        <v>174</v>
      </c>
      <c r="AU146" s="173" t="s">
        <v>84</v>
      </c>
      <c r="AV146" s="14" t="s">
        <v>84</v>
      </c>
      <c r="AW146" s="14" t="s">
        <v>30</v>
      </c>
      <c r="AX146" s="14" t="s">
        <v>74</v>
      </c>
      <c r="AY146" s="173" t="s">
        <v>166</v>
      </c>
    </row>
    <row r="147" spans="1:65" s="15" customFormat="1" ht="11.25">
      <c r="B147" s="180"/>
      <c r="D147" s="165" t="s">
        <v>174</v>
      </c>
      <c r="E147" s="181" t="s">
        <v>1</v>
      </c>
      <c r="F147" s="182" t="s">
        <v>177</v>
      </c>
      <c r="H147" s="183">
        <v>1</v>
      </c>
      <c r="I147" s="184"/>
      <c r="L147" s="180"/>
      <c r="M147" s="185"/>
      <c r="N147" s="186"/>
      <c r="O147" s="186"/>
      <c r="P147" s="186"/>
      <c r="Q147" s="186"/>
      <c r="R147" s="186"/>
      <c r="S147" s="186"/>
      <c r="T147" s="187"/>
      <c r="AT147" s="181" t="s">
        <v>174</v>
      </c>
      <c r="AU147" s="181" t="s">
        <v>84</v>
      </c>
      <c r="AV147" s="15" t="s">
        <v>172</v>
      </c>
      <c r="AW147" s="15" t="s">
        <v>30</v>
      </c>
      <c r="AX147" s="15" t="s">
        <v>82</v>
      </c>
      <c r="AY147" s="181" t="s">
        <v>166</v>
      </c>
    </row>
    <row r="148" spans="1:65" s="2" customFormat="1" ht="16.5" customHeight="1">
      <c r="A148" s="32"/>
      <c r="B148" s="149"/>
      <c r="C148" s="150" t="s">
        <v>188</v>
      </c>
      <c r="D148" s="150" t="s">
        <v>168</v>
      </c>
      <c r="E148" s="151" t="s">
        <v>1526</v>
      </c>
      <c r="F148" s="152" t="s">
        <v>1527</v>
      </c>
      <c r="G148" s="153" t="s">
        <v>636</v>
      </c>
      <c r="H148" s="154">
        <v>1</v>
      </c>
      <c r="I148" s="155"/>
      <c r="J148" s="156">
        <f>ROUND(I148*H148,2)</f>
        <v>0</v>
      </c>
      <c r="K148" s="157"/>
      <c r="L148" s="33"/>
      <c r="M148" s="158" t="s">
        <v>1</v>
      </c>
      <c r="N148" s="159" t="s">
        <v>39</v>
      </c>
      <c r="O148" s="58"/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1501</v>
      </c>
      <c r="AT148" s="162" t="s">
        <v>168</v>
      </c>
      <c r="AU148" s="162" t="s">
        <v>84</v>
      </c>
      <c r="AY148" s="17" t="s">
        <v>166</v>
      </c>
      <c r="BE148" s="163">
        <f>IF(N148="základní",J148,0)</f>
        <v>0</v>
      </c>
      <c r="BF148" s="163">
        <f>IF(N148="snížená",J148,0)</f>
        <v>0</v>
      </c>
      <c r="BG148" s="163">
        <f>IF(N148="zákl. přenesená",J148,0)</f>
        <v>0</v>
      </c>
      <c r="BH148" s="163">
        <f>IF(N148="sníž. přenesená",J148,0)</f>
        <v>0</v>
      </c>
      <c r="BI148" s="163">
        <f>IF(N148="nulová",J148,0)</f>
        <v>0</v>
      </c>
      <c r="BJ148" s="17" t="s">
        <v>82</v>
      </c>
      <c r="BK148" s="163">
        <f>ROUND(I148*H148,2)</f>
        <v>0</v>
      </c>
      <c r="BL148" s="17" t="s">
        <v>1501</v>
      </c>
      <c r="BM148" s="162" t="s">
        <v>1528</v>
      </c>
    </row>
    <row r="149" spans="1:65" s="14" customFormat="1" ht="11.25">
      <c r="B149" s="172"/>
      <c r="D149" s="165" t="s">
        <v>174</v>
      </c>
      <c r="E149" s="173" t="s">
        <v>1</v>
      </c>
      <c r="F149" s="174" t="s">
        <v>82</v>
      </c>
      <c r="H149" s="175">
        <v>1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84</v>
      </c>
      <c r="AV149" s="14" t="s">
        <v>84</v>
      </c>
      <c r="AW149" s="14" t="s">
        <v>30</v>
      </c>
      <c r="AX149" s="14" t="s">
        <v>74</v>
      </c>
      <c r="AY149" s="173" t="s">
        <v>166</v>
      </c>
    </row>
    <row r="150" spans="1:65" s="15" customFormat="1" ht="11.25">
      <c r="B150" s="180"/>
      <c r="D150" s="165" t="s">
        <v>174</v>
      </c>
      <c r="E150" s="181" t="s">
        <v>1</v>
      </c>
      <c r="F150" s="182" t="s">
        <v>177</v>
      </c>
      <c r="H150" s="183">
        <v>1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174</v>
      </c>
      <c r="AU150" s="181" t="s">
        <v>84</v>
      </c>
      <c r="AV150" s="15" t="s">
        <v>172</v>
      </c>
      <c r="AW150" s="15" t="s">
        <v>30</v>
      </c>
      <c r="AX150" s="15" t="s">
        <v>82</v>
      </c>
      <c r="AY150" s="181" t="s">
        <v>166</v>
      </c>
    </row>
    <row r="151" spans="1:65" s="12" customFormat="1" ht="22.9" customHeight="1">
      <c r="B151" s="136"/>
      <c r="D151" s="137" t="s">
        <v>73</v>
      </c>
      <c r="E151" s="147" t="s">
        <v>1529</v>
      </c>
      <c r="F151" s="147" t="s">
        <v>1530</v>
      </c>
      <c r="I151" s="139"/>
      <c r="J151" s="148">
        <f>BK151</f>
        <v>0</v>
      </c>
      <c r="L151" s="136"/>
      <c r="M151" s="141"/>
      <c r="N151" s="142"/>
      <c r="O151" s="142"/>
      <c r="P151" s="143">
        <f>SUM(P152:P154)</f>
        <v>0</v>
      </c>
      <c r="Q151" s="142"/>
      <c r="R151" s="143">
        <f>SUM(R152:R154)</f>
        <v>0</v>
      </c>
      <c r="S151" s="142"/>
      <c r="T151" s="144">
        <f>SUM(T152:T154)</f>
        <v>0</v>
      </c>
      <c r="AR151" s="137" t="s">
        <v>197</v>
      </c>
      <c r="AT151" s="145" t="s">
        <v>73</v>
      </c>
      <c r="AU151" s="145" t="s">
        <v>82</v>
      </c>
      <c r="AY151" s="137" t="s">
        <v>166</v>
      </c>
      <c r="BK151" s="146">
        <f>SUM(BK152:BK154)</f>
        <v>0</v>
      </c>
    </row>
    <row r="152" spans="1:65" s="2" customFormat="1" ht="21.75" customHeight="1">
      <c r="A152" s="32"/>
      <c r="B152" s="149"/>
      <c r="C152" s="150" t="s">
        <v>216</v>
      </c>
      <c r="D152" s="150" t="s">
        <v>168</v>
      </c>
      <c r="E152" s="151" t="s">
        <v>1531</v>
      </c>
      <c r="F152" s="152" t="s">
        <v>1532</v>
      </c>
      <c r="G152" s="153" t="s">
        <v>636</v>
      </c>
      <c r="H152" s="154">
        <v>1</v>
      </c>
      <c r="I152" s="155"/>
      <c r="J152" s="156">
        <f>ROUND(I152*H152,2)</f>
        <v>0</v>
      </c>
      <c r="K152" s="157"/>
      <c r="L152" s="33"/>
      <c r="M152" s="158" t="s">
        <v>1</v>
      </c>
      <c r="N152" s="159" t="s">
        <v>39</v>
      </c>
      <c r="O152" s="58"/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1501</v>
      </c>
      <c r="AT152" s="162" t="s">
        <v>168</v>
      </c>
      <c r="AU152" s="162" t="s">
        <v>84</v>
      </c>
      <c r="AY152" s="17" t="s">
        <v>166</v>
      </c>
      <c r="BE152" s="163">
        <f>IF(N152="základní",J152,0)</f>
        <v>0</v>
      </c>
      <c r="BF152" s="163">
        <f>IF(N152="snížená",J152,0)</f>
        <v>0</v>
      </c>
      <c r="BG152" s="163">
        <f>IF(N152="zákl. přenesená",J152,0)</f>
        <v>0</v>
      </c>
      <c r="BH152" s="163">
        <f>IF(N152="sníž. přenesená",J152,0)</f>
        <v>0</v>
      </c>
      <c r="BI152" s="163">
        <f>IF(N152="nulová",J152,0)</f>
        <v>0</v>
      </c>
      <c r="BJ152" s="17" t="s">
        <v>82</v>
      </c>
      <c r="BK152" s="163">
        <f>ROUND(I152*H152,2)</f>
        <v>0</v>
      </c>
      <c r="BL152" s="17" t="s">
        <v>1501</v>
      </c>
      <c r="BM152" s="162" t="s">
        <v>1533</v>
      </c>
    </row>
    <row r="153" spans="1:65" s="14" customFormat="1" ht="11.25">
      <c r="B153" s="172"/>
      <c r="D153" s="165" t="s">
        <v>174</v>
      </c>
      <c r="E153" s="173" t="s">
        <v>1</v>
      </c>
      <c r="F153" s="174" t="s">
        <v>82</v>
      </c>
      <c r="H153" s="175">
        <v>1</v>
      </c>
      <c r="I153" s="176"/>
      <c r="L153" s="172"/>
      <c r="M153" s="177"/>
      <c r="N153" s="178"/>
      <c r="O153" s="178"/>
      <c r="P153" s="178"/>
      <c r="Q153" s="178"/>
      <c r="R153" s="178"/>
      <c r="S153" s="178"/>
      <c r="T153" s="179"/>
      <c r="AT153" s="173" t="s">
        <v>174</v>
      </c>
      <c r="AU153" s="173" t="s">
        <v>84</v>
      </c>
      <c r="AV153" s="14" t="s">
        <v>84</v>
      </c>
      <c r="AW153" s="14" t="s">
        <v>30</v>
      </c>
      <c r="AX153" s="14" t="s">
        <v>74</v>
      </c>
      <c r="AY153" s="173" t="s">
        <v>166</v>
      </c>
    </row>
    <row r="154" spans="1:65" s="15" customFormat="1" ht="11.25">
      <c r="B154" s="180"/>
      <c r="D154" s="165" t="s">
        <v>174</v>
      </c>
      <c r="E154" s="181" t="s">
        <v>1</v>
      </c>
      <c r="F154" s="182" t="s">
        <v>177</v>
      </c>
      <c r="H154" s="183">
        <v>1</v>
      </c>
      <c r="I154" s="184"/>
      <c r="L154" s="180"/>
      <c r="M154" s="188"/>
      <c r="N154" s="189"/>
      <c r="O154" s="189"/>
      <c r="P154" s="189"/>
      <c r="Q154" s="189"/>
      <c r="R154" s="189"/>
      <c r="S154" s="189"/>
      <c r="T154" s="190"/>
      <c r="AT154" s="181" t="s">
        <v>174</v>
      </c>
      <c r="AU154" s="181" t="s">
        <v>84</v>
      </c>
      <c r="AV154" s="15" t="s">
        <v>172</v>
      </c>
      <c r="AW154" s="15" t="s">
        <v>30</v>
      </c>
      <c r="AX154" s="15" t="s">
        <v>82</v>
      </c>
      <c r="AY154" s="181" t="s">
        <v>166</v>
      </c>
    </row>
    <row r="155" spans="1:65" s="2" customFormat="1" ht="6.95" customHeight="1">
      <c r="A155" s="32"/>
      <c r="B155" s="47"/>
      <c r="C155" s="48"/>
      <c r="D155" s="48"/>
      <c r="E155" s="48"/>
      <c r="F155" s="48"/>
      <c r="G155" s="48"/>
      <c r="H155" s="48"/>
      <c r="I155" s="48"/>
      <c r="J155" s="48"/>
      <c r="K155" s="48"/>
      <c r="L155" s="33"/>
      <c r="M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</row>
  </sheetData>
  <autoFilter ref="C119:K154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83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2" t="s">
        <v>142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17. 4. 2025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3" t="str">
        <f>'Rekapitulace stavby'!E14</f>
        <v>Vyplň údaj</v>
      </c>
      <c r="F18" s="218"/>
      <c r="G18" s="218"/>
      <c r="H18" s="218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3" t="s">
        <v>1</v>
      </c>
      <c r="F27" s="223"/>
      <c r="G27" s="223"/>
      <c r="H27" s="22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34</v>
      </c>
      <c r="E30" s="32"/>
      <c r="F30" s="32"/>
      <c r="G30" s="32"/>
      <c r="H30" s="32"/>
      <c r="I30" s="32"/>
      <c r="J30" s="71">
        <f>ROUND(J119,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36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38</v>
      </c>
      <c r="E33" s="27" t="s">
        <v>39</v>
      </c>
      <c r="F33" s="104">
        <f>ROUND((SUM(BE119:BE171)),  2)</f>
        <v>0</v>
      </c>
      <c r="G33" s="32"/>
      <c r="H33" s="32"/>
      <c r="I33" s="105">
        <v>0.21</v>
      </c>
      <c r="J33" s="104">
        <f>ROUND(((SUM(BE119:BE171))*I33),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4">
        <f>ROUND((SUM(BF119:BF171)),  2)</f>
        <v>0</v>
      </c>
      <c r="G34" s="32"/>
      <c r="H34" s="32"/>
      <c r="I34" s="105">
        <v>0.12</v>
      </c>
      <c r="J34" s="104">
        <f>ROUND(((SUM(BF119:BF171))*I34),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4">
        <f>ROUND((SUM(BG119:BG171)),  2)</f>
        <v>0</v>
      </c>
      <c r="G35" s="32"/>
      <c r="H35" s="32"/>
      <c r="I35" s="105">
        <v>0.21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4">
        <f>ROUND((SUM(BH119:BH171)),  2)</f>
        <v>0</v>
      </c>
      <c r="G36" s="32"/>
      <c r="H36" s="32"/>
      <c r="I36" s="105">
        <v>0.12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4">
        <f>ROUND((SUM(BI119:BI171)),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44</v>
      </c>
      <c r="E39" s="60"/>
      <c r="F39" s="60"/>
      <c r="G39" s="108" t="s">
        <v>45</v>
      </c>
      <c r="H39" s="109" t="s">
        <v>46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2" t="str">
        <f>E9</f>
        <v>001 - Demoliční a přípravné práce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17. 4. 2025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J119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J120</f>
        <v>0</v>
      </c>
      <c r="L97" s="117"/>
    </row>
    <row r="98" spans="1:31" s="10" customFormat="1" ht="19.899999999999999" customHeight="1">
      <c r="B98" s="121"/>
      <c r="D98" s="122" t="s">
        <v>149</v>
      </c>
      <c r="E98" s="123"/>
      <c r="F98" s="123"/>
      <c r="G98" s="123"/>
      <c r="H98" s="123"/>
      <c r="I98" s="123"/>
      <c r="J98" s="124">
        <f>J121</f>
        <v>0</v>
      </c>
      <c r="L98" s="121"/>
    </row>
    <row r="99" spans="1:31" s="10" customFormat="1" ht="19.899999999999999" customHeight="1">
      <c r="B99" s="121"/>
      <c r="D99" s="122" t="s">
        <v>150</v>
      </c>
      <c r="E99" s="123"/>
      <c r="F99" s="123"/>
      <c r="G99" s="123"/>
      <c r="H99" s="123"/>
      <c r="I99" s="123"/>
      <c r="J99" s="124">
        <f>J135</f>
        <v>0</v>
      </c>
      <c r="L99" s="121"/>
    </row>
    <row r="100" spans="1:31" s="2" customFormat="1" ht="21.75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customHeight="1">
      <c r="A101" s="32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5" spans="1:31" s="2" customFormat="1" ht="6.95" customHeight="1">
      <c r="A105" s="32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151</v>
      </c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16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2"/>
      <c r="D109" s="32"/>
      <c r="E109" s="250" t="str">
        <f>E7</f>
        <v>NÁVRH ZAHRADY MŠ V HOROUŠÁNKÁCH</v>
      </c>
      <c r="F109" s="251"/>
      <c r="G109" s="251"/>
      <c r="H109" s="251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141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2"/>
      <c r="D111" s="32"/>
      <c r="E111" s="212" t="str">
        <f>E9</f>
        <v>001 - Demoliční a přípravné práce</v>
      </c>
      <c r="F111" s="252"/>
      <c r="G111" s="252"/>
      <c r="H111" s="25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20</v>
      </c>
      <c r="D113" s="32"/>
      <c r="E113" s="32"/>
      <c r="F113" s="25" t="str">
        <f>F12</f>
        <v xml:space="preserve"> </v>
      </c>
      <c r="G113" s="32"/>
      <c r="H113" s="32"/>
      <c r="I113" s="27" t="s">
        <v>22</v>
      </c>
      <c r="J113" s="55" t="str">
        <f>IF(J12="","",J12)</f>
        <v>17. 4. 2025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24</v>
      </c>
      <c r="D115" s="32"/>
      <c r="E115" s="32"/>
      <c r="F115" s="25" t="str">
        <f>E15</f>
        <v xml:space="preserve"> </v>
      </c>
      <c r="G115" s="32"/>
      <c r="H115" s="32"/>
      <c r="I115" s="27" t="s">
        <v>29</v>
      </c>
      <c r="J115" s="30" t="str">
        <f>E21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27</v>
      </c>
      <c r="D116" s="32"/>
      <c r="E116" s="32"/>
      <c r="F116" s="25" t="str">
        <f>IF(E18="","",E18)</f>
        <v>Vyplň údaj</v>
      </c>
      <c r="G116" s="32"/>
      <c r="H116" s="32"/>
      <c r="I116" s="27" t="s">
        <v>31</v>
      </c>
      <c r="J116" s="30" t="str">
        <f>E24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0.3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11" customFormat="1" ht="29.25" customHeight="1">
      <c r="A118" s="125"/>
      <c r="B118" s="126"/>
      <c r="C118" s="127" t="s">
        <v>152</v>
      </c>
      <c r="D118" s="128" t="s">
        <v>59</v>
      </c>
      <c r="E118" s="128" t="s">
        <v>55</v>
      </c>
      <c r="F118" s="128" t="s">
        <v>56</v>
      </c>
      <c r="G118" s="128" t="s">
        <v>153</v>
      </c>
      <c r="H118" s="128" t="s">
        <v>154</v>
      </c>
      <c r="I118" s="128" t="s">
        <v>155</v>
      </c>
      <c r="J118" s="129" t="s">
        <v>145</v>
      </c>
      <c r="K118" s="130" t="s">
        <v>156</v>
      </c>
      <c r="L118" s="131"/>
      <c r="M118" s="62" t="s">
        <v>1</v>
      </c>
      <c r="N118" s="63" t="s">
        <v>38</v>
      </c>
      <c r="O118" s="63" t="s">
        <v>157</v>
      </c>
      <c r="P118" s="63" t="s">
        <v>158</v>
      </c>
      <c r="Q118" s="63" t="s">
        <v>159</v>
      </c>
      <c r="R118" s="63" t="s">
        <v>160</v>
      </c>
      <c r="S118" s="63" t="s">
        <v>161</v>
      </c>
      <c r="T118" s="64" t="s">
        <v>162</v>
      </c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</row>
    <row r="119" spans="1:65" s="2" customFormat="1" ht="22.9" customHeight="1">
      <c r="A119" s="32"/>
      <c r="B119" s="33"/>
      <c r="C119" s="69" t="s">
        <v>163</v>
      </c>
      <c r="D119" s="32"/>
      <c r="E119" s="32"/>
      <c r="F119" s="32"/>
      <c r="G119" s="32"/>
      <c r="H119" s="32"/>
      <c r="I119" s="32"/>
      <c r="J119" s="132">
        <f>BK119</f>
        <v>0</v>
      </c>
      <c r="K119" s="32"/>
      <c r="L119" s="33"/>
      <c r="M119" s="65"/>
      <c r="N119" s="56"/>
      <c r="O119" s="66"/>
      <c r="P119" s="133">
        <f>P120</f>
        <v>0</v>
      </c>
      <c r="Q119" s="66"/>
      <c r="R119" s="133">
        <f>R120</f>
        <v>5.1240000000000001E-2</v>
      </c>
      <c r="S119" s="66"/>
      <c r="T119" s="134">
        <f>T120</f>
        <v>7.9799999999999995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T119" s="17" t="s">
        <v>73</v>
      </c>
      <c r="AU119" s="17" t="s">
        <v>147</v>
      </c>
      <c r="BK119" s="135">
        <f>BK120</f>
        <v>0</v>
      </c>
    </row>
    <row r="120" spans="1:65" s="12" customFormat="1" ht="25.9" customHeight="1">
      <c r="B120" s="136"/>
      <c r="D120" s="137" t="s">
        <v>73</v>
      </c>
      <c r="E120" s="138" t="s">
        <v>164</v>
      </c>
      <c r="F120" s="138" t="s">
        <v>165</v>
      </c>
      <c r="I120" s="139"/>
      <c r="J120" s="140">
        <f>BK120</f>
        <v>0</v>
      </c>
      <c r="L120" s="136"/>
      <c r="M120" s="141"/>
      <c r="N120" s="142"/>
      <c r="O120" s="142"/>
      <c r="P120" s="143">
        <f>P121+P135</f>
        <v>0</v>
      </c>
      <c r="Q120" s="142"/>
      <c r="R120" s="143">
        <f>R121+R135</f>
        <v>5.1240000000000001E-2</v>
      </c>
      <c r="S120" s="142"/>
      <c r="T120" s="144">
        <f>T121+T135</f>
        <v>7.9799999999999995</v>
      </c>
      <c r="AR120" s="137" t="s">
        <v>82</v>
      </c>
      <c r="AT120" s="145" t="s">
        <v>73</v>
      </c>
      <c r="AU120" s="145" t="s">
        <v>74</v>
      </c>
      <c r="AY120" s="137" t="s">
        <v>166</v>
      </c>
      <c r="BK120" s="146">
        <f>BK121+BK135</f>
        <v>0</v>
      </c>
    </row>
    <row r="121" spans="1:65" s="12" customFormat="1" ht="22.9" customHeight="1">
      <c r="B121" s="136"/>
      <c r="D121" s="137" t="s">
        <v>73</v>
      </c>
      <c r="E121" s="147" t="s">
        <v>82</v>
      </c>
      <c r="F121" s="147" t="s">
        <v>167</v>
      </c>
      <c r="I121" s="139"/>
      <c r="J121" s="148">
        <f>BK121</f>
        <v>0</v>
      </c>
      <c r="L121" s="136"/>
      <c r="M121" s="141"/>
      <c r="N121" s="142"/>
      <c r="O121" s="142"/>
      <c r="P121" s="143">
        <f>SUM(P122:P134)</f>
        <v>0</v>
      </c>
      <c r="Q121" s="142"/>
      <c r="R121" s="143">
        <f>SUM(R122:R134)</f>
        <v>5.1240000000000001E-2</v>
      </c>
      <c r="S121" s="142"/>
      <c r="T121" s="144">
        <f>SUM(T122:T134)</f>
        <v>0</v>
      </c>
      <c r="AR121" s="137" t="s">
        <v>82</v>
      </c>
      <c r="AT121" s="145" t="s">
        <v>73</v>
      </c>
      <c r="AU121" s="145" t="s">
        <v>82</v>
      </c>
      <c r="AY121" s="137" t="s">
        <v>166</v>
      </c>
      <c r="BK121" s="146">
        <f>SUM(BK122:BK134)</f>
        <v>0</v>
      </c>
    </row>
    <row r="122" spans="1:65" s="2" customFormat="1" ht="24.2" customHeight="1">
      <c r="A122" s="32"/>
      <c r="B122" s="149"/>
      <c r="C122" s="150" t="s">
        <v>82</v>
      </c>
      <c r="D122" s="150" t="s">
        <v>168</v>
      </c>
      <c r="E122" s="151" t="s">
        <v>169</v>
      </c>
      <c r="F122" s="152" t="s">
        <v>170</v>
      </c>
      <c r="G122" s="153" t="s">
        <v>171</v>
      </c>
      <c r="H122" s="154">
        <v>1500</v>
      </c>
      <c r="I122" s="155"/>
      <c r="J122" s="156">
        <f>ROUND(I122*H122,2)</f>
        <v>0</v>
      </c>
      <c r="K122" s="157"/>
      <c r="L122" s="33"/>
      <c r="M122" s="158" t="s">
        <v>1</v>
      </c>
      <c r="N122" s="159" t="s">
        <v>39</v>
      </c>
      <c r="O122" s="58"/>
      <c r="P122" s="160">
        <f>O122*H122</f>
        <v>0</v>
      </c>
      <c r="Q122" s="160">
        <v>0</v>
      </c>
      <c r="R122" s="160">
        <f>Q122*H122</f>
        <v>0</v>
      </c>
      <c r="S122" s="160">
        <v>0</v>
      </c>
      <c r="T122" s="161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62" t="s">
        <v>172</v>
      </c>
      <c r="AT122" s="162" t="s">
        <v>168</v>
      </c>
      <c r="AU122" s="162" t="s">
        <v>84</v>
      </c>
      <c r="AY122" s="17" t="s">
        <v>166</v>
      </c>
      <c r="BE122" s="163">
        <f>IF(N122="základní",J122,0)</f>
        <v>0</v>
      </c>
      <c r="BF122" s="163">
        <f>IF(N122="snížená",J122,0)</f>
        <v>0</v>
      </c>
      <c r="BG122" s="163">
        <f>IF(N122="zákl. přenesená",J122,0)</f>
        <v>0</v>
      </c>
      <c r="BH122" s="163">
        <f>IF(N122="sníž. přenesená",J122,0)</f>
        <v>0</v>
      </c>
      <c r="BI122" s="163">
        <f>IF(N122="nulová",J122,0)</f>
        <v>0</v>
      </c>
      <c r="BJ122" s="17" t="s">
        <v>82</v>
      </c>
      <c r="BK122" s="163">
        <f>ROUND(I122*H122,2)</f>
        <v>0</v>
      </c>
      <c r="BL122" s="17" t="s">
        <v>172</v>
      </c>
      <c r="BM122" s="162" t="s">
        <v>173</v>
      </c>
    </row>
    <row r="123" spans="1:65" s="13" customFormat="1" ht="11.25">
      <c r="B123" s="164"/>
      <c r="D123" s="165" t="s">
        <v>174</v>
      </c>
      <c r="E123" s="166" t="s">
        <v>1</v>
      </c>
      <c r="F123" s="167" t="s">
        <v>175</v>
      </c>
      <c r="H123" s="166" t="s">
        <v>1</v>
      </c>
      <c r="I123" s="168"/>
      <c r="L123" s="164"/>
      <c r="M123" s="169"/>
      <c r="N123" s="170"/>
      <c r="O123" s="170"/>
      <c r="P123" s="170"/>
      <c r="Q123" s="170"/>
      <c r="R123" s="170"/>
      <c r="S123" s="170"/>
      <c r="T123" s="171"/>
      <c r="AT123" s="166" t="s">
        <v>174</v>
      </c>
      <c r="AU123" s="166" t="s">
        <v>84</v>
      </c>
      <c r="AV123" s="13" t="s">
        <v>82</v>
      </c>
      <c r="AW123" s="13" t="s">
        <v>30</v>
      </c>
      <c r="AX123" s="13" t="s">
        <v>74</v>
      </c>
      <c r="AY123" s="166" t="s">
        <v>166</v>
      </c>
    </row>
    <row r="124" spans="1:65" s="14" customFormat="1" ht="11.25">
      <c r="B124" s="172"/>
      <c r="D124" s="165" t="s">
        <v>174</v>
      </c>
      <c r="E124" s="173" t="s">
        <v>1</v>
      </c>
      <c r="F124" s="174" t="s">
        <v>176</v>
      </c>
      <c r="H124" s="175">
        <v>1500</v>
      </c>
      <c r="I124" s="176"/>
      <c r="L124" s="172"/>
      <c r="M124" s="177"/>
      <c r="N124" s="178"/>
      <c r="O124" s="178"/>
      <c r="P124" s="178"/>
      <c r="Q124" s="178"/>
      <c r="R124" s="178"/>
      <c r="S124" s="178"/>
      <c r="T124" s="179"/>
      <c r="AT124" s="173" t="s">
        <v>174</v>
      </c>
      <c r="AU124" s="173" t="s">
        <v>84</v>
      </c>
      <c r="AV124" s="14" t="s">
        <v>84</v>
      </c>
      <c r="AW124" s="14" t="s">
        <v>30</v>
      </c>
      <c r="AX124" s="14" t="s">
        <v>74</v>
      </c>
      <c r="AY124" s="173" t="s">
        <v>166</v>
      </c>
    </row>
    <row r="125" spans="1:65" s="15" customFormat="1" ht="11.25">
      <c r="B125" s="180"/>
      <c r="D125" s="165" t="s">
        <v>174</v>
      </c>
      <c r="E125" s="181" t="s">
        <v>1</v>
      </c>
      <c r="F125" s="182" t="s">
        <v>177</v>
      </c>
      <c r="H125" s="183">
        <v>1500</v>
      </c>
      <c r="I125" s="184"/>
      <c r="L125" s="180"/>
      <c r="M125" s="185"/>
      <c r="N125" s="186"/>
      <c r="O125" s="186"/>
      <c r="P125" s="186"/>
      <c r="Q125" s="186"/>
      <c r="R125" s="186"/>
      <c r="S125" s="186"/>
      <c r="T125" s="187"/>
      <c r="AT125" s="181" t="s">
        <v>174</v>
      </c>
      <c r="AU125" s="181" t="s">
        <v>84</v>
      </c>
      <c r="AV125" s="15" t="s">
        <v>172</v>
      </c>
      <c r="AW125" s="15" t="s">
        <v>30</v>
      </c>
      <c r="AX125" s="15" t="s">
        <v>82</v>
      </c>
      <c r="AY125" s="181" t="s">
        <v>166</v>
      </c>
    </row>
    <row r="126" spans="1:65" s="2" customFormat="1" ht="24.2" customHeight="1">
      <c r="A126" s="32"/>
      <c r="B126" s="149"/>
      <c r="C126" s="150" t="s">
        <v>84</v>
      </c>
      <c r="D126" s="150" t="s">
        <v>168</v>
      </c>
      <c r="E126" s="151" t="s">
        <v>178</v>
      </c>
      <c r="F126" s="152" t="s">
        <v>179</v>
      </c>
      <c r="G126" s="153" t="s">
        <v>180</v>
      </c>
      <c r="H126" s="154">
        <v>4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1.281E-2</v>
      </c>
      <c r="R126" s="160">
        <f>Q126*H126</f>
        <v>5.1240000000000001E-2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172</v>
      </c>
      <c r="AT126" s="162" t="s">
        <v>168</v>
      </c>
      <c r="AU126" s="162" t="s">
        <v>84</v>
      </c>
      <c r="AY126" s="17" t="s">
        <v>166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172</v>
      </c>
      <c r="BM126" s="162" t="s">
        <v>181</v>
      </c>
    </row>
    <row r="127" spans="1:65" s="13" customFormat="1" ht="11.25">
      <c r="B127" s="164"/>
      <c r="D127" s="165" t="s">
        <v>174</v>
      </c>
      <c r="E127" s="166" t="s">
        <v>1</v>
      </c>
      <c r="F127" s="167" t="s">
        <v>182</v>
      </c>
      <c r="H127" s="166" t="s">
        <v>1</v>
      </c>
      <c r="I127" s="168"/>
      <c r="L127" s="164"/>
      <c r="M127" s="169"/>
      <c r="N127" s="170"/>
      <c r="O127" s="170"/>
      <c r="P127" s="170"/>
      <c r="Q127" s="170"/>
      <c r="R127" s="170"/>
      <c r="S127" s="170"/>
      <c r="T127" s="171"/>
      <c r="AT127" s="166" t="s">
        <v>174</v>
      </c>
      <c r="AU127" s="166" t="s">
        <v>84</v>
      </c>
      <c r="AV127" s="13" t="s">
        <v>82</v>
      </c>
      <c r="AW127" s="13" t="s">
        <v>30</v>
      </c>
      <c r="AX127" s="13" t="s">
        <v>74</v>
      </c>
      <c r="AY127" s="166" t="s">
        <v>166</v>
      </c>
    </row>
    <row r="128" spans="1:65" s="13" customFormat="1" ht="22.5">
      <c r="B128" s="164"/>
      <c r="D128" s="165" t="s">
        <v>174</v>
      </c>
      <c r="E128" s="166" t="s">
        <v>1</v>
      </c>
      <c r="F128" s="167" t="s">
        <v>183</v>
      </c>
      <c r="H128" s="166" t="s">
        <v>1</v>
      </c>
      <c r="I128" s="168"/>
      <c r="L128" s="164"/>
      <c r="M128" s="169"/>
      <c r="N128" s="170"/>
      <c r="O128" s="170"/>
      <c r="P128" s="170"/>
      <c r="Q128" s="170"/>
      <c r="R128" s="170"/>
      <c r="S128" s="170"/>
      <c r="T128" s="171"/>
      <c r="AT128" s="166" t="s">
        <v>174</v>
      </c>
      <c r="AU128" s="166" t="s">
        <v>84</v>
      </c>
      <c r="AV128" s="13" t="s">
        <v>82</v>
      </c>
      <c r="AW128" s="13" t="s">
        <v>30</v>
      </c>
      <c r="AX128" s="13" t="s">
        <v>74</v>
      </c>
      <c r="AY128" s="166" t="s">
        <v>166</v>
      </c>
    </row>
    <row r="129" spans="1:65" s="13" customFormat="1" ht="22.5">
      <c r="B129" s="164"/>
      <c r="D129" s="165" t="s">
        <v>174</v>
      </c>
      <c r="E129" s="166" t="s">
        <v>1</v>
      </c>
      <c r="F129" s="167" t="s">
        <v>184</v>
      </c>
      <c r="H129" s="166" t="s">
        <v>1</v>
      </c>
      <c r="I129" s="168"/>
      <c r="L129" s="164"/>
      <c r="M129" s="169"/>
      <c r="N129" s="170"/>
      <c r="O129" s="170"/>
      <c r="P129" s="170"/>
      <c r="Q129" s="170"/>
      <c r="R129" s="170"/>
      <c r="S129" s="170"/>
      <c r="T129" s="171"/>
      <c r="AT129" s="166" t="s">
        <v>174</v>
      </c>
      <c r="AU129" s="166" t="s">
        <v>84</v>
      </c>
      <c r="AV129" s="13" t="s">
        <v>82</v>
      </c>
      <c r="AW129" s="13" t="s">
        <v>30</v>
      </c>
      <c r="AX129" s="13" t="s">
        <v>74</v>
      </c>
      <c r="AY129" s="166" t="s">
        <v>166</v>
      </c>
    </row>
    <row r="130" spans="1:65" s="13" customFormat="1" ht="22.5">
      <c r="B130" s="164"/>
      <c r="D130" s="165" t="s">
        <v>174</v>
      </c>
      <c r="E130" s="166" t="s">
        <v>1</v>
      </c>
      <c r="F130" s="167" t="s">
        <v>185</v>
      </c>
      <c r="H130" s="166" t="s">
        <v>1</v>
      </c>
      <c r="I130" s="168"/>
      <c r="L130" s="164"/>
      <c r="M130" s="169"/>
      <c r="N130" s="170"/>
      <c r="O130" s="170"/>
      <c r="P130" s="170"/>
      <c r="Q130" s="170"/>
      <c r="R130" s="170"/>
      <c r="S130" s="170"/>
      <c r="T130" s="171"/>
      <c r="AT130" s="166" t="s">
        <v>174</v>
      </c>
      <c r="AU130" s="166" t="s">
        <v>84</v>
      </c>
      <c r="AV130" s="13" t="s">
        <v>82</v>
      </c>
      <c r="AW130" s="13" t="s">
        <v>30</v>
      </c>
      <c r="AX130" s="13" t="s">
        <v>74</v>
      </c>
      <c r="AY130" s="166" t="s">
        <v>166</v>
      </c>
    </row>
    <row r="131" spans="1:65" s="13" customFormat="1" ht="22.5">
      <c r="B131" s="164"/>
      <c r="D131" s="165" t="s">
        <v>174</v>
      </c>
      <c r="E131" s="166" t="s">
        <v>1</v>
      </c>
      <c r="F131" s="167" t="s">
        <v>186</v>
      </c>
      <c r="H131" s="166" t="s">
        <v>1</v>
      </c>
      <c r="I131" s="168"/>
      <c r="L131" s="164"/>
      <c r="M131" s="169"/>
      <c r="N131" s="170"/>
      <c r="O131" s="170"/>
      <c r="P131" s="170"/>
      <c r="Q131" s="170"/>
      <c r="R131" s="170"/>
      <c r="S131" s="170"/>
      <c r="T131" s="171"/>
      <c r="AT131" s="166" t="s">
        <v>174</v>
      </c>
      <c r="AU131" s="166" t="s">
        <v>84</v>
      </c>
      <c r="AV131" s="13" t="s">
        <v>82</v>
      </c>
      <c r="AW131" s="13" t="s">
        <v>30</v>
      </c>
      <c r="AX131" s="13" t="s">
        <v>74</v>
      </c>
      <c r="AY131" s="166" t="s">
        <v>166</v>
      </c>
    </row>
    <row r="132" spans="1:65" s="13" customFormat="1" ht="22.5">
      <c r="B132" s="164"/>
      <c r="D132" s="165" t="s">
        <v>174</v>
      </c>
      <c r="E132" s="166" t="s">
        <v>1</v>
      </c>
      <c r="F132" s="167" t="s">
        <v>187</v>
      </c>
      <c r="H132" s="166" t="s">
        <v>1</v>
      </c>
      <c r="I132" s="168"/>
      <c r="L132" s="164"/>
      <c r="M132" s="169"/>
      <c r="N132" s="170"/>
      <c r="O132" s="170"/>
      <c r="P132" s="170"/>
      <c r="Q132" s="170"/>
      <c r="R132" s="170"/>
      <c r="S132" s="170"/>
      <c r="T132" s="171"/>
      <c r="AT132" s="166" t="s">
        <v>174</v>
      </c>
      <c r="AU132" s="166" t="s">
        <v>84</v>
      </c>
      <c r="AV132" s="13" t="s">
        <v>82</v>
      </c>
      <c r="AW132" s="13" t="s">
        <v>30</v>
      </c>
      <c r="AX132" s="13" t="s">
        <v>74</v>
      </c>
      <c r="AY132" s="166" t="s">
        <v>166</v>
      </c>
    </row>
    <row r="133" spans="1:65" s="14" customFormat="1" ht="11.25">
      <c r="B133" s="172"/>
      <c r="D133" s="165" t="s">
        <v>174</v>
      </c>
      <c r="E133" s="173" t="s">
        <v>1</v>
      </c>
      <c r="F133" s="174" t="s">
        <v>172</v>
      </c>
      <c r="H133" s="175">
        <v>4</v>
      </c>
      <c r="I133" s="176"/>
      <c r="L133" s="172"/>
      <c r="M133" s="177"/>
      <c r="N133" s="178"/>
      <c r="O133" s="178"/>
      <c r="P133" s="178"/>
      <c r="Q133" s="178"/>
      <c r="R133" s="178"/>
      <c r="S133" s="178"/>
      <c r="T133" s="179"/>
      <c r="AT133" s="173" t="s">
        <v>174</v>
      </c>
      <c r="AU133" s="173" t="s">
        <v>84</v>
      </c>
      <c r="AV133" s="14" t="s">
        <v>84</v>
      </c>
      <c r="AW133" s="14" t="s">
        <v>30</v>
      </c>
      <c r="AX133" s="14" t="s">
        <v>74</v>
      </c>
      <c r="AY133" s="173" t="s">
        <v>166</v>
      </c>
    </row>
    <row r="134" spans="1:65" s="15" customFormat="1" ht="11.25">
      <c r="B134" s="180"/>
      <c r="D134" s="165" t="s">
        <v>174</v>
      </c>
      <c r="E134" s="181" t="s">
        <v>1</v>
      </c>
      <c r="F134" s="182" t="s">
        <v>177</v>
      </c>
      <c r="H134" s="183">
        <v>4</v>
      </c>
      <c r="I134" s="184"/>
      <c r="L134" s="180"/>
      <c r="M134" s="185"/>
      <c r="N134" s="186"/>
      <c r="O134" s="186"/>
      <c r="P134" s="186"/>
      <c r="Q134" s="186"/>
      <c r="R134" s="186"/>
      <c r="S134" s="186"/>
      <c r="T134" s="187"/>
      <c r="AT134" s="181" t="s">
        <v>174</v>
      </c>
      <c r="AU134" s="181" t="s">
        <v>84</v>
      </c>
      <c r="AV134" s="15" t="s">
        <v>172</v>
      </c>
      <c r="AW134" s="15" t="s">
        <v>30</v>
      </c>
      <c r="AX134" s="15" t="s">
        <v>82</v>
      </c>
      <c r="AY134" s="181" t="s">
        <v>166</v>
      </c>
    </row>
    <row r="135" spans="1:65" s="12" customFormat="1" ht="22.9" customHeight="1">
      <c r="B135" s="136"/>
      <c r="D135" s="137" t="s">
        <v>73</v>
      </c>
      <c r="E135" s="147" t="s">
        <v>188</v>
      </c>
      <c r="F135" s="147" t="s">
        <v>189</v>
      </c>
      <c r="I135" s="139"/>
      <c r="J135" s="148">
        <f>BK135</f>
        <v>0</v>
      </c>
      <c r="L135" s="136"/>
      <c r="M135" s="141"/>
      <c r="N135" s="142"/>
      <c r="O135" s="142"/>
      <c r="P135" s="143">
        <f>SUM(P136:P171)</f>
        <v>0</v>
      </c>
      <c r="Q135" s="142"/>
      <c r="R135" s="143">
        <f>SUM(R136:R171)</f>
        <v>0</v>
      </c>
      <c r="S135" s="142"/>
      <c r="T135" s="144">
        <f>SUM(T136:T171)</f>
        <v>7.9799999999999995</v>
      </c>
      <c r="AR135" s="137" t="s">
        <v>82</v>
      </c>
      <c r="AT135" s="145" t="s">
        <v>73</v>
      </c>
      <c r="AU135" s="145" t="s">
        <v>82</v>
      </c>
      <c r="AY135" s="137" t="s">
        <v>166</v>
      </c>
      <c r="BK135" s="146">
        <f>SUM(BK136:BK171)</f>
        <v>0</v>
      </c>
    </row>
    <row r="136" spans="1:65" s="2" customFormat="1" ht="66.75" customHeight="1">
      <c r="A136" s="32"/>
      <c r="B136" s="149"/>
      <c r="C136" s="150" t="s">
        <v>190</v>
      </c>
      <c r="D136" s="150" t="s">
        <v>168</v>
      </c>
      <c r="E136" s="151" t="s">
        <v>191</v>
      </c>
      <c r="F136" s="152" t="s">
        <v>192</v>
      </c>
      <c r="G136" s="153" t="s">
        <v>180</v>
      </c>
      <c r="H136" s="154">
        <v>2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0.42</v>
      </c>
      <c r="T136" s="161">
        <f>S136*H136</f>
        <v>0.84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172</v>
      </c>
      <c r="AT136" s="162" t="s">
        <v>168</v>
      </c>
      <c r="AU136" s="162" t="s">
        <v>84</v>
      </c>
      <c r="AY136" s="17" t="s">
        <v>166</v>
      </c>
      <c r="BE136" s="163">
        <f>IF(N136="základní",J136,0)</f>
        <v>0</v>
      </c>
      <c r="BF136" s="163">
        <f>IF(N136="snížená",J136,0)</f>
        <v>0</v>
      </c>
      <c r="BG136" s="163">
        <f>IF(N136="zákl. přenesená",J136,0)</f>
        <v>0</v>
      </c>
      <c r="BH136" s="163">
        <f>IF(N136="sníž. přenesená",J136,0)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172</v>
      </c>
      <c r="BM136" s="162" t="s">
        <v>193</v>
      </c>
    </row>
    <row r="137" spans="1:65" s="14" customFormat="1" ht="11.25">
      <c r="B137" s="172"/>
      <c r="D137" s="165" t="s">
        <v>174</v>
      </c>
      <c r="E137" s="173" t="s">
        <v>1</v>
      </c>
      <c r="F137" s="174" t="s">
        <v>84</v>
      </c>
      <c r="H137" s="175">
        <v>2</v>
      </c>
      <c r="I137" s="176"/>
      <c r="L137" s="172"/>
      <c r="M137" s="177"/>
      <c r="N137" s="178"/>
      <c r="O137" s="178"/>
      <c r="P137" s="178"/>
      <c r="Q137" s="178"/>
      <c r="R137" s="178"/>
      <c r="S137" s="178"/>
      <c r="T137" s="179"/>
      <c r="AT137" s="173" t="s">
        <v>174</v>
      </c>
      <c r="AU137" s="173" t="s">
        <v>84</v>
      </c>
      <c r="AV137" s="14" t="s">
        <v>84</v>
      </c>
      <c r="AW137" s="14" t="s">
        <v>30</v>
      </c>
      <c r="AX137" s="14" t="s">
        <v>74</v>
      </c>
      <c r="AY137" s="173" t="s">
        <v>166</v>
      </c>
    </row>
    <row r="138" spans="1:65" s="15" customFormat="1" ht="11.25">
      <c r="B138" s="180"/>
      <c r="D138" s="165" t="s">
        <v>174</v>
      </c>
      <c r="E138" s="181" t="s">
        <v>1</v>
      </c>
      <c r="F138" s="182" t="s">
        <v>177</v>
      </c>
      <c r="H138" s="183">
        <v>2</v>
      </c>
      <c r="I138" s="184"/>
      <c r="L138" s="180"/>
      <c r="M138" s="185"/>
      <c r="N138" s="186"/>
      <c r="O138" s="186"/>
      <c r="P138" s="186"/>
      <c r="Q138" s="186"/>
      <c r="R138" s="186"/>
      <c r="S138" s="186"/>
      <c r="T138" s="187"/>
      <c r="AT138" s="181" t="s">
        <v>174</v>
      </c>
      <c r="AU138" s="181" t="s">
        <v>84</v>
      </c>
      <c r="AV138" s="15" t="s">
        <v>172</v>
      </c>
      <c r="AW138" s="15" t="s">
        <v>30</v>
      </c>
      <c r="AX138" s="15" t="s">
        <v>82</v>
      </c>
      <c r="AY138" s="181" t="s">
        <v>166</v>
      </c>
    </row>
    <row r="139" spans="1:65" s="2" customFormat="1" ht="37.9" customHeight="1">
      <c r="A139" s="32"/>
      <c r="B139" s="149"/>
      <c r="C139" s="150" t="s">
        <v>172</v>
      </c>
      <c r="D139" s="150" t="s">
        <v>168</v>
      </c>
      <c r="E139" s="151" t="s">
        <v>194</v>
      </c>
      <c r="F139" s="152" t="s">
        <v>195</v>
      </c>
      <c r="G139" s="153" t="s">
        <v>180</v>
      </c>
      <c r="H139" s="154">
        <v>1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0.42</v>
      </c>
      <c r="T139" s="161">
        <f>S139*H139</f>
        <v>0.42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172</v>
      </c>
      <c r="AT139" s="162" t="s">
        <v>168</v>
      </c>
      <c r="AU139" s="162" t="s">
        <v>84</v>
      </c>
      <c r="AY139" s="17" t="s">
        <v>166</v>
      </c>
      <c r="BE139" s="163">
        <f>IF(N139="základní",J139,0)</f>
        <v>0</v>
      </c>
      <c r="BF139" s="163">
        <f>IF(N139="snížená",J139,0)</f>
        <v>0</v>
      </c>
      <c r="BG139" s="163">
        <f>IF(N139="zákl. přenesená",J139,0)</f>
        <v>0</v>
      </c>
      <c r="BH139" s="163">
        <f>IF(N139="sníž. přenesená",J139,0)</f>
        <v>0</v>
      </c>
      <c r="BI139" s="163">
        <f>IF(N139="nulová",J139,0)</f>
        <v>0</v>
      </c>
      <c r="BJ139" s="17" t="s">
        <v>82</v>
      </c>
      <c r="BK139" s="163">
        <f>ROUND(I139*H139,2)</f>
        <v>0</v>
      </c>
      <c r="BL139" s="17" t="s">
        <v>172</v>
      </c>
      <c r="BM139" s="162" t="s">
        <v>196</v>
      </c>
    </row>
    <row r="140" spans="1:65" s="14" customFormat="1" ht="11.25">
      <c r="B140" s="172"/>
      <c r="D140" s="165" t="s">
        <v>174</v>
      </c>
      <c r="E140" s="173" t="s">
        <v>1</v>
      </c>
      <c r="F140" s="174" t="s">
        <v>82</v>
      </c>
      <c r="H140" s="175">
        <v>1</v>
      </c>
      <c r="I140" s="176"/>
      <c r="L140" s="172"/>
      <c r="M140" s="177"/>
      <c r="N140" s="178"/>
      <c r="O140" s="178"/>
      <c r="P140" s="178"/>
      <c r="Q140" s="178"/>
      <c r="R140" s="178"/>
      <c r="S140" s="178"/>
      <c r="T140" s="179"/>
      <c r="AT140" s="173" t="s">
        <v>174</v>
      </c>
      <c r="AU140" s="173" t="s">
        <v>84</v>
      </c>
      <c r="AV140" s="14" t="s">
        <v>84</v>
      </c>
      <c r="AW140" s="14" t="s">
        <v>30</v>
      </c>
      <c r="AX140" s="14" t="s">
        <v>74</v>
      </c>
      <c r="AY140" s="173" t="s">
        <v>166</v>
      </c>
    </row>
    <row r="141" spans="1:65" s="15" customFormat="1" ht="11.25">
      <c r="B141" s="180"/>
      <c r="D141" s="165" t="s">
        <v>174</v>
      </c>
      <c r="E141" s="181" t="s">
        <v>1</v>
      </c>
      <c r="F141" s="182" t="s">
        <v>177</v>
      </c>
      <c r="H141" s="183">
        <v>1</v>
      </c>
      <c r="I141" s="184"/>
      <c r="L141" s="180"/>
      <c r="M141" s="185"/>
      <c r="N141" s="186"/>
      <c r="O141" s="186"/>
      <c r="P141" s="186"/>
      <c r="Q141" s="186"/>
      <c r="R141" s="186"/>
      <c r="S141" s="186"/>
      <c r="T141" s="187"/>
      <c r="AT141" s="181" t="s">
        <v>174</v>
      </c>
      <c r="AU141" s="181" t="s">
        <v>84</v>
      </c>
      <c r="AV141" s="15" t="s">
        <v>172</v>
      </c>
      <c r="AW141" s="15" t="s">
        <v>30</v>
      </c>
      <c r="AX141" s="15" t="s">
        <v>82</v>
      </c>
      <c r="AY141" s="181" t="s">
        <v>166</v>
      </c>
    </row>
    <row r="142" spans="1:65" s="2" customFormat="1" ht="55.5" customHeight="1">
      <c r="A142" s="32"/>
      <c r="B142" s="149"/>
      <c r="C142" s="150" t="s">
        <v>197</v>
      </c>
      <c r="D142" s="150" t="s">
        <v>168</v>
      </c>
      <c r="E142" s="151" t="s">
        <v>198</v>
      </c>
      <c r="F142" s="152" t="s">
        <v>199</v>
      </c>
      <c r="G142" s="153" t="s">
        <v>180</v>
      </c>
      <c r="H142" s="154">
        <v>1</v>
      </c>
      <c r="I142" s="155"/>
      <c r="J142" s="156">
        <f>ROUND(I142*H142,2)</f>
        <v>0</v>
      </c>
      <c r="K142" s="157"/>
      <c r="L142" s="33"/>
      <c r="M142" s="158" t="s">
        <v>1</v>
      </c>
      <c r="N142" s="159" t="s">
        <v>39</v>
      </c>
      <c r="O142" s="58"/>
      <c r="P142" s="160">
        <f>O142*H142</f>
        <v>0</v>
      </c>
      <c r="Q142" s="160">
        <v>0</v>
      </c>
      <c r="R142" s="160">
        <f>Q142*H142</f>
        <v>0</v>
      </c>
      <c r="S142" s="160">
        <v>0.42</v>
      </c>
      <c r="T142" s="161">
        <f>S142*H142</f>
        <v>0.42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172</v>
      </c>
      <c r="AT142" s="162" t="s">
        <v>168</v>
      </c>
      <c r="AU142" s="162" t="s">
        <v>84</v>
      </c>
      <c r="AY142" s="17" t="s">
        <v>166</v>
      </c>
      <c r="BE142" s="163">
        <f>IF(N142="základní",J142,0)</f>
        <v>0</v>
      </c>
      <c r="BF142" s="163">
        <f>IF(N142="snížená",J142,0)</f>
        <v>0</v>
      </c>
      <c r="BG142" s="163">
        <f>IF(N142="zákl. přenesená",J142,0)</f>
        <v>0</v>
      </c>
      <c r="BH142" s="163">
        <f>IF(N142="sníž. přenesená",J142,0)</f>
        <v>0</v>
      </c>
      <c r="BI142" s="163">
        <f>IF(N142="nulová",J142,0)</f>
        <v>0</v>
      </c>
      <c r="BJ142" s="17" t="s">
        <v>82</v>
      </c>
      <c r="BK142" s="163">
        <f>ROUND(I142*H142,2)</f>
        <v>0</v>
      </c>
      <c r="BL142" s="17" t="s">
        <v>172</v>
      </c>
      <c r="BM142" s="162" t="s">
        <v>200</v>
      </c>
    </row>
    <row r="143" spans="1:65" s="14" customFormat="1" ht="11.25">
      <c r="B143" s="172"/>
      <c r="D143" s="165" t="s">
        <v>174</v>
      </c>
      <c r="E143" s="173" t="s">
        <v>1</v>
      </c>
      <c r="F143" s="174" t="s">
        <v>82</v>
      </c>
      <c r="H143" s="175">
        <v>1</v>
      </c>
      <c r="I143" s="176"/>
      <c r="L143" s="172"/>
      <c r="M143" s="177"/>
      <c r="N143" s="178"/>
      <c r="O143" s="178"/>
      <c r="P143" s="178"/>
      <c r="Q143" s="178"/>
      <c r="R143" s="178"/>
      <c r="S143" s="178"/>
      <c r="T143" s="179"/>
      <c r="AT143" s="173" t="s">
        <v>174</v>
      </c>
      <c r="AU143" s="173" t="s">
        <v>84</v>
      </c>
      <c r="AV143" s="14" t="s">
        <v>84</v>
      </c>
      <c r="AW143" s="14" t="s">
        <v>30</v>
      </c>
      <c r="AX143" s="14" t="s">
        <v>74</v>
      </c>
      <c r="AY143" s="173" t="s">
        <v>166</v>
      </c>
    </row>
    <row r="144" spans="1:65" s="15" customFormat="1" ht="11.25">
      <c r="B144" s="180"/>
      <c r="D144" s="165" t="s">
        <v>174</v>
      </c>
      <c r="E144" s="181" t="s">
        <v>1</v>
      </c>
      <c r="F144" s="182" t="s">
        <v>177</v>
      </c>
      <c r="H144" s="183">
        <v>1</v>
      </c>
      <c r="I144" s="184"/>
      <c r="L144" s="180"/>
      <c r="M144" s="185"/>
      <c r="N144" s="186"/>
      <c r="O144" s="186"/>
      <c r="P144" s="186"/>
      <c r="Q144" s="186"/>
      <c r="R144" s="186"/>
      <c r="S144" s="186"/>
      <c r="T144" s="187"/>
      <c r="AT144" s="181" t="s">
        <v>174</v>
      </c>
      <c r="AU144" s="181" t="s">
        <v>84</v>
      </c>
      <c r="AV144" s="15" t="s">
        <v>172</v>
      </c>
      <c r="AW144" s="15" t="s">
        <v>30</v>
      </c>
      <c r="AX144" s="15" t="s">
        <v>82</v>
      </c>
      <c r="AY144" s="181" t="s">
        <v>166</v>
      </c>
    </row>
    <row r="145" spans="1:65" s="2" customFormat="1" ht="78.75" customHeight="1">
      <c r="A145" s="32"/>
      <c r="B145" s="149"/>
      <c r="C145" s="150" t="s">
        <v>201</v>
      </c>
      <c r="D145" s="150" t="s">
        <v>168</v>
      </c>
      <c r="E145" s="151" t="s">
        <v>202</v>
      </c>
      <c r="F145" s="152" t="s">
        <v>203</v>
      </c>
      <c r="G145" s="153" t="s">
        <v>180</v>
      </c>
      <c r="H145" s="154">
        <v>1</v>
      </c>
      <c r="I145" s="155"/>
      <c r="J145" s="156">
        <f>ROUND(I145*H145,2)</f>
        <v>0</v>
      </c>
      <c r="K145" s="157"/>
      <c r="L145" s="33"/>
      <c r="M145" s="158" t="s">
        <v>1</v>
      </c>
      <c r="N145" s="159" t="s">
        <v>39</v>
      </c>
      <c r="O145" s="58"/>
      <c r="P145" s="160">
        <f>O145*H145</f>
        <v>0</v>
      </c>
      <c r="Q145" s="160">
        <v>0</v>
      </c>
      <c r="R145" s="160">
        <f>Q145*H145</f>
        <v>0</v>
      </c>
      <c r="S145" s="160">
        <v>0.42</v>
      </c>
      <c r="T145" s="161">
        <f>S145*H145</f>
        <v>0.42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172</v>
      </c>
      <c r="AT145" s="162" t="s">
        <v>168</v>
      </c>
      <c r="AU145" s="162" t="s">
        <v>84</v>
      </c>
      <c r="AY145" s="17" t="s">
        <v>166</v>
      </c>
      <c r="BE145" s="163">
        <f>IF(N145="základní",J145,0)</f>
        <v>0</v>
      </c>
      <c r="BF145" s="163">
        <f>IF(N145="snížená",J145,0)</f>
        <v>0</v>
      </c>
      <c r="BG145" s="163">
        <f>IF(N145="zákl. přenesená",J145,0)</f>
        <v>0</v>
      </c>
      <c r="BH145" s="163">
        <f>IF(N145="sníž. přenesená",J145,0)</f>
        <v>0</v>
      </c>
      <c r="BI145" s="163">
        <f>IF(N145="nulová",J145,0)</f>
        <v>0</v>
      </c>
      <c r="BJ145" s="17" t="s">
        <v>82</v>
      </c>
      <c r="BK145" s="163">
        <f>ROUND(I145*H145,2)</f>
        <v>0</v>
      </c>
      <c r="BL145" s="17" t="s">
        <v>172</v>
      </c>
      <c r="BM145" s="162" t="s">
        <v>204</v>
      </c>
    </row>
    <row r="146" spans="1:65" s="14" customFormat="1" ht="11.25">
      <c r="B146" s="172"/>
      <c r="D146" s="165" t="s">
        <v>174</v>
      </c>
      <c r="E146" s="173" t="s">
        <v>1</v>
      </c>
      <c r="F146" s="174" t="s">
        <v>82</v>
      </c>
      <c r="H146" s="175">
        <v>1</v>
      </c>
      <c r="I146" s="176"/>
      <c r="L146" s="172"/>
      <c r="M146" s="177"/>
      <c r="N146" s="178"/>
      <c r="O146" s="178"/>
      <c r="P146" s="178"/>
      <c r="Q146" s="178"/>
      <c r="R146" s="178"/>
      <c r="S146" s="178"/>
      <c r="T146" s="179"/>
      <c r="AT146" s="173" t="s">
        <v>174</v>
      </c>
      <c r="AU146" s="173" t="s">
        <v>84</v>
      </c>
      <c r="AV146" s="14" t="s">
        <v>84</v>
      </c>
      <c r="AW146" s="14" t="s">
        <v>30</v>
      </c>
      <c r="AX146" s="14" t="s">
        <v>74</v>
      </c>
      <c r="AY146" s="173" t="s">
        <v>166</v>
      </c>
    </row>
    <row r="147" spans="1:65" s="15" customFormat="1" ht="11.25">
      <c r="B147" s="180"/>
      <c r="D147" s="165" t="s">
        <v>174</v>
      </c>
      <c r="E147" s="181" t="s">
        <v>1</v>
      </c>
      <c r="F147" s="182" t="s">
        <v>177</v>
      </c>
      <c r="H147" s="183">
        <v>1</v>
      </c>
      <c r="I147" s="184"/>
      <c r="L147" s="180"/>
      <c r="M147" s="185"/>
      <c r="N147" s="186"/>
      <c r="O147" s="186"/>
      <c r="P147" s="186"/>
      <c r="Q147" s="186"/>
      <c r="R147" s="186"/>
      <c r="S147" s="186"/>
      <c r="T147" s="187"/>
      <c r="AT147" s="181" t="s">
        <v>174</v>
      </c>
      <c r="AU147" s="181" t="s">
        <v>84</v>
      </c>
      <c r="AV147" s="15" t="s">
        <v>172</v>
      </c>
      <c r="AW147" s="15" t="s">
        <v>30</v>
      </c>
      <c r="AX147" s="15" t="s">
        <v>82</v>
      </c>
      <c r="AY147" s="181" t="s">
        <v>166</v>
      </c>
    </row>
    <row r="148" spans="1:65" s="2" customFormat="1" ht="49.15" customHeight="1">
      <c r="A148" s="32"/>
      <c r="B148" s="149"/>
      <c r="C148" s="150" t="s">
        <v>205</v>
      </c>
      <c r="D148" s="150" t="s">
        <v>168</v>
      </c>
      <c r="E148" s="151" t="s">
        <v>206</v>
      </c>
      <c r="F148" s="152" t="s">
        <v>207</v>
      </c>
      <c r="G148" s="153" t="s">
        <v>180</v>
      </c>
      <c r="H148" s="154">
        <v>2</v>
      </c>
      <c r="I148" s="155"/>
      <c r="J148" s="156">
        <f>ROUND(I148*H148,2)</f>
        <v>0</v>
      </c>
      <c r="K148" s="157"/>
      <c r="L148" s="33"/>
      <c r="M148" s="158" t="s">
        <v>1</v>
      </c>
      <c r="N148" s="159" t="s">
        <v>39</v>
      </c>
      <c r="O148" s="58"/>
      <c r="P148" s="160">
        <f>O148*H148</f>
        <v>0</v>
      </c>
      <c r="Q148" s="160">
        <v>0</v>
      </c>
      <c r="R148" s="160">
        <f>Q148*H148</f>
        <v>0</v>
      </c>
      <c r="S148" s="160">
        <v>0.42</v>
      </c>
      <c r="T148" s="161">
        <f>S148*H148</f>
        <v>0.84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172</v>
      </c>
      <c r="AT148" s="162" t="s">
        <v>168</v>
      </c>
      <c r="AU148" s="162" t="s">
        <v>84</v>
      </c>
      <c r="AY148" s="17" t="s">
        <v>166</v>
      </c>
      <c r="BE148" s="163">
        <f>IF(N148="základní",J148,0)</f>
        <v>0</v>
      </c>
      <c r="BF148" s="163">
        <f>IF(N148="snížená",J148,0)</f>
        <v>0</v>
      </c>
      <c r="BG148" s="163">
        <f>IF(N148="zákl. přenesená",J148,0)</f>
        <v>0</v>
      </c>
      <c r="BH148" s="163">
        <f>IF(N148="sníž. přenesená",J148,0)</f>
        <v>0</v>
      </c>
      <c r="BI148" s="163">
        <f>IF(N148="nulová",J148,0)</f>
        <v>0</v>
      </c>
      <c r="BJ148" s="17" t="s">
        <v>82</v>
      </c>
      <c r="BK148" s="163">
        <f>ROUND(I148*H148,2)</f>
        <v>0</v>
      </c>
      <c r="BL148" s="17" t="s">
        <v>172</v>
      </c>
      <c r="BM148" s="162" t="s">
        <v>208</v>
      </c>
    </row>
    <row r="149" spans="1:65" s="14" customFormat="1" ht="11.25">
      <c r="B149" s="172"/>
      <c r="D149" s="165" t="s">
        <v>174</v>
      </c>
      <c r="E149" s="173" t="s">
        <v>1</v>
      </c>
      <c r="F149" s="174" t="s">
        <v>84</v>
      </c>
      <c r="H149" s="175">
        <v>2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84</v>
      </c>
      <c r="AV149" s="14" t="s">
        <v>84</v>
      </c>
      <c r="AW149" s="14" t="s">
        <v>30</v>
      </c>
      <c r="AX149" s="14" t="s">
        <v>74</v>
      </c>
      <c r="AY149" s="173" t="s">
        <v>166</v>
      </c>
    </row>
    <row r="150" spans="1:65" s="15" customFormat="1" ht="11.25">
      <c r="B150" s="180"/>
      <c r="D150" s="165" t="s">
        <v>174</v>
      </c>
      <c r="E150" s="181" t="s">
        <v>1</v>
      </c>
      <c r="F150" s="182" t="s">
        <v>177</v>
      </c>
      <c r="H150" s="183">
        <v>2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174</v>
      </c>
      <c r="AU150" s="181" t="s">
        <v>84</v>
      </c>
      <c r="AV150" s="15" t="s">
        <v>172</v>
      </c>
      <c r="AW150" s="15" t="s">
        <v>30</v>
      </c>
      <c r="AX150" s="15" t="s">
        <v>82</v>
      </c>
      <c r="AY150" s="181" t="s">
        <v>166</v>
      </c>
    </row>
    <row r="151" spans="1:65" s="2" customFormat="1" ht="63.4" customHeight="1">
      <c r="A151" s="32"/>
      <c r="B151" s="149"/>
      <c r="C151" s="150" t="s">
        <v>209</v>
      </c>
      <c r="D151" s="150" t="s">
        <v>168</v>
      </c>
      <c r="E151" s="151" t="s">
        <v>210</v>
      </c>
      <c r="F151" s="152" t="s">
        <v>211</v>
      </c>
      <c r="G151" s="153" t="s">
        <v>180</v>
      </c>
      <c r="H151" s="154">
        <v>1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39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0.42</v>
      </c>
      <c r="T151" s="161">
        <f>S151*H151</f>
        <v>0.42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172</v>
      </c>
      <c r="AT151" s="162" t="s">
        <v>168</v>
      </c>
      <c r="AU151" s="162" t="s">
        <v>84</v>
      </c>
      <c r="AY151" s="17" t="s">
        <v>166</v>
      </c>
      <c r="BE151" s="163">
        <f>IF(N151="základní",J151,0)</f>
        <v>0</v>
      </c>
      <c r="BF151" s="163">
        <f>IF(N151="snížená",J151,0)</f>
        <v>0</v>
      </c>
      <c r="BG151" s="163">
        <f>IF(N151="zákl. přenesená",J151,0)</f>
        <v>0</v>
      </c>
      <c r="BH151" s="163">
        <f>IF(N151="sníž. přenesená",J151,0)</f>
        <v>0</v>
      </c>
      <c r="BI151" s="163">
        <f>IF(N151="nulová",J151,0)</f>
        <v>0</v>
      </c>
      <c r="BJ151" s="17" t="s">
        <v>82</v>
      </c>
      <c r="BK151" s="163">
        <f>ROUND(I151*H151,2)</f>
        <v>0</v>
      </c>
      <c r="BL151" s="17" t="s">
        <v>172</v>
      </c>
      <c r="BM151" s="162" t="s">
        <v>212</v>
      </c>
    </row>
    <row r="152" spans="1:65" s="14" customFormat="1" ht="11.25">
      <c r="B152" s="172"/>
      <c r="D152" s="165" t="s">
        <v>174</v>
      </c>
      <c r="E152" s="173" t="s">
        <v>1</v>
      </c>
      <c r="F152" s="174" t="s">
        <v>82</v>
      </c>
      <c r="H152" s="175">
        <v>1</v>
      </c>
      <c r="I152" s="176"/>
      <c r="L152" s="172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84</v>
      </c>
      <c r="AV152" s="14" t="s">
        <v>84</v>
      </c>
      <c r="AW152" s="14" t="s">
        <v>30</v>
      </c>
      <c r="AX152" s="14" t="s">
        <v>74</v>
      </c>
      <c r="AY152" s="173" t="s">
        <v>166</v>
      </c>
    </row>
    <row r="153" spans="1:65" s="15" customFormat="1" ht="11.25">
      <c r="B153" s="180"/>
      <c r="D153" s="165" t="s">
        <v>174</v>
      </c>
      <c r="E153" s="181" t="s">
        <v>1</v>
      </c>
      <c r="F153" s="182" t="s">
        <v>177</v>
      </c>
      <c r="H153" s="183">
        <v>1</v>
      </c>
      <c r="I153" s="184"/>
      <c r="L153" s="180"/>
      <c r="M153" s="185"/>
      <c r="N153" s="186"/>
      <c r="O153" s="186"/>
      <c r="P153" s="186"/>
      <c r="Q153" s="186"/>
      <c r="R153" s="186"/>
      <c r="S153" s="186"/>
      <c r="T153" s="187"/>
      <c r="AT153" s="181" t="s">
        <v>174</v>
      </c>
      <c r="AU153" s="181" t="s">
        <v>84</v>
      </c>
      <c r="AV153" s="15" t="s">
        <v>172</v>
      </c>
      <c r="AW153" s="15" t="s">
        <v>30</v>
      </c>
      <c r="AX153" s="15" t="s">
        <v>82</v>
      </c>
      <c r="AY153" s="181" t="s">
        <v>166</v>
      </c>
    </row>
    <row r="154" spans="1:65" s="2" customFormat="1" ht="37.9" customHeight="1">
      <c r="A154" s="32"/>
      <c r="B154" s="149"/>
      <c r="C154" s="150" t="s">
        <v>188</v>
      </c>
      <c r="D154" s="150" t="s">
        <v>168</v>
      </c>
      <c r="E154" s="151" t="s">
        <v>213</v>
      </c>
      <c r="F154" s="152" t="s">
        <v>214</v>
      </c>
      <c r="G154" s="153" t="s">
        <v>180</v>
      </c>
      <c r="H154" s="154">
        <v>1</v>
      </c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39</v>
      </c>
      <c r="O154" s="58"/>
      <c r="P154" s="160">
        <f>O154*H154</f>
        <v>0</v>
      </c>
      <c r="Q154" s="160">
        <v>0</v>
      </c>
      <c r="R154" s="160">
        <f>Q154*H154</f>
        <v>0</v>
      </c>
      <c r="S154" s="160">
        <v>0.42</v>
      </c>
      <c r="T154" s="161">
        <f>S154*H154</f>
        <v>0.42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172</v>
      </c>
      <c r="AT154" s="162" t="s">
        <v>168</v>
      </c>
      <c r="AU154" s="162" t="s">
        <v>84</v>
      </c>
      <c r="AY154" s="17" t="s">
        <v>166</v>
      </c>
      <c r="BE154" s="163">
        <f>IF(N154="základní",J154,0)</f>
        <v>0</v>
      </c>
      <c r="BF154" s="163">
        <f>IF(N154="snížená",J154,0)</f>
        <v>0</v>
      </c>
      <c r="BG154" s="163">
        <f>IF(N154="zákl. přenesená",J154,0)</f>
        <v>0</v>
      </c>
      <c r="BH154" s="163">
        <f>IF(N154="sníž. přenesená",J154,0)</f>
        <v>0</v>
      </c>
      <c r="BI154" s="163">
        <f>IF(N154="nulová",J154,0)</f>
        <v>0</v>
      </c>
      <c r="BJ154" s="17" t="s">
        <v>82</v>
      </c>
      <c r="BK154" s="163">
        <f>ROUND(I154*H154,2)</f>
        <v>0</v>
      </c>
      <c r="BL154" s="17" t="s">
        <v>172</v>
      </c>
      <c r="BM154" s="162" t="s">
        <v>215</v>
      </c>
    </row>
    <row r="155" spans="1:65" s="14" customFormat="1" ht="11.25">
      <c r="B155" s="172"/>
      <c r="D155" s="165" t="s">
        <v>174</v>
      </c>
      <c r="E155" s="173" t="s">
        <v>1</v>
      </c>
      <c r="F155" s="174" t="s">
        <v>82</v>
      </c>
      <c r="H155" s="175">
        <v>1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174</v>
      </c>
      <c r="AU155" s="173" t="s">
        <v>84</v>
      </c>
      <c r="AV155" s="14" t="s">
        <v>84</v>
      </c>
      <c r="AW155" s="14" t="s">
        <v>30</v>
      </c>
      <c r="AX155" s="14" t="s">
        <v>74</v>
      </c>
      <c r="AY155" s="173" t="s">
        <v>166</v>
      </c>
    </row>
    <row r="156" spans="1:65" s="15" customFormat="1" ht="11.25">
      <c r="B156" s="180"/>
      <c r="D156" s="165" t="s">
        <v>174</v>
      </c>
      <c r="E156" s="181" t="s">
        <v>1</v>
      </c>
      <c r="F156" s="182" t="s">
        <v>177</v>
      </c>
      <c r="H156" s="183">
        <v>1</v>
      </c>
      <c r="I156" s="184"/>
      <c r="L156" s="180"/>
      <c r="M156" s="185"/>
      <c r="N156" s="186"/>
      <c r="O156" s="186"/>
      <c r="P156" s="186"/>
      <c r="Q156" s="186"/>
      <c r="R156" s="186"/>
      <c r="S156" s="186"/>
      <c r="T156" s="187"/>
      <c r="AT156" s="181" t="s">
        <v>174</v>
      </c>
      <c r="AU156" s="181" t="s">
        <v>84</v>
      </c>
      <c r="AV156" s="15" t="s">
        <v>172</v>
      </c>
      <c r="AW156" s="15" t="s">
        <v>30</v>
      </c>
      <c r="AX156" s="15" t="s">
        <v>82</v>
      </c>
      <c r="AY156" s="181" t="s">
        <v>166</v>
      </c>
    </row>
    <row r="157" spans="1:65" s="2" customFormat="1" ht="44.25" customHeight="1">
      <c r="A157" s="32"/>
      <c r="B157" s="149"/>
      <c r="C157" s="150" t="s">
        <v>216</v>
      </c>
      <c r="D157" s="150" t="s">
        <v>168</v>
      </c>
      <c r="E157" s="151" t="s">
        <v>217</v>
      </c>
      <c r="F157" s="152" t="s">
        <v>218</v>
      </c>
      <c r="G157" s="153" t="s">
        <v>180</v>
      </c>
      <c r="H157" s="154">
        <v>4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39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0.42</v>
      </c>
      <c r="T157" s="161">
        <f>S157*H157</f>
        <v>1.68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172</v>
      </c>
      <c r="AT157" s="162" t="s">
        <v>168</v>
      </c>
      <c r="AU157" s="162" t="s">
        <v>84</v>
      </c>
      <c r="AY157" s="17" t="s">
        <v>166</v>
      </c>
      <c r="BE157" s="163">
        <f>IF(N157="základní",J157,0)</f>
        <v>0</v>
      </c>
      <c r="BF157" s="163">
        <f>IF(N157="snížená",J157,0)</f>
        <v>0</v>
      </c>
      <c r="BG157" s="163">
        <f>IF(N157="zákl. přenesená",J157,0)</f>
        <v>0</v>
      </c>
      <c r="BH157" s="163">
        <f>IF(N157="sníž. přenesená",J157,0)</f>
        <v>0</v>
      </c>
      <c r="BI157" s="163">
        <f>IF(N157="nulová",J157,0)</f>
        <v>0</v>
      </c>
      <c r="BJ157" s="17" t="s">
        <v>82</v>
      </c>
      <c r="BK157" s="163">
        <f>ROUND(I157*H157,2)</f>
        <v>0</v>
      </c>
      <c r="BL157" s="17" t="s">
        <v>172</v>
      </c>
      <c r="BM157" s="162" t="s">
        <v>219</v>
      </c>
    </row>
    <row r="158" spans="1:65" s="14" customFormat="1" ht="11.25">
      <c r="B158" s="172"/>
      <c r="D158" s="165" t="s">
        <v>174</v>
      </c>
      <c r="E158" s="173" t="s">
        <v>1</v>
      </c>
      <c r="F158" s="174" t="s">
        <v>172</v>
      </c>
      <c r="H158" s="175">
        <v>4</v>
      </c>
      <c r="I158" s="176"/>
      <c r="L158" s="172"/>
      <c r="M158" s="177"/>
      <c r="N158" s="178"/>
      <c r="O158" s="178"/>
      <c r="P158" s="178"/>
      <c r="Q158" s="178"/>
      <c r="R158" s="178"/>
      <c r="S158" s="178"/>
      <c r="T158" s="179"/>
      <c r="AT158" s="173" t="s">
        <v>174</v>
      </c>
      <c r="AU158" s="173" t="s">
        <v>84</v>
      </c>
      <c r="AV158" s="14" t="s">
        <v>84</v>
      </c>
      <c r="AW158" s="14" t="s">
        <v>30</v>
      </c>
      <c r="AX158" s="14" t="s">
        <v>74</v>
      </c>
      <c r="AY158" s="173" t="s">
        <v>166</v>
      </c>
    </row>
    <row r="159" spans="1:65" s="15" customFormat="1" ht="11.25">
      <c r="B159" s="180"/>
      <c r="D159" s="165" t="s">
        <v>174</v>
      </c>
      <c r="E159" s="181" t="s">
        <v>1</v>
      </c>
      <c r="F159" s="182" t="s">
        <v>177</v>
      </c>
      <c r="H159" s="183">
        <v>4</v>
      </c>
      <c r="I159" s="184"/>
      <c r="L159" s="180"/>
      <c r="M159" s="185"/>
      <c r="N159" s="186"/>
      <c r="O159" s="186"/>
      <c r="P159" s="186"/>
      <c r="Q159" s="186"/>
      <c r="R159" s="186"/>
      <c r="S159" s="186"/>
      <c r="T159" s="187"/>
      <c r="AT159" s="181" t="s">
        <v>174</v>
      </c>
      <c r="AU159" s="181" t="s">
        <v>84</v>
      </c>
      <c r="AV159" s="15" t="s">
        <v>172</v>
      </c>
      <c r="AW159" s="15" t="s">
        <v>30</v>
      </c>
      <c r="AX159" s="15" t="s">
        <v>82</v>
      </c>
      <c r="AY159" s="181" t="s">
        <v>166</v>
      </c>
    </row>
    <row r="160" spans="1:65" s="2" customFormat="1" ht="24.2" customHeight="1">
      <c r="A160" s="32"/>
      <c r="B160" s="149"/>
      <c r="C160" s="150" t="s">
        <v>220</v>
      </c>
      <c r="D160" s="150" t="s">
        <v>168</v>
      </c>
      <c r="E160" s="151" t="s">
        <v>221</v>
      </c>
      <c r="F160" s="152" t="s">
        <v>222</v>
      </c>
      <c r="G160" s="153" t="s">
        <v>180</v>
      </c>
      <c r="H160" s="154">
        <v>3</v>
      </c>
      <c r="I160" s="155"/>
      <c r="J160" s="156">
        <f>ROUND(I160*H160,2)</f>
        <v>0</v>
      </c>
      <c r="K160" s="157"/>
      <c r="L160" s="33"/>
      <c r="M160" s="158" t="s">
        <v>1</v>
      </c>
      <c r="N160" s="159" t="s">
        <v>39</v>
      </c>
      <c r="O160" s="58"/>
      <c r="P160" s="160">
        <f>O160*H160</f>
        <v>0</v>
      </c>
      <c r="Q160" s="160">
        <v>0</v>
      </c>
      <c r="R160" s="160">
        <f>Q160*H160</f>
        <v>0</v>
      </c>
      <c r="S160" s="160">
        <v>0.42</v>
      </c>
      <c r="T160" s="161">
        <f>S160*H160</f>
        <v>1.26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172</v>
      </c>
      <c r="AT160" s="162" t="s">
        <v>168</v>
      </c>
      <c r="AU160" s="162" t="s">
        <v>84</v>
      </c>
      <c r="AY160" s="17" t="s">
        <v>166</v>
      </c>
      <c r="BE160" s="163">
        <f>IF(N160="základní",J160,0)</f>
        <v>0</v>
      </c>
      <c r="BF160" s="163">
        <f>IF(N160="snížená",J160,0)</f>
        <v>0</v>
      </c>
      <c r="BG160" s="163">
        <f>IF(N160="zákl. přenesená",J160,0)</f>
        <v>0</v>
      </c>
      <c r="BH160" s="163">
        <f>IF(N160="sníž. přenesená",J160,0)</f>
        <v>0</v>
      </c>
      <c r="BI160" s="163">
        <f>IF(N160="nulová",J160,0)</f>
        <v>0</v>
      </c>
      <c r="BJ160" s="17" t="s">
        <v>82</v>
      </c>
      <c r="BK160" s="163">
        <f>ROUND(I160*H160,2)</f>
        <v>0</v>
      </c>
      <c r="BL160" s="17" t="s">
        <v>172</v>
      </c>
      <c r="BM160" s="162" t="s">
        <v>223</v>
      </c>
    </row>
    <row r="161" spans="1:65" s="14" customFormat="1" ht="11.25">
      <c r="B161" s="172"/>
      <c r="D161" s="165" t="s">
        <v>174</v>
      </c>
      <c r="E161" s="173" t="s">
        <v>1</v>
      </c>
      <c r="F161" s="174" t="s">
        <v>190</v>
      </c>
      <c r="H161" s="175">
        <v>3</v>
      </c>
      <c r="I161" s="176"/>
      <c r="L161" s="172"/>
      <c r="M161" s="177"/>
      <c r="N161" s="178"/>
      <c r="O161" s="178"/>
      <c r="P161" s="178"/>
      <c r="Q161" s="178"/>
      <c r="R161" s="178"/>
      <c r="S161" s="178"/>
      <c r="T161" s="179"/>
      <c r="AT161" s="173" t="s">
        <v>174</v>
      </c>
      <c r="AU161" s="173" t="s">
        <v>84</v>
      </c>
      <c r="AV161" s="14" t="s">
        <v>84</v>
      </c>
      <c r="AW161" s="14" t="s">
        <v>30</v>
      </c>
      <c r="AX161" s="14" t="s">
        <v>74</v>
      </c>
      <c r="AY161" s="173" t="s">
        <v>166</v>
      </c>
    </row>
    <row r="162" spans="1:65" s="15" customFormat="1" ht="11.25">
      <c r="B162" s="180"/>
      <c r="D162" s="165" t="s">
        <v>174</v>
      </c>
      <c r="E162" s="181" t="s">
        <v>1</v>
      </c>
      <c r="F162" s="182" t="s">
        <v>177</v>
      </c>
      <c r="H162" s="183">
        <v>3</v>
      </c>
      <c r="I162" s="184"/>
      <c r="L162" s="180"/>
      <c r="M162" s="185"/>
      <c r="N162" s="186"/>
      <c r="O162" s="186"/>
      <c r="P162" s="186"/>
      <c r="Q162" s="186"/>
      <c r="R162" s="186"/>
      <c r="S162" s="186"/>
      <c r="T162" s="187"/>
      <c r="AT162" s="181" t="s">
        <v>174</v>
      </c>
      <c r="AU162" s="181" t="s">
        <v>84</v>
      </c>
      <c r="AV162" s="15" t="s">
        <v>172</v>
      </c>
      <c r="AW162" s="15" t="s">
        <v>30</v>
      </c>
      <c r="AX162" s="15" t="s">
        <v>82</v>
      </c>
      <c r="AY162" s="181" t="s">
        <v>166</v>
      </c>
    </row>
    <row r="163" spans="1:65" s="2" customFormat="1" ht="49.15" customHeight="1">
      <c r="A163" s="32"/>
      <c r="B163" s="149"/>
      <c r="C163" s="150" t="s">
        <v>8</v>
      </c>
      <c r="D163" s="150" t="s">
        <v>168</v>
      </c>
      <c r="E163" s="151" t="s">
        <v>224</v>
      </c>
      <c r="F163" s="152" t="s">
        <v>225</v>
      </c>
      <c r="G163" s="153" t="s">
        <v>180</v>
      </c>
      <c r="H163" s="154">
        <v>1</v>
      </c>
      <c r="I163" s="155"/>
      <c r="J163" s="156">
        <f>ROUND(I163*H163,2)</f>
        <v>0</v>
      </c>
      <c r="K163" s="157"/>
      <c r="L163" s="33"/>
      <c r="M163" s="158" t="s">
        <v>1</v>
      </c>
      <c r="N163" s="159" t="s">
        <v>39</v>
      </c>
      <c r="O163" s="58"/>
      <c r="P163" s="160">
        <f>O163*H163</f>
        <v>0</v>
      </c>
      <c r="Q163" s="160">
        <v>0</v>
      </c>
      <c r="R163" s="160">
        <f>Q163*H163</f>
        <v>0</v>
      </c>
      <c r="S163" s="160">
        <v>0.42</v>
      </c>
      <c r="T163" s="161">
        <f>S163*H163</f>
        <v>0.42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172</v>
      </c>
      <c r="AT163" s="162" t="s">
        <v>168</v>
      </c>
      <c r="AU163" s="162" t="s">
        <v>84</v>
      </c>
      <c r="AY163" s="17" t="s">
        <v>166</v>
      </c>
      <c r="BE163" s="163">
        <f>IF(N163="základní",J163,0)</f>
        <v>0</v>
      </c>
      <c r="BF163" s="163">
        <f>IF(N163="snížená",J163,0)</f>
        <v>0</v>
      </c>
      <c r="BG163" s="163">
        <f>IF(N163="zákl. přenesená",J163,0)</f>
        <v>0</v>
      </c>
      <c r="BH163" s="163">
        <f>IF(N163="sníž. přenesená",J163,0)</f>
        <v>0</v>
      </c>
      <c r="BI163" s="163">
        <f>IF(N163="nulová",J163,0)</f>
        <v>0</v>
      </c>
      <c r="BJ163" s="17" t="s">
        <v>82</v>
      </c>
      <c r="BK163" s="163">
        <f>ROUND(I163*H163,2)</f>
        <v>0</v>
      </c>
      <c r="BL163" s="17" t="s">
        <v>172</v>
      </c>
      <c r="BM163" s="162" t="s">
        <v>226</v>
      </c>
    </row>
    <row r="164" spans="1:65" s="14" customFormat="1" ht="11.25">
      <c r="B164" s="172"/>
      <c r="D164" s="165" t="s">
        <v>174</v>
      </c>
      <c r="E164" s="173" t="s">
        <v>1</v>
      </c>
      <c r="F164" s="174" t="s">
        <v>82</v>
      </c>
      <c r="H164" s="175">
        <v>1</v>
      </c>
      <c r="I164" s="176"/>
      <c r="L164" s="172"/>
      <c r="M164" s="177"/>
      <c r="N164" s="178"/>
      <c r="O164" s="178"/>
      <c r="P164" s="178"/>
      <c r="Q164" s="178"/>
      <c r="R164" s="178"/>
      <c r="S164" s="178"/>
      <c r="T164" s="179"/>
      <c r="AT164" s="173" t="s">
        <v>174</v>
      </c>
      <c r="AU164" s="173" t="s">
        <v>84</v>
      </c>
      <c r="AV164" s="14" t="s">
        <v>84</v>
      </c>
      <c r="AW164" s="14" t="s">
        <v>30</v>
      </c>
      <c r="AX164" s="14" t="s">
        <v>74</v>
      </c>
      <c r="AY164" s="173" t="s">
        <v>166</v>
      </c>
    </row>
    <row r="165" spans="1:65" s="15" customFormat="1" ht="11.25">
      <c r="B165" s="180"/>
      <c r="D165" s="165" t="s">
        <v>174</v>
      </c>
      <c r="E165" s="181" t="s">
        <v>1</v>
      </c>
      <c r="F165" s="182" t="s">
        <v>177</v>
      </c>
      <c r="H165" s="183">
        <v>1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174</v>
      </c>
      <c r="AU165" s="181" t="s">
        <v>84</v>
      </c>
      <c r="AV165" s="15" t="s">
        <v>172</v>
      </c>
      <c r="AW165" s="15" t="s">
        <v>30</v>
      </c>
      <c r="AX165" s="15" t="s">
        <v>82</v>
      </c>
      <c r="AY165" s="181" t="s">
        <v>166</v>
      </c>
    </row>
    <row r="166" spans="1:65" s="2" customFormat="1" ht="49.15" customHeight="1">
      <c r="A166" s="32"/>
      <c r="B166" s="149"/>
      <c r="C166" s="150" t="s">
        <v>227</v>
      </c>
      <c r="D166" s="150" t="s">
        <v>168</v>
      </c>
      <c r="E166" s="151" t="s">
        <v>228</v>
      </c>
      <c r="F166" s="152" t="s">
        <v>229</v>
      </c>
      <c r="G166" s="153" t="s">
        <v>180</v>
      </c>
      <c r="H166" s="154">
        <v>1</v>
      </c>
      <c r="I166" s="155"/>
      <c r="J166" s="156">
        <f>ROUND(I166*H166,2)</f>
        <v>0</v>
      </c>
      <c r="K166" s="157"/>
      <c r="L166" s="33"/>
      <c r="M166" s="158" t="s">
        <v>1</v>
      </c>
      <c r="N166" s="159" t="s">
        <v>39</v>
      </c>
      <c r="O166" s="58"/>
      <c r="P166" s="160">
        <f>O166*H166</f>
        <v>0</v>
      </c>
      <c r="Q166" s="160">
        <v>0</v>
      </c>
      <c r="R166" s="160">
        <f>Q166*H166</f>
        <v>0</v>
      </c>
      <c r="S166" s="160">
        <v>0.42</v>
      </c>
      <c r="T166" s="161">
        <f>S166*H166</f>
        <v>0.42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172</v>
      </c>
      <c r="AT166" s="162" t="s">
        <v>168</v>
      </c>
      <c r="AU166" s="162" t="s">
        <v>84</v>
      </c>
      <c r="AY166" s="17" t="s">
        <v>166</v>
      </c>
      <c r="BE166" s="163">
        <f>IF(N166="základní",J166,0)</f>
        <v>0</v>
      </c>
      <c r="BF166" s="163">
        <f>IF(N166="snížená",J166,0)</f>
        <v>0</v>
      </c>
      <c r="BG166" s="163">
        <f>IF(N166="zákl. přenesená",J166,0)</f>
        <v>0</v>
      </c>
      <c r="BH166" s="163">
        <f>IF(N166="sníž. přenesená",J166,0)</f>
        <v>0</v>
      </c>
      <c r="BI166" s="163">
        <f>IF(N166="nulová",J166,0)</f>
        <v>0</v>
      </c>
      <c r="BJ166" s="17" t="s">
        <v>82</v>
      </c>
      <c r="BK166" s="163">
        <f>ROUND(I166*H166,2)</f>
        <v>0</v>
      </c>
      <c r="BL166" s="17" t="s">
        <v>172</v>
      </c>
      <c r="BM166" s="162" t="s">
        <v>230</v>
      </c>
    </row>
    <row r="167" spans="1:65" s="14" customFormat="1" ht="11.25">
      <c r="B167" s="172"/>
      <c r="D167" s="165" t="s">
        <v>174</v>
      </c>
      <c r="E167" s="173" t="s">
        <v>1</v>
      </c>
      <c r="F167" s="174" t="s">
        <v>82</v>
      </c>
      <c r="H167" s="175">
        <v>1</v>
      </c>
      <c r="I167" s="176"/>
      <c r="L167" s="172"/>
      <c r="M167" s="177"/>
      <c r="N167" s="178"/>
      <c r="O167" s="178"/>
      <c r="P167" s="178"/>
      <c r="Q167" s="178"/>
      <c r="R167" s="178"/>
      <c r="S167" s="178"/>
      <c r="T167" s="179"/>
      <c r="AT167" s="173" t="s">
        <v>174</v>
      </c>
      <c r="AU167" s="173" t="s">
        <v>84</v>
      </c>
      <c r="AV167" s="14" t="s">
        <v>84</v>
      </c>
      <c r="AW167" s="14" t="s">
        <v>30</v>
      </c>
      <c r="AX167" s="14" t="s">
        <v>74</v>
      </c>
      <c r="AY167" s="173" t="s">
        <v>166</v>
      </c>
    </row>
    <row r="168" spans="1:65" s="15" customFormat="1" ht="11.25">
      <c r="B168" s="180"/>
      <c r="D168" s="165" t="s">
        <v>174</v>
      </c>
      <c r="E168" s="181" t="s">
        <v>1</v>
      </c>
      <c r="F168" s="182" t="s">
        <v>177</v>
      </c>
      <c r="H168" s="183">
        <v>1</v>
      </c>
      <c r="I168" s="184"/>
      <c r="L168" s="180"/>
      <c r="M168" s="185"/>
      <c r="N168" s="186"/>
      <c r="O168" s="186"/>
      <c r="P168" s="186"/>
      <c r="Q168" s="186"/>
      <c r="R168" s="186"/>
      <c r="S168" s="186"/>
      <c r="T168" s="187"/>
      <c r="AT168" s="181" t="s">
        <v>174</v>
      </c>
      <c r="AU168" s="181" t="s">
        <v>84</v>
      </c>
      <c r="AV168" s="15" t="s">
        <v>172</v>
      </c>
      <c r="AW168" s="15" t="s">
        <v>30</v>
      </c>
      <c r="AX168" s="15" t="s">
        <v>82</v>
      </c>
      <c r="AY168" s="181" t="s">
        <v>166</v>
      </c>
    </row>
    <row r="169" spans="1:65" s="2" customFormat="1" ht="49.15" customHeight="1">
      <c r="A169" s="32"/>
      <c r="B169" s="149"/>
      <c r="C169" s="150" t="s">
        <v>231</v>
      </c>
      <c r="D169" s="150" t="s">
        <v>168</v>
      </c>
      <c r="E169" s="151" t="s">
        <v>232</v>
      </c>
      <c r="F169" s="152" t="s">
        <v>233</v>
      </c>
      <c r="G169" s="153" t="s">
        <v>180</v>
      </c>
      <c r="H169" s="154">
        <v>1</v>
      </c>
      <c r="I169" s="155"/>
      <c r="J169" s="156">
        <f>ROUND(I169*H169,2)</f>
        <v>0</v>
      </c>
      <c r="K169" s="157"/>
      <c r="L169" s="33"/>
      <c r="M169" s="158" t="s">
        <v>1</v>
      </c>
      <c r="N169" s="159" t="s">
        <v>39</v>
      </c>
      <c r="O169" s="58"/>
      <c r="P169" s="160">
        <f>O169*H169</f>
        <v>0</v>
      </c>
      <c r="Q169" s="160">
        <v>0</v>
      </c>
      <c r="R169" s="160">
        <f>Q169*H169</f>
        <v>0</v>
      </c>
      <c r="S169" s="160">
        <v>0.42</v>
      </c>
      <c r="T169" s="161">
        <f>S169*H169</f>
        <v>0.42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172</v>
      </c>
      <c r="AT169" s="162" t="s">
        <v>168</v>
      </c>
      <c r="AU169" s="162" t="s">
        <v>84</v>
      </c>
      <c r="AY169" s="17" t="s">
        <v>166</v>
      </c>
      <c r="BE169" s="163">
        <f>IF(N169="základní",J169,0)</f>
        <v>0</v>
      </c>
      <c r="BF169" s="163">
        <f>IF(N169="snížená",J169,0)</f>
        <v>0</v>
      </c>
      <c r="BG169" s="163">
        <f>IF(N169="zákl. přenesená",J169,0)</f>
        <v>0</v>
      </c>
      <c r="BH169" s="163">
        <f>IF(N169="sníž. přenesená",J169,0)</f>
        <v>0</v>
      </c>
      <c r="BI169" s="163">
        <f>IF(N169="nulová",J169,0)</f>
        <v>0</v>
      </c>
      <c r="BJ169" s="17" t="s">
        <v>82</v>
      </c>
      <c r="BK169" s="163">
        <f>ROUND(I169*H169,2)</f>
        <v>0</v>
      </c>
      <c r="BL169" s="17" t="s">
        <v>172</v>
      </c>
      <c r="BM169" s="162" t="s">
        <v>234</v>
      </c>
    </row>
    <row r="170" spans="1:65" s="14" customFormat="1" ht="11.25">
      <c r="B170" s="172"/>
      <c r="D170" s="165" t="s">
        <v>174</v>
      </c>
      <c r="E170" s="173" t="s">
        <v>1</v>
      </c>
      <c r="F170" s="174" t="s">
        <v>82</v>
      </c>
      <c r="H170" s="175">
        <v>1</v>
      </c>
      <c r="I170" s="176"/>
      <c r="L170" s="172"/>
      <c r="M170" s="177"/>
      <c r="N170" s="178"/>
      <c r="O170" s="178"/>
      <c r="P170" s="178"/>
      <c r="Q170" s="178"/>
      <c r="R170" s="178"/>
      <c r="S170" s="178"/>
      <c r="T170" s="179"/>
      <c r="AT170" s="173" t="s">
        <v>174</v>
      </c>
      <c r="AU170" s="173" t="s">
        <v>84</v>
      </c>
      <c r="AV170" s="14" t="s">
        <v>84</v>
      </c>
      <c r="AW170" s="14" t="s">
        <v>30</v>
      </c>
      <c r="AX170" s="14" t="s">
        <v>74</v>
      </c>
      <c r="AY170" s="173" t="s">
        <v>166</v>
      </c>
    </row>
    <row r="171" spans="1:65" s="15" customFormat="1" ht="11.25">
      <c r="B171" s="180"/>
      <c r="D171" s="165" t="s">
        <v>174</v>
      </c>
      <c r="E171" s="181" t="s">
        <v>1</v>
      </c>
      <c r="F171" s="182" t="s">
        <v>177</v>
      </c>
      <c r="H171" s="183">
        <v>1</v>
      </c>
      <c r="I171" s="184"/>
      <c r="L171" s="180"/>
      <c r="M171" s="188"/>
      <c r="N171" s="189"/>
      <c r="O171" s="189"/>
      <c r="P171" s="189"/>
      <c r="Q171" s="189"/>
      <c r="R171" s="189"/>
      <c r="S171" s="189"/>
      <c r="T171" s="190"/>
      <c r="AT171" s="181" t="s">
        <v>174</v>
      </c>
      <c r="AU171" s="181" t="s">
        <v>84</v>
      </c>
      <c r="AV171" s="15" t="s">
        <v>172</v>
      </c>
      <c r="AW171" s="15" t="s">
        <v>30</v>
      </c>
      <c r="AX171" s="15" t="s">
        <v>82</v>
      </c>
      <c r="AY171" s="181" t="s">
        <v>166</v>
      </c>
    </row>
    <row r="172" spans="1:65" s="2" customFormat="1" ht="6.95" customHeight="1">
      <c r="A172" s="32"/>
      <c r="B172" s="47"/>
      <c r="C172" s="48"/>
      <c r="D172" s="48"/>
      <c r="E172" s="48"/>
      <c r="F172" s="48"/>
      <c r="G172" s="48"/>
      <c r="H172" s="48"/>
      <c r="I172" s="48"/>
      <c r="J172" s="48"/>
      <c r="K172" s="48"/>
      <c r="L172" s="33"/>
      <c r="M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</row>
  </sheetData>
  <autoFilter ref="C118:K171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250" t="s">
        <v>235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236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12" t="s">
        <v>237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17. 4. 2025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tr">
        <f>IF('Rekapitulace stavby'!AN10="","",'Rekapitulace stavby'!AN10)</f>
        <v/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IF('Rekapitulace stavby'!E11="","",'Rekapitulace stavby'!E11)</f>
        <v xml:space="preserve"> </v>
      </c>
      <c r="F17" s="32"/>
      <c r="G17" s="32"/>
      <c r="H17" s="32"/>
      <c r="I17" s="27" t="s">
        <v>26</v>
      </c>
      <c r="J17" s="25" t="str">
        <f>IF('Rekapitulace stavby'!AN11="","",'Rekapitulace stavby'!AN11)</f>
        <v/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3" t="str">
        <f>'Rekapitulace stavby'!E14</f>
        <v>Vyplň údaj</v>
      </c>
      <c r="F20" s="218"/>
      <c r="G20" s="218"/>
      <c r="H20" s="218"/>
      <c r="I20" s="27" t="s">
        <v>26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25</v>
      </c>
      <c r="J22" s="25" t="str">
        <f>IF('Rekapitulace stavby'!AN16="","",'Rekapitulace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IF('Rekapitulace stavby'!E17="","",'Rekapitulace stavby'!E17)</f>
        <v xml:space="preserve"> </v>
      </c>
      <c r="F23" s="32"/>
      <c r="G23" s="32"/>
      <c r="H23" s="32"/>
      <c r="I23" s="27" t="s">
        <v>26</v>
      </c>
      <c r="J23" s="25" t="str">
        <f>IF('Rekapitulace stavby'!AN17="","",'Rekapitulace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25</v>
      </c>
      <c r="J25" s="25" t="str">
        <f>IF('Rekapitulace stavby'!AN19="","",'Rekapitulace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IF('Rekapitulace stavby'!E20="","",'Rekapitulace stavby'!E20)</f>
        <v xml:space="preserve"> </v>
      </c>
      <c r="F26" s="32"/>
      <c r="G26" s="32"/>
      <c r="H26" s="32"/>
      <c r="I26" s="27" t="s">
        <v>26</v>
      </c>
      <c r="J26" s="25" t="str">
        <f>IF('Rekapitulace stavby'!AN20="","",'Rekapitulace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3" t="s">
        <v>1</v>
      </c>
      <c r="F29" s="223"/>
      <c r="G29" s="223"/>
      <c r="H29" s="22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34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38</v>
      </c>
      <c r="E35" s="27" t="s">
        <v>39</v>
      </c>
      <c r="F35" s="104">
        <f>ROUND((SUM(BE123:BE234)),  2)</f>
        <v>0</v>
      </c>
      <c r="G35" s="32"/>
      <c r="H35" s="32"/>
      <c r="I35" s="105">
        <v>0.21</v>
      </c>
      <c r="J35" s="104">
        <f>ROUND(((SUM(BE123:BE234))*I35),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40</v>
      </c>
      <c r="F36" s="104">
        <f>ROUND((SUM(BF123:BF234)),  2)</f>
        <v>0</v>
      </c>
      <c r="G36" s="32"/>
      <c r="H36" s="32"/>
      <c r="I36" s="105">
        <v>0.12</v>
      </c>
      <c r="J36" s="104">
        <f>ROUND(((SUM(BF123:BF234))*I36),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4">
        <f>ROUND((SUM(BG123:BG234)),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4">
        <f>ROUND((SUM(BH123:BH234)),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4">
        <f>ROUND((SUM(BI123:BI234)),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250" t="s">
        <v>235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236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12" t="str">
        <f>E11</f>
        <v>002.1 - Cibuloviny a trvalky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 xml:space="preserve"> </v>
      </c>
      <c r="G91" s="32"/>
      <c r="H91" s="32"/>
      <c r="I91" s="27" t="s">
        <v>22</v>
      </c>
      <c r="J91" s="55" t="str">
        <f>IF(J14="","",J14)</f>
        <v>17. 4. 2025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24</v>
      </c>
      <c r="D93" s="32"/>
      <c r="E93" s="32"/>
      <c r="F93" s="25" t="str">
        <f>E17</f>
        <v xml:space="preserve"> </v>
      </c>
      <c r="G93" s="32"/>
      <c r="H93" s="32"/>
      <c r="I93" s="27" t="s">
        <v>29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148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>
      <c r="B100" s="121"/>
      <c r="D100" s="122" t="s">
        <v>149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>
      <c r="B101" s="121"/>
      <c r="D101" s="122" t="s">
        <v>238</v>
      </c>
      <c r="E101" s="123"/>
      <c r="F101" s="123"/>
      <c r="G101" s="123"/>
      <c r="H101" s="123"/>
      <c r="I101" s="123"/>
      <c r="J101" s="124">
        <f>J233</f>
        <v>0</v>
      </c>
      <c r="L101" s="121"/>
    </row>
    <row r="102" spans="1:47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4.95" customHeight="1">
      <c r="A108" s="32"/>
      <c r="B108" s="33"/>
      <c r="C108" s="21" t="s">
        <v>151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>
      <c r="A110" s="32"/>
      <c r="B110" s="33"/>
      <c r="C110" s="27" t="s">
        <v>16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>
      <c r="A111" s="32"/>
      <c r="B111" s="33"/>
      <c r="C111" s="32"/>
      <c r="D111" s="32"/>
      <c r="E111" s="250" t="str">
        <f>E7</f>
        <v>NÁVRH ZAHRADY MŠ V HOROUŠÁNKÁCH</v>
      </c>
      <c r="F111" s="251"/>
      <c r="G111" s="251"/>
      <c r="H111" s="251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>
      <c r="B112" s="20"/>
      <c r="C112" s="27" t="s">
        <v>141</v>
      </c>
      <c r="L112" s="20"/>
    </row>
    <row r="113" spans="1:65" s="2" customFormat="1" ht="16.5" customHeight="1">
      <c r="A113" s="32"/>
      <c r="B113" s="33"/>
      <c r="C113" s="32"/>
      <c r="D113" s="32"/>
      <c r="E113" s="250" t="s">
        <v>235</v>
      </c>
      <c r="F113" s="252"/>
      <c r="G113" s="252"/>
      <c r="H113" s="25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236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12" t="str">
        <f>E11</f>
        <v>002.1 - Cibuloviny a trvalky</v>
      </c>
      <c r="F115" s="252"/>
      <c r="G115" s="252"/>
      <c r="H115" s="25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20</v>
      </c>
      <c r="D117" s="32"/>
      <c r="E117" s="32"/>
      <c r="F117" s="25" t="str">
        <f>F14</f>
        <v xml:space="preserve"> </v>
      </c>
      <c r="G117" s="32"/>
      <c r="H117" s="32"/>
      <c r="I117" s="27" t="s">
        <v>22</v>
      </c>
      <c r="J117" s="55" t="str">
        <f>IF(J14="","",J14)</f>
        <v>17. 4. 2025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24</v>
      </c>
      <c r="D119" s="32"/>
      <c r="E119" s="32"/>
      <c r="F119" s="25" t="str">
        <f>E17</f>
        <v xml:space="preserve"> </v>
      </c>
      <c r="G119" s="32"/>
      <c r="H119" s="32"/>
      <c r="I119" s="27" t="s">
        <v>29</v>
      </c>
      <c r="J119" s="30" t="str">
        <f>E23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27</v>
      </c>
      <c r="D120" s="32"/>
      <c r="E120" s="32"/>
      <c r="F120" s="25" t="str">
        <f>IF(E20="","",E20)</f>
        <v>Vyplň údaj</v>
      </c>
      <c r="G120" s="32"/>
      <c r="H120" s="32"/>
      <c r="I120" s="27" t="s">
        <v>31</v>
      </c>
      <c r="J120" s="30" t="str">
        <f>E26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152</v>
      </c>
      <c r="D122" s="128" t="s">
        <v>59</v>
      </c>
      <c r="E122" s="128" t="s">
        <v>55</v>
      </c>
      <c r="F122" s="128" t="s">
        <v>56</v>
      </c>
      <c r="G122" s="128" t="s">
        <v>153</v>
      </c>
      <c r="H122" s="128" t="s">
        <v>154</v>
      </c>
      <c r="I122" s="128" t="s">
        <v>155</v>
      </c>
      <c r="J122" s="129" t="s">
        <v>145</v>
      </c>
      <c r="K122" s="130" t="s">
        <v>156</v>
      </c>
      <c r="L122" s="131"/>
      <c r="M122" s="62" t="s">
        <v>1</v>
      </c>
      <c r="N122" s="63" t="s">
        <v>38</v>
      </c>
      <c r="O122" s="63" t="s">
        <v>157</v>
      </c>
      <c r="P122" s="63" t="s">
        <v>158</v>
      </c>
      <c r="Q122" s="63" t="s">
        <v>159</v>
      </c>
      <c r="R122" s="63" t="s">
        <v>160</v>
      </c>
      <c r="S122" s="63" t="s">
        <v>161</v>
      </c>
      <c r="T122" s="64" t="s">
        <v>162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163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3.6909300000000003</v>
      </c>
      <c r="S123" s="66"/>
      <c r="T123" s="134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73</v>
      </c>
      <c r="AU123" s="17" t="s">
        <v>147</v>
      </c>
      <c r="BK123" s="135">
        <f>BK124</f>
        <v>0</v>
      </c>
    </row>
    <row r="124" spans="1:65" s="12" customFormat="1" ht="25.9" customHeight="1">
      <c r="B124" s="136"/>
      <c r="D124" s="137" t="s">
        <v>73</v>
      </c>
      <c r="E124" s="138" t="s">
        <v>164</v>
      </c>
      <c r="F124" s="138" t="s">
        <v>165</v>
      </c>
      <c r="I124" s="139"/>
      <c r="J124" s="140">
        <f>BK124</f>
        <v>0</v>
      </c>
      <c r="L124" s="136"/>
      <c r="M124" s="141"/>
      <c r="N124" s="142"/>
      <c r="O124" s="142"/>
      <c r="P124" s="143">
        <f>P125+P233</f>
        <v>0</v>
      </c>
      <c r="Q124" s="142"/>
      <c r="R124" s="143">
        <f>R125+R233</f>
        <v>3.6909300000000003</v>
      </c>
      <c r="S124" s="142"/>
      <c r="T124" s="144">
        <f>T125+T233</f>
        <v>0</v>
      </c>
      <c r="AR124" s="137" t="s">
        <v>82</v>
      </c>
      <c r="AT124" s="145" t="s">
        <v>73</v>
      </c>
      <c r="AU124" s="145" t="s">
        <v>74</v>
      </c>
      <c r="AY124" s="137" t="s">
        <v>166</v>
      </c>
      <c r="BK124" s="146">
        <f>BK125+BK233</f>
        <v>0</v>
      </c>
    </row>
    <row r="125" spans="1:65" s="12" customFormat="1" ht="22.9" customHeight="1">
      <c r="B125" s="136"/>
      <c r="D125" s="137" t="s">
        <v>73</v>
      </c>
      <c r="E125" s="147" t="s">
        <v>82</v>
      </c>
      <c r="F125" s="147" t="s">
        <v>167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SUM(P126:P232)</f>
        <v>0</v>
      </c>
      <c r="Q125" s="142"/>
      <c r="R125" s="143">
        <f>SUM(R126:R232)</f>
        <v>3.6909300000000003</v>
      </c>
      <c r="S125" s="142"/>
      <c r="T125" s="144">
        <f>SUM(T126:T232)</f>
        <v>0</v>
      </c>
      <c r="AR125" s="137" t="s">
        <v>82</v>
      </c>
      <c r="AT125" s="145" t="s">
        <v>73</v>
      </c>
      <c r="AU125" s="145" t="s">
        <v>82</v>
      </c>
      <c r="AY125" s="137" t="s">
        <v>166</v>
      </c>
      <c r="BK125" s="146">
        <f>SUM(BK126:BK232)</f>
        <v>0</v>
      </c>
    </row>
    <row r="126" spans="1:65" s="2" customFormat="1" ht="24.2" customHeight="1">
      <c r="A126" s="32"/>
      <c r="B126" s="149"/>
      <c r="C126" s="150" t="s">
        <v>82</v>
      </c>
      <c r="D126" s="150" t="s">
        <v>168</v>
      </c>
      <c r="E126" s="151" t="s">
        <v>239</v>
      </c>
      <c r="F126" s="152" t="s">
        <v>240</v>
      </c>
      <c r="G126" s="153" t="s">
        <v>171</v>
      </c>
      <c r="H126" s="154">
        <v>53.7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172</v>
      </c>
      <c r="AT126" s="162" t="s">
        <v>168</v>
      </c>
      <c r="AU126" s="162" t="s">
        <v>84</v>
      </c>
      <c r="AY126" s="17" t="s">
        <v>166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172</v>
      </c>
      <c r="BM126" s="162" t="s">
        <v>241</v>
      </c>
    </row>
    <row r="127" spans="1:65" s="13" customFormat="1" ht="11.25">
      <c r="B127" s="164"/>
      <c r="D127" s="165" t="s">
        <v>174</v>
      </c>
      <c r="E127" s="166" t="s">
        <v>1</v>
      </c>
      <c r="F127" s="167" t="s">
        <v>242</v>
      </c>
      <c r="H127" s="166" t="s">
        <v>1</v>
      </c>
      <c r="I127" s="168"/>
      <c r="L127" s="164"/>
      <c r="M127" s="169"/>
      <c r="N127" s="170"/>
      <c r="O127" s="170"/>
      <c r="P127" s="170"/>
      <c r="Q127" s="170"/>
      <c r="R127" s="170"/>
      <c r="S127" s="170"/>
      <c r="T127" s="171"/>
      <c r="AT127" s="166" t="s">
        <v>174</v>
      </c>
      <c r="AU127" s="166" t="s">
        <v>84</v>
      </c>
      <c r="AV127" s="13" t="s">
        <v>82</v>
      </c>
      <c r="AW127" s="13" t="s">
        <v>30</v>
      </c>
      <c r="AX127" s="13" t="s">
        <v>74</v>
      </c>
      <c r="AY127" s="166" t="s">
        <v>166</v>
      </c>
    </row>
    <row r="128" spans="1:65" s="14" customFormat="1" ht="11.25">
      <c r="B128" s="172"/>
      <c r="D128" s="165" t="s">
        <v>174</v>
      </c>
      <c r="E128" s="173" t="s">
        <v>1</v>
      </c>
      <c r="F128" s="174" t="s">
        <v>243</v>
      </c>
      <c r="H128" s="175">
        <v>53.7</v>
      </c>
      <c r="I128" s="176"/>
      <c r="L128" s="172"/>
      <c r="M128" s="177"/>
      <c r="N128" s="178"/>
      <c r="O128" s="178"/>
      <c r="P128" s="178"/>
      <c r="Q128" s="178"/>
      <c r="R128" s="178"/>
      <c r="S128" s="178"/>
      <c r="T128" s="179"/>
      <c r="AT128" s="173" t="s">
        <v>174</v>
      </c>
      <c r="AU128" s="173" t="s">
        <v>84</v>
      </c>
      <c r="AV128" s="14" t="s">
        <v>84</v>
      </c>
      <c r="AW128" s="14" t="s">
        <v>30</v>
      </c>
      <c r="AX128" s="14" t="s">
        <v>74</v>
      </c>
      <c r="AY128" s="173" t="s">
        <v>166</v>
      </c>
    </row>
    <row r="129" spans="1:65" s="15" customFormat="1" ht="11.25">
      <c r="B129" s="180"/>
      <c r="D129" s="165" t="s">
        <v>174</v>
      </c>
      <c r="E129" s="181" t="s">
        <v>1</v>
      </c>
      <c r="F129" s="182" t="s">
        <v>177</v>
      </c>
      <c r="H129" s="183">
        <v>53.7</v>
      </c>
      <c r="I129" s="184"/>
      <c r="L129" s="180"/>
      <c r="M129" s="185"/>
      <c r="N129" s="186"/>
      <c r="O129" s="186"/>
      <c r="P129" s="186"/>
      <c r="Q129" s="186"/>
      <c r="R129" s="186"/>
      <c r="S129" s="186"/>
      <c r="T129" s="187"/>
      <c r="AT129" s="181" t="s">
        <v>174</v>
      </c>
      <c r="AU129" s="181" t="s">
        <v>84</v>
      </c>
      <c r="AV129" s="15" t="s">
        <v>172</v>
      </c>
      <c r="AW129" s="15" t="s">
        <v>30</v>
      </c>
      <c r="AX129" s="15" t="s">
        <v>82</v>
      </c>
      <c r="AY129" s="181" t="s">
        <v>166</v>
      </c>
    </row>
    <row r="130" spans="1:65" s="2" customFormat="1" ht="16.5" customHeight="1">
      <c r="A130" s="32"/>
      <c r="B130" s="149"/>
      <c r="C130" s="191" t="s">
        <v>84</v>
      </c>
      <c r="D130" s="191" t="s">
        <v>244</v>
      </c>
      <c r="E130" s="192" t="s">
        <v>245</v>
      </c>
      <c r="F130" s="193" t="s">
        <v>246</v>
      </c>
      <c r="G130" s="194" t="s">
        <v>247</v>
      </c>
      <c r="H130" s="195">
        <v>16.11</v>
      </c>
      <c r="I130" s="196"/>
      <c r="J130" s="197">
        <f>ROUND(I130*H130,2)</f>
        <v>0</v>
      </c>
      <c r="K130" s="198"/>
      <c r="L130" s="199"/>
      <c r="M130" s="200" t="s">
        <v>1</v>
      </c>
      <c r="N130" s="201" t="s">
        <v>39</v>
      </c>
      <c r="O130" s="58"/>
      <c r="P130" s="160">
        <f>O130*H130</f>
        <v>0</v>
      </c>
      <c r="Q130" s="160">
        <v>0.21</v>
      </c>
      <c r="R130" s="160">
        <f>Q130*H130</f>
        <v>3.3830999999999998</v>
      </c>
      <c r="S130" s="160">
        <v>0</v>
      </c>
      <c r="T130" s="161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209</v>
      </c>
      <c r="AT130" s="162" t="s">
        <v>244</v>
      </c>
      <c r="AU130" s="162" t="s">
        <v>84</v>
      </c>
      <c r="AY130" s="17" t="s">
        <v>166</v>
      </c>
      <c r="BE130" s="163">
        <f>IF(N130="základní",J130,0)</f>
        <v>0</v>
      </c>
      <c r="BF130" s="163">
        <f>IF(N130="snížená",J130,0)</f>
        <v>0</v>
      </c>
      <c r="BG130" s="163">
        <f>IF(N130="zákl. přenesená",J130,0)</f>
        <v>0</v>
      </c>
      <c r="BH130" s="163">
        <f>IF(N130="sníž. přenesená",J130,0)</f>
        <v>0</v>
      </c>
      <c r="BI130" s="163">
        <f>IF(N130="nulová",J130,0)</f>
        <v>0</v>
      </c>
      <c r="BJ130" s="17" t="s">
        <v>82</v>
      </c>
      <c r="BK130" s="163">
        <f>ROUND(I130*H130,2)</f>
        <v>0</v>
      </c>
      <c r="BL130" s="17" t="s">
        <v>172</v>
      </c>
      <c r="BM130" s="162" t="s">
        <v>248</v>
      </c>
    </row>
    <row r="131" spans="1:65" s="14" customFormat="1" ht="11.25">
      <c r="B131" s="172"/>
      <c r="D131" s="165" t="s">
        <v>174</v>
      </c>
      <c r="E131" s="173" t="s">
        <v>1</v>
      </c>
      <c r="F131" s="174" t="s">
        <v>249</v>
      </c>
      <c r="H131" s="175">
        <v>16.11</v>
      </c>
      <c r="I131" s="176"/>
      <c r="L131" s="172"/>
      <c r="M131" s="177"/>
      <c r="N131" s="178"/>
      <c r="O131" s="178"/>
      <c r="P131" s="178"/>
      <c r="Q131" s="178"/>
      <c r="R131" s="178"/>
      <c r="S131" s="178"/>
      <c r="T131" s="179"/>
      <c r="AT131" s="173" t="s">
        <v>174</v>
      </c>
      <c r="AU131" s="173" t="s">
        <v>84</v>
      </c>
      <c r="AV131" s="14" t="s">
        <v>84</v>
      </c>
      <c r="AW131" s="14" t="s">
        <v>30</v>
      </c>
      <c r="AX131" s="14" t="s">
        <v>82</v>
      </c>
      <c r="AY131" s="173" t="s">
        <v>166</v>
      </c>
    </row>
    <row r="132" spans="1:65" s="2" customFormat="1" ht="33" customHeight="1">
      <c r="A132" s="32"/>
      <c r="B132" s="149"/>
      <c r="C132" s="150" t="s">
        <v>190</v>
      </c>
      <c r="D132" s="150" t="s">
        <v>168</v>
      </c>
      <c r="E132" s="151" t="s">
        <v>250</v>
      </c>
      <c r="F132" s="152" t="s">
        <v>251</v>
      </c>
      <c r="G132" s="153" t="s">
        <v>180</v>
      </c>
      <c r="H132" s="154">
        <v>750</v>
      </c>
      <c r="I132" s="155"/>
      <c r="J132" s="156">
        <f>ROUND(I132*H132,2)</f>
        <v>0</v>
      </c>
      <c r="K132" s="157"/>
      <c r="L132" s="33"/>
      <c r="M132" s="158" t="s">
        <v>1</v>
      </c>
      <c r="N132" s="159" t="s">
        <v>39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172</v>
      </c>
      <c r="AT132" s="162" t="s">
        <v>168</v>
      </c>
      <c r="AU132" s="162" t="s">
        <v>84</v>
      </c>
      <c r="AY132" s="17" t="s">
        <v>166</v>
      </c>
      <c r="BE132" s="163">
        <f>IF(N132="základní",J132,0)</f>
        <v>0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7" t="s">
        <v>82</v>
      </c>
      <c r="BK132" s="163">
        <f>ROUND(I132*H132,2)</f>
        <v>0</v>
      </c>
      <c r="BL132" s="17" t="s">
        <v>172</v>
      </c>
      <c r="BM132" s="162" t="s">
        <v>252</v>
      </c>
    </row>
    <row r="133" spans="1:65" s="14" customFormat="1" ht="11.25">
      <c r="B133" s="172"/>
      <c r="D133" s="165" t="s">
        <v>174</v>
      </c>
      <c r="E133" s="173" t="s">
        <v>1</v>
      </c>
      <c r="F133" s="174" t="s">
        <v>253</v>
      </c>
      <c r="H133" s="175">
        <v>100</v>
      </c>
      <c r="I133" s="176"/>
      <c r="L133" s="172"/>
      <c r="M133" s="177"/>
      <c r="N133" s="178"/>
      <c r="O133" s="178"/>
      <c r="P133" s="178"/>
      <c r="Q133" s="178"/>
      <c r="R133" s="178"/>
      <c r="S133" s="178"/>
      <c r="T133" s="179"/>
      <c r="AT133" s="173" t="s">
        <v>174</v>
      </c>
      <c r="AU133" s="173" t="s">
        <v>84</v>
      </c>
      <c r="AV133" s="14" t="s">
        <v>84</v>
      </c>
      <c r="AW133" s="14" t="s">
        <v>30</v>
      </c>
      <c r="AX133" s="14" t="s">
        <v>74</v>
      </c>
      <c r="AY133" s="173" t="s">
        <v>166</v>
      </c>
    </row>
    <row r="134" spans="1:65" s="14" customFormat="1" ht="11.25">
      <c r="B134" s="172"/>
      <c r="D134" s="165" t="s">
        <v>174</v>
      </c>
      <c r="E134" s="173" t="s">
        <v>1</v>
      </c>
      <c r="F134" s="174" t="s">
        <v>254</v>
      </c>
      <c r="H134" s="175">
        <v>50</v>
      </c>
      <c r="I134" s="176"/>
      <c r="L134" s="172"/>
      <c r="M134" s="177"/>
      <c r="N134" s="178"/>
      <c r="O134" s="178"/>
      <c r="P134" s="178"/>
      <c r="Q134" s="178"/>
      <c r="R134" s="178"/>
      <c r="S134" s="178"/>
      <c r="T134" s="179"/>
      <c r="AT134" s="173" t="s">
        <v>174</v>
      </c>
      <c r="AU134" s="173" t="s">
        <v>84</v>
      </c>
      <c r="AV134" s="14" t="s">
        <v>84</v>
      </c>
      <c r="AW134" s="14" t="s">
        <v>30</v>
      </c>
      <c r="AX134" s="14" t="s">
        <v>74</v>
      </c>
      <c r="AY134" s="173" t="s">
        <v>166</v>
      </c>
    </row>
    <row r="135" spans="1:65" s="14" customFormat="1" ht="11.25">
      <c r="B135" s="172"/>
      <c r="D135" s="165" t="s">
        <v>174</v>
      </c>
      <c r="E135" s="173" t="s">
        <v>1</v>
      </c>
      <c r="F135" s="174" t="s">
        <v>255</v>
      </c>
      <c r="H135" s="175">
        <v>200</v>
      </c>
      <c r="I135" s="176"/>
      <c r="L135" s="172"/>
      <c r="M135" s="177"/>
      <c r="N135" s="178"/>
      <c r="O135" s="178"/>
      <c r="P135" s="178"/>
      <c r="Q135" s="178"/>
      <c r="R135" s="178"/>
      <c r="S135" s="178"/>
      <c r="T135" s="179"/>
      <c r="AT135" s="173" t="s">
        <v>174</v>
      </c>
      <c r="AU135" s="173" t="s">
        <v>84</v>
      </c>
      <c r="AV135" s="14" t="s">
        <v>84</v>
      </c>
      <c r="AW135" s="14" t="s">
        <v>30</v>
      </c>
      <c r="AX135" s="14" t="s">
        <v>74</v>
      </c>
      <c r="AY135" s="173" t="s">
        <v>166</v>
      </c>
    </row>
    <row r="136" spans="1:65" s="14" customFormat="1" ht="11.25">
      <c r="B136" s="172"/>
      <c r="D136" s="165" t="s">
        <v>174</v>
      </c>
      <c r="E136" s="173" t="s">
        <v>1</v>
      </c>
      <c r="F136" s="174" t="s">
        <v>256</v>
      </c>
      <c r="H136" s="175">
        <v>200</v>
      </c>
      <c r="I136" s="176"/>
      <c r="L136" s="172"/>
      <c r="M136" s="177"/>
      <c r="N136" s="178"/>
      <c r="O136" s="178"/>
      <c r="P136" s="178"/>
      <c r="Q136" s="178"/>
      <c r="R136" s="178"/>
      <c r="S136" s="178"/>
      <c r="T136" s="179"/>
      <c r="AT136" s="173" t="s">
        <v>174</v>
      </c>
      <c r="AU136" s="173" t="s">
        <v>84</v>
      </c>
      <c r="AV136" s="14" t="s">
        <v>84</v>
      </c>
      <c r="AW136" s="14" t="s">
        <v>30</v>
      </c>
      <c r="AX136" s="14" t="s">
        <v>74</v>
      </c>
      <c r="AY136" s="173" t="s">
        <v>166</v>
      </c>
    </row>
    <row r="137" spans="1:65" s="14" customFormat="1" ht="11.25">
      <c r="B137" s="172"/>
      <c r="D137" s="165" t="s">
        <v>174</v>
      </c>
      <c r="E137" s="173" t="s">
        <v>1</v>
      </c>
      <c r="F137" s="174" t="s">
        <v>257</v>
      </c>
      <c r="H137" s="175">
        <v>100</v>
      </c>
      <c r="I137" s="176"/>
      <c r="L137" s="172"/>
      <c r="M137" s="177"/>
      <c r="N137" s="178"/>
      <c r="O137" s="178"/>
      <c r="P137" s="178"/>
      <c r="Q137" s="178"/>
      <c r="R137" s="178"/>
      <c r="S137" s="178"/>
      <c r="T137" s="179"/>
      <c r="AT137" s="173" t="s">
        <v>174</v>
      </c>
      <c r="AU137" s="173" t="s">
        <v>84</v>
      </c>
      <c r="AV137" s="14" t="s">
        <v>84</v>
      </c>
      <c r="AW137" s="14" t="s">
        <v>30</v>
      </c>
      <c r="AX137" s="14" t="s">
        <v>74</v>
      </c>
      <c r="AY137" s="173" t="s">
        <v>166</v>
      </c>
    </row>
    <row r="138" spans="1:65" s="14" customFormat="1" ht="11.25">
      <c r="B138" s="172"/>
      <c r="D138" s="165" t="s">
        <v>174</v>
      </c>
      <c r="E138" s="173" t="s">
        <v>1</v>
      </c>
      <c r="F138" s="174" t="s">
        <v>257</v>
      </c>
      <c r="H138" s="175">
        <v>100</v>
      </c>
      <c r="I138" s="176"/>
      <c r="L138" s="172"/>
      <c r="M138" s="177"/>
      <c r="N138" s="178"/>
      <c r="O138" s="178"/>
      <c r="P138" s="178"/>
      <c r="Q138" s="178"/>
      <c r="R138" s="178"/>
      <c r="S138" s="178"/>
      <c r="T138" s="179"/>
      <c r="AT138" s="173" t="s">
        <v>174</v>
      </c>
      <c r="AU138" s="173" t="s">
        <v>84</v>
      </c>
      <c r="AV138" s="14" t="s">
        <v>84</v>
      </c>
      <c r="AW138" s="14" t="s">
        <v>30</v>
      </c>
      <c r="AX138" s="14" t="s">
        <v>74</v>
      </c>
      <c r="AY138" s="173" t="s">
        <v>166</v>
      </c>
    </row>
    <row r="139" spans="1:65" s="15" customFormat="1" ht="11.25">
      <c r="B139" s="180"/>
      <c r="D139" s="165" t="s">
        <v>174</v>
      </c>
      <c r="E139" s="181" t="s">
        <v>1</v>
      </c>
      <c r="F139" s="182" t="s">
        <v>177</v>
      </c>
      <c r="H139" s="183">
        <v>750</v>
      </c>
      <c r="I139" s="184"/>
      <c r="L139" s="180"/>
      <c r="M139" s="185"/>
      <c r="N139" s="186"/>
      <c r="O139" s="186"/>
      <c r="P139" s="186"/>
      <c r="Q139" s="186"/>
      <c r="R139" s="186"/>
      <c r="S139" s="186"/>
      <c r="T139" s="187"/>
      <c r="AT139" s="181" t="s">
        <v>174</v>
      </c>
      <c r="AU139" s="181" t="s">
        <v>84</v>
      </c>
      <c r="AV139" s="15" t="s">
        <v>172</v>
      </c>
      <c r="AW139" s="15" t="s">
        <v>30</v>
      </c>
      <c r="AX139" s="15" t="s">
        <v>82</v>
      </c>
      <c r="AY139" s="181" t="s">
        <v>166</v>
      </c>
    </row>
    <row r="140" spans="1:65" s="2" customFormat="1" ht="16.5" customHeight="1">
      <c r="A140" s="32"/>
      <c r="B140" s="149"/>
      <c r="C140" s="191" t="s">
        <v>172</v>
      </c>
      <c r="D140" s="191" t="s">
        <v>244</v>
      </c>
      <c r="E140" s="192" t="s">
        <v>258</v>
      </c>
      <c r="F140" s="193" t="s">
        <v>259</v>
      </c>
      <c r="G140" s="194" t="s">
        <v>260</v>
      </c>
      <c r="H140" s="195">
        <v>3.75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39</v>
      </c>
      <c r="O140" s="58"/>
      <c r="P140" s="160">
        <f>O140*H140</f>
        <v>0</v>
      </c>
      <c r="Q140" s="160">
        <v>1E-3</v>
      </c>
      <c r="R140" s="160">
        <f>Q140*H140</f>
        <v>3.7499999999999999E-3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209</v>
      </c>
      <c r="AT140" s="162" t="s">
        <v>244</v>
      </c>
      <c r="AU140" s="162" t="s">
        <v>84</v>
      </c>
      <c r="AY140" s="17" t="s">
        <v>166</v>
      </c>
      <c r="BE140" s="163">
        <f>IF(N140="základní",J140,0)</f>
        <v>0</v>
      </c>
      <c r="BF140" s="163">
        <f>IF(N140="snížená",J140,0)</f>
        <v>0</v>
      </c>
      <c r="BG140" s="163">
        <f>IF(N140="zákl. přenesená",J140,0)</f>
        <v>0</v>
      </c>
      <c r="BH140" s="163">
        <f>IF(N140="sníž. přenesená",J140,0)</f>
        <v>0</v>
      </c>
      <c r="BI140" s="163">
        <f>IF(N140="nulová",J140,0)</f>
        <v>0</v>
      </c>
      <c r="BJ140" s="17" t="s">
        <v>82</v>
      </c>
      <c r="BK140" s="163">
        <f>ROUND(I140*H140,2)</f>
        <v>0</v>
      </c>
      <c r="BL140" s="17" t="s">
        <v>172</v>
      </c>
      <c r="BM140" s="162" t="s">
        <v>261</v>
      </c>
    </row>
    <row r="141" spans="1:65" s="13" customFormat="1" ht="11.25">
      <c r="B141" s="164"/>
      <c r="D141" s="165" t="s">
        <v>174</v>
      </c>
      <c r="E141" s="166" t="s">
        <v>1</v>
      </c>
      <c r="F141" s="167" t="s">
        <v>262</v>
      </c>
      <c r="H141" s="166" t="s">
        <v>1</v>
      </c>
      <c r="I141" s="168"/>
      <c r="L141" s="164"/>
      <c r="M141" s="169"/>
      <c r="N141" s="170"/>
      <c r="O141" s="170"/>
      <c r="P141" s="170"/>
      <c r="Q141" s="170"/>
      <c r="R141" s="170"/>
      <c r="S141" s="170"/>
      <c r="T141" s="171"/>
      <c r="AT141" s="166" t="s">
        <v>174</v>
      </c>
      <c r="AU141" s="166" t="s">
        <v>84</v>
      </c>
      <c r="AV141" s="13" t="s">
        <v>82</v>
      </c>
      <c r="AW141" s="13" t="s">
        <v>30</v>
      </c>
      <c r="AX141" s="13" t="s">
        <v>74</v>
      </c>
      <c r="AY141" s="166" t="s">
        <v>166</v>
      </c>
    </row>
    <row r="142" spans="1:65" s="14" customFormat="1" ht="11.25">
      <c r="B142" s="172"/>
      <c r="D142" s="165" t="s">
        <v>174</v>
      </c>
      <c r="E142" s="173" t="s">
        <v>1</v>
      </c>
      <c r="F142" s="174" t="s">
        <v>263</v>
      </c>
      <c r="H142" s="175">
        <v>3.75</v>
      </c>
      <c r="I142" s="176"/>
      <c r="L142" s="172"/>
      <c r="M142" s="177"/>
      <c r="N142" s="178"/>
      <c r="O142" s="178"/>
      <c r="P142" s="178"/>
      <c r="Q142" s="178"/>
      <c r="R142" s="178"/>
      <c r="S142" s="178"/>
      <c r="T142" s="179"/>
      <c r="AT142" s="173" t="s">
        <v>174</v>
      </c>
      <c r="AU142" s="173" t="s">
        <v>84</v>
      </c>
      <c r="AV142" s="14" t="s">
        <v>84</v>
      </c>
      <c r="AW142" s="14" t="s">
        <v>30</v>
      </c>
      <c r="AX142" s="14" t="s">
        <v>74</v>
      </c>
      <c r="AY142" s="173" t="s">
        <v>166</v>
      </c>
    </row>
    <row r="143" spans="1:65" s="15" customFormat="1" ht="11.25">
      <c r="B143" s="180"/>
      <c r="D143" s="165" t="s">
        <v>174</v>
      </c>
      <c r="E143" s="181" t="s">
        <v>1</v>
      </c>
      <c r="F143" s="182" t="s">
        <v>177</v>
      </c>
      <c r="H143" s="183">
        <v>3.75</v>
      </c>
      <c r="I143" s="184"/>
      <c r="L143" s="180"/>
      <c r="M143" s="185"/>
      <c r="N143" s="186"/>
      <c r="O143" s="186"/>
      <c r="P143" s="186"/>
      <c r="Q143" s="186"/>
      <c r="R143" s="186"/>
      <c r="S143" s="186"/>
      <c r="T143" s="187"/>
      <c r="AT143" s="181" t="s">
        <v>174</v>
      </c>
      <c r="AU143" s="181" t="s">
        <v>84</v>
      </c>
      <c r="AV143" s="15" t="s">
        <v>172</v>
      </c>
      <c r="AW143" s="15" t="s">
        <v>30</v>
      </c>
      <c r="AX143" s="15" t="s">
        <v>82</v>
      </c>
      <c r="AY143" s="181" t="s">
        <v>166</v>
      </c>
    </row>
    <row r="144" spans="1:65" s="2" customFormat="1" ht="16.5" customHeight="1">
      <c r="A144" s="32"/>
      <c r="B144" s="149"/>
      <c r="C144" s="191" t="s">
        <v>197</v>
      </c>
      <c r="D144" s="191" t="s">
        <v>244</v>
      </c>
      <c r="E144" s="192" t="s">
        <v>264</v>
      </c>
      <c r="F144" s="193" t="s">
        <v>265</v>
      </c>
      <c r="G144" s="194" t="s">
        <v>180</v>
      </c>
      <c r="H144" s="195">
        <v>226</v>
      </c>
      <c r="I144" s="196"/>
      <c r="J144" s="197">
        <f>ROUND(I144*H144,2)</f>
        <v>0</v>
      </c>
      <c r="K144" s="198"/>
      <c r="L144" s="199"/>
      <c r="M144" s="200" t="s">
        <v>1</v>
      </c>
      <c r="N144" s="201" t="s">
        <v>39</v>
      </c>
      <c r="O144" s="58"/>
      <c r="P144" s="160">
        <f>O144*H144</f>
        <v>0</v>
      </c>
      <c r="Q144" s="160">
        <v>1E-3</v>
      </c>
      <c r="R144" s="160">
        <f>Q144*H144</f>
        <v>0.22600000000000001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209</v>
      </c>
      <c r="AT144" s="162" t="s">
        <v>244</v>
      </c>
      <c r="AU144" s="162" t="s">
        <v>84</v>
      </c>
      <c r="AY144" s="17" t="s">
        <v>166</v>
      </c>
      <c r="BE144" s="163">
        <f>IF(N144="základní",J144,0)</f>
        <v>0</v>
      </c>
      <c r="BF144" s="163">
        <f>IF(N144="snížená",J144,0)</f>
        <v>0</v>
      </c>
      <c r="BG144" s="163">
        <f>IF(N144="zákl. přenesená",J144,0)</f>
        <v>0</v>
      </c>
      <c r="BH144" s="163">
        <f>IF(N144="sníž. přenesená",J144,0)</f>
        <v>0</v>
      </c>
      <c r="BI144" s="163">
        <f>IF(N144="nulová",J144,0)</f>
        <v>0</v>
      </c>
      <c r="BJ144" s="17" t="s">
        <v>82</v>
      </c>
      <c r="BK144" s="163">
        <f>ROUND(I144*H144,2)</f>
        <v>0</v>
      </c>
      <c r="BL144" s="17" t="s">
        <v>172</v>
      </c>
      <c r="BM144" s="162" t="s">
        <v>266</v>
      </c>
    </row>
    <row r="145" spans="1:65" s="14" customFormat="1" ht="11.25">
      <c r="B145" s="172"/>
      <c r="D145" s="165" t="s">
        <v>174</v>
      </c>
      <c r="E145" s="173" t="s">
        <v>1</v>
      </c>
      <c r="F145" s="174" t="s">
        <v>267</v>
      </c>
      <c r="H145" s="175">
        <v>226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84</v>
      </c>
      <c r="AV145" s="14" t="s">
        <v>84</v>
      </c>
      <c r="AW145" s="14" t="s">
        <v>30</v>
      </c>
      <c r="AX145" s="14" t="s">
        <v>74</v>
      </c>
      <c r="AY145" s="173" t="s">
        <v>166</v>
      </c>
    </row>
    <row r="146" spans="1:65" s="15" customFormat="1" ht="11.25">
      <c r="B146" s="180"/>
      <c r="D146" s="165" t="s">
        <v>174</v>
      </c>
      <c r="E146" s="181" t="s">
        <v>1</v>
      </c>
      <c r="F146" s="182" t="s">
        <v>177</v>
      </c>
      <c r="H146" s="183">
        <v>226</v>
      </c>
      <c r="I146" s="184"/>
      <c r="L146" s="180"/>
      <c r="M146" s="185"/>
      <c r="N146" s="186"/>
      <c r="O146" s="186"/>
      <c r="P146" s="186"/>
      <c r="Q146" s="186"/>
      <c r="R146" s="186"/>
      <c r="S146" s="186"/>
      <c r="T146" s="187"/>
      <c r="AT146" s="181" t="s">
        <v>174</v>
      </c>
      <c r="AU146" s="181" t="s">
        <v>84</v>
      </c>
      <c r="AV146" s="15" t="s">
        <v>172</v>
      </c>
      <c r="AW146" s="15" t="s">
        <v>30</v>
      </c>
      <c r="AX146" s="15" t="s">
        <v>82</v>
      </c>
      <c r="AY146" s="181" t="s">
        <v>166</v>
      </c>
    </row>
    <row r="147" spans="1:65" s="2" customFormat="1" ht="16.5" customHeight="1">
      <c r="A147" s="32"/>
      <c r="B147" s="149"/>
      <c r="C147" s="150" t="s">
        <v>201</v>
      </c>
      <c r="D147" s="150" t="s">
        <v>168</v>
      </c>
      <c r="E147" s="151" t="s">
        <v>268</v>
      </c>
      <c r="F147" s="152" t="s">
        <v>269</v>
      </c>
      <c r="G147" s="153" t="s">
        <v>180</v>
      </c>
      <c r="H147" s="154">
        <v>750</v>
      </c>
      <c r="I147" s="155"/>
      <c r="J147" s="156">
        <f>ROUND(I147*H147,2)</f>
        <v>0</v>
      </c>
      <c r="K147" s="157"/>
      <c r="L147" s="33"/>
      <c r="M147" s="158" t="s">
        <v>1</v>
      </c>
      <c r="N147" s="159" t="s">
        <v>39</v>
      </c>
      <c r="O147" s="58"/>
      <c r="P147" s="160">
        <f>O147*H147</f>
        <v>0</v>
      </c>
      <c r="Q147" s="160">
        <v>0</v>
      </c>
      <c r="R147" s="160">
        <f>Q147*H147</f>
        <v>0</v>
      </c>
      <c r="S147" s="160">
        <v>0</v>
      </c>
      <c r="T147" s="161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172</v>
      </c>
      <c r="AT147" s="162" t="s">
        <v>168</v>
      </c>
      <c r="AU147" s="162" t="s">
        <v>84</v>
      </c>
      <c r="AY147" s="17" t="s">
        <v>166</v>
      </c>
      <c r="BE147" s="163">
        <f>IF(N147="základní",J147,0)</f>
        <v>0</v>
      </c>
      <c r="BF147" s="163">
        <f>IF(N147="snížená",J147,0)</f>
        <v>0</v>
      </c>
      <c r="BG147" s="163">
        <f>IF(N147="zákl. přenesená",J147,0)</f>
        <v>0</v>
      </c>
      <c r="BH147" s="163">
        <f>IF(N147="sníž. přenesená",J147,0)</f>
        <v>0</v>
      </c>
      <c r="BI147" s="163">
        <f>IF(N147="nulová",J147,0)</f>
        <v>0</v>
      </c>
      <c r="BJ147" s="17" t="s">
        <v>82</v>
      </c>
      <c r="BK147" s="163">
        <f>ROUND(I147*H147,2)</f>
        <v>0</v>
      </c>
      <c r="BL147" s="17" t="s">
        <v>172</v>
      </c>
      <c r="BM147" s="162" t="s">
        <v>270</v>
      </c>
    </row>
    <row r="148" spans="1:65" s="14" customFormat="1" ht="11.25">
      <c r="B148" s="172"/>
      <c r="D148" s="165" t="s">
        <v>174</v>
      </c>
      <c r="E148" s="173" t="s">
        <v>1</v>
      </c>
      <c r="F148" s="174" t="s">
        <v>253</v>
      </c>
      <c r="H148" s="175">
        <v>100</v>
      </c>
      <c r="I148" s="176"/>
      <c r="L148" s="172"/>
      <c r="M148" s="177"/>
      <c r="N148" s="178"/>
      <c r="O148" s="178"/>
      <c r="P148" s="178"/>
      <c r="Q148" s="178"/>
      <c r="R148" s="178"/>
      <c r="S148" s="178"/>
      <c r="T148" s="179"/>
      <c r="AT148" s="173" t="s">
        <v>174</v>
      </c>
      <c r="AU148" s="173" t="s">
        <v>84</v>
      </c>
      <c r="AV148" s="14" t="s">
        <v>84</v>
      </c>
      <c r="AW148" s="14" t="s">
        <v>30</v>
      </c>
      <c r="AX148" s="14" t="s">
        <v>74</v>
      </c>
      <c r="AY148" s="173" t="s">
        <v>166</v>
      </c>
    </row>
    <row r="149" spans="1:65" s="14" customFormat="1" ht="11.25">
      <c r="B149" s="172"/>
      <c r="D149" s="165" t="s">
        <v>174</v>
      </c>
      <c r="E149" s="173" t="s">
        <v>1</v>
      </c>
      <c r="F149" s="174" t="s">
        <v>254</v>
      </c>
      <c r="H149" s="175">
        <v>50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84</v>
      </c>
      <c r="AV149" s="14" t="s">
        <v>84</v>
      </c>
      <c r="AW149" s="14" t="s">
        <v>30</v>
      </c>
      <c r="AX149" s="14" t="s">
        <v>74</v>
      </c>
      <c r="AY149" s="173" t="s">
        <v>166</v>
      </c>
    </row>
    <row r="150" spans="1:65" s="14" customFormat="1" ht="11.25">
      <c r="B150" s="172"/>
      <c r="D150" s="165" t="s">
        <v>174</v>
      </c>
      <c r="E150" s="173" t="s">
        <v>1</v>
      </c>
      <c r="F150" s="174" t="s">
        <v>255</v>
      </c>
      <c r="H150" s="175">
        <v>200</v>
      </c>
      <c r="I150" s="176"/>
      <c r="L150" s="172"/>
      <c r="M150" s="177"/>
      <c r="N150" s="178"/>
      <c r="O150" s="178"/>
      <c r="P150" s="178"/>
      <c r="Q150" s="178"/>
      <c r="R150" s="178"/>
      <c r="S150" s="178"/>
      <c r="T150" s="179"/>
      <c r="AT150" s="173" t="s">
        <v>174</v>
      </c>
      <c r="AU150" s="173" t="s">
        <v>84</v>
      </c>
      <c r="AV150" s="14" t="s">
        <v>84</v>
      </c>
      <c r="AW150" s="14" t="s">
        <v>30</v>
      </c>
      <c r="AX150" s="14" t="s">
        <v>74</v>
      </c>
      <c r="AY150" s="173" t="s">
        <v>166</v>
      </c>
    </row>
    <row r="151" spans="1:65" s="14" customFormat="1" ht="11.25">
      <c r="B151" s="172"/>
      <c r="D151" s="165" t="s">
        <v>174</v>
      </c>
      <c r="E151" s="173" t="s">
        <v>1</v>
      </c>
      <c r="F151" s="174" t="s">
        <v>256</v>
      </c>
      <c r="H151" s="175">
        <v>200</v>
      </c>
      <c r="I151" s="176"/>
      <c r="L151" s="172"/>
      <c r="M151" s="177"/>
      <c r="N151" s="178"/>
      <c r="O151" s="178"/>
      <c r="P151" s="178"/>
      <c r="Q151" s="178"/>
      <c r="R151" s="178"/>
      <c r="S151" s="178"/>
      <c r="T151" s="179"/>
      <c r="AT151" s="173" t="s">
        <v>174</v>
      </c>
      <c r="AU151" s="173" t="s">
        <v>84</v>
      </c>
      <c r="AV151" s="14" t="s">
        <v>84</v>
      </c>
      <c r="AW151" s="14" t="s">
        <v>30</v>
      </c>
      <c r="AX151" s="14" t="s">
        <v>74</v>
      </c>
      <c r="AY151" s="173" t="s">
        <v>166</v>
      </c>
    </row>
    <row r="152" spans="1:65" s="14" customFormat="1" ht="11.25">
      <c r="B152" s="172"/>
      <c r="D152" s="165" t="s">
        <v>174</v>
      </c>
      <c r="E152" s="173" t="s">
        <v>1</v>
      </c>
      <c r="F152" s="174" t="s">
        <v>257</v>
      </c>
      <c r="H152" s="175">
        <v>100</v>
      </c>
      <c r="I152" s="176"/>
      <c r="L152" s="172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84</v>
      </c>
      <c r="AV152" s="14" t="s">
        <v>84</v>
      </c>
      <c r="AW152" s="14" t="s">
        <v>30</v>
      </c>
      <c r="AX152" s="14" t="s">
        <v>74</v>
      </c>
      <c r="AY152" s="173" t="s">
        <v>166</v>
      </c>
    </row>
    <row r="153" spans="1:65" s="14" customFormat="1" ht="11.25">
      <c r="B153" s="172"/>
      <c r="D153" s="165" t="s">
        <v>174</v>
      </c>
      <c r="E153" s="173" t="s">
        <v>1</v>
      </c>
      <c r="F153" s="174" t="s">
        <v>257</v>
      </c>
      <c r="H153" s="175">
        <v>100</v>
      </c>
      <c r="I153" s="176"/>
      <c r="L153" s="172"/>
      <c r="M153" s="177"/>
      <c r="N153" s="178"/>
      <c r="O153" s="178"/>
      <c r="P153" s="178"/>
      <c r="Q153" s="178"/>
      <c r="R153" s="178"/>
      <c r="S153" s="178"/>
      <c r="T153" s="179"/>
      <c r="AT153" s="173" t="s">
        <v>174</v>
      </c>
      <c r="AU153" s="173" t="s">
        <v>84</v>
      </c>
      <c r="AV153" s="14" t="s">
        <v>84</v>
      </c>
      <c r="AW153" s="14" t="s">
        <v>30</v>
      </c>
      <c r="AX153" s="14" t="s">
        <v>74</v>
      </c>
      <c r="AY153" s="173" t="s">
        <v>166</v>
      </c>
    </row>
    <row r="154" spans="1:65" s="15" customFormat="1" ht="11.25">
      <c r="B154" s="180"/>
      <c r="D154" s="165" t="s">
        <v>174</v>
      </c>
      <c r="E154" s="181" t="s">
        <v>1</v>
      </c>
      <c r="F154" s="182" t="s">
        <v>177</v>
      </c>
      <c r="H154" s="183">
        <v>750</v>
      </c>
      <c r="I154" s="184"/>
      <c r="L154" s="180"/>
      <c r="M154" s="185"/>
      <c r="N154" s="186"/>
      <c r="O154" s="186"/>
      <c r="P154" s="186"/>
      <c r="Q154" s="186"/>
      <c r="R154" s="186"/>
      <c r="S154" s="186"/>
      <c r="T154" s="187"/>
      <c r="AT154" s="181" t="s">
        <v>174</v>
      </c>
      <c r="AU154" s="181" t="s">
        <v>84</v>
      </c>
      <c r="AV154" s="15" t="s">
        <v>172</v>
      </c>
      <c r="AW154" s="15" t="s">
        <v>30</v>
      </c>
      <c r="AX154" s="15" t="s">
        <v>82</v>
      </c>
      <c r="AY154" s="181" t="s">
        <v>166</v>
      </c>
    </row>
    <row r="155" spans="1:65" s="2" customFormat="1" ht="16.5" customHeight="1">
      <c r="A155" s="32"/>
      <c r="B155" s="149"/>
      <c r="C155" s="191" t="s">
        <v>205</v>
      </c>
      <c r="D155" s="191" t="s">
        <v>244</v>
      </c>
      <c r="E155" s="192" t="s">
        <v>271</v>
      </c>
      <c r="F155" s="193" t="s">
        <v>272</v>
      </c>
      <c r="G155" s="194" t="s">
        <v>180</v>
      </c>
      <c r="H155" s="195">
        <v>100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39</v>
      </c>
      <c r="O155" s="58"/>
      <c r="P155" s="160">
        <f>O155*H155</f>
        <v>0</v>
      </c>
      <c r="Q155" s="160">
        <v>8.0000000000000007E-5</v>
      </c>
      <c r="R155" s="160">
        <f>Q155*H155</f>
        <v>8.0000000000000002E-3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209</v>
      </c>
      <c r="AT155" s="162" t="s">
        <v>244</v>
      </c>
      <c r="AU155" s="162" t="s">
        <v>84</v>
      </c>
      <c r="AY155" s="17" t="s">
        <v>166</v>
      </c>
      <c r="BE155" s="163">
        <f>IF(N155="základní",J155,0)</f>
        <v>0</v>
      </c>
      <c r="BF155" s="163">
        <f>IF(N155="snížená",J155,0)</f>
        <v>0</v>
      </c>
      <c r="BG155" s="163">
        <f>IF(N155="zákl. přenesená",J155,0)</f>
        <v>0</v>
      </c>
      <c r="BH155" s="163">
        <f>IF(N155="sníž. přenesená",J155,0)</f>
        <v>0</v>
      </c>
      <c r="BI155" s="163">
        <f>IF(N155="nulová",J155,0)</f>
        <v>0</v>
      </c>
      <c r="BJ155" s="17" t="s">
        <v>82</v>
      </c>
      <c r="BK155" s="163">
        <f>ROUND(I155*H155,2)</f>
        <v>0</v>
      </c>
      <c r="BL155" s="17" t="s">
        <v>172</v>
      </c>
      <c r="BM155" s="162" t="s">
        <v>273</v>
      </c>
    </row>
    <row r="156" spans="1:65" s="14" customFormat="1" ht="11.25">
      <c r="B156" s="172"/>
      <c r="D156" s="165" t="s">
        <v>174</v>
      </c>
      <c r="E156" s="173" t="s">
        <v>1</v>
      </c>
      <c r="F156" s="174" t="s">
        <v>253</v>
      </c>
      <c r="H156" s="175">
        <v>100</v>
      </c>
      <c r="I156" s="176"/>
      <c r="L156" s="172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84</v>
      </c>
      <c r="AV156" s="14" t="s">
        <v>84</v>
      </c>
      <c r="AW156" s="14" t="s">
        <v>30</v>
      </c>
      <c r="AX156" s="14" t="s">
        <v>74</v>
      </c>
      <c r="AY156" s="173" t="s">
        <v>166</v>
      </c>
    </row>
    <row r="157" spans="1:65" s="15" customFormat="1" ht="11.25">
      <c r="B157" s="180"/>
      <c r="D157" s="165" t="s">
        <v>174</v>
      </c>
      <c r="E157" s="181" t="s">
        <v>1</v>
      </c>
      <c r="F157" s="182" t="s">
        <v>177</v>
      </c>
      <c r="H157" s="183">
        <v>100</v>
      </c>
      <c r="I157" s="184"/>
      <c r="L157" s="180"/>
      <c r="M157" s="185"/>
      <c r="N157" s="186"/>
      <c r="O157" s="186"/>
      <c r="P157" s="186"/>
      <c r="Q157" s="186"/>
      <c r="R157" s="186"/>
      <c r="S157" s="186"/>
      <c r="T157" s="187"/>
      <c r="AT157" s="181" t="s">
        <v>174</v>
      </c>
      <c r="AU157" s="181" t="s">
        <v>84</v>
      </c>
      <c r="AV157" s="15" t="s">
        <v>172</v>
      </c>
      <c r="AW157" s="15" t="s">
        <v>30</v>
      </c>
      <c r="AX157" s="15" t="s">
        <v>82</v>
      </c>
      <c r="AY157" s="181" t="s">
        <v>166</v>
      </c>
    </row>
    <row r="158" spans="1:65" s="2" customFormat="1" ht="16.5" customHeight="1">
      <c r="A158" s="32"/>
      <c r="B158" s="149"/>
      <c r="C158" s="191" t="s">
        <v>209</v>
      </c>
      <c r="D158" s="191" t="s">
        <v>244</v>
      </c>
      <c r="E158" s="192" t="s">
        <v>274</v>
      </c>
      <c r="F158" s="193" t="s">
        <v>275</v>
      </c>
      <c r="G158" s="194" t="s">
        <v>180</v>
      </c>
      <c r="H158" s="195">
        <v>50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39</v>
      </c>
      <c r="O158" s="58"/>
      <c r="P158" s="160">
        <f>O158*H158</f>
        <v>0</v>
      </c>
      <c r="Q158" s="160">
        <v>8.0000000000000007E-5</v>
      </c>
      <c r="R158" s="160">
        <f>Q158*H158</f>
        <v>4.0000000000000001E-3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209</v>
      </c>
      <c r="AT158" s="162" t="s">
        <v>244</v>
      </c>
      <c r="AU158" s="162" t="s">
        <v>84</v>
      </c>
      <c r="AY158" s="17" t="s">
        <v>166</v>
      </c>
      <c r="BE158" s="163">
        <f>IF(N158="základní",J158,0)</f>
        <v>0</v>
      </c>
      <c r="BF158" s="163">
        <f>IF(N158="snížená",J158,0)</f>
        <v>0</v>
      </c>
      <c r="BG158" s="163">
        <f>IF(N158="zákl. přenesená",J158,0)</f>
        <v>0</v>
      </c>
      <c r="BH158" s="163">
        <f>IF(N158="sníž. přenesená",J158,0)</f>
        <v>0</v>
      </c>
      <c r="BI158" s="163">
        <f>IF(N158="nulová",J158,0)</f>
        <v>0</v>
      </c>
      <c r="BJ158" s="17" t="s">
        <v>82</v>
      </c>
      <c r="BK158" s="163">
        <f>ROUND(I158*H158,2)</f>
        <v>0</v>
      </c>
      <c r="BL158" s="17" t="s">
        <v>172</v>
      </c>
      <c r="BM158" s="162" t="s">
        <v>276</v>
      </c>
    </row>
    <row r="159" spans="1:65" s="14" customFormat="1" ht="11.25">
      <c r="B159" s="172"/>
      <c r="D159" s="165" t="s">
        <v>174</v>
      </c>
      <c r="E159" s="173" t="s">
        <v>1</v>
      </c>
      <c r="F159" s="174" t="s">
        <v>254</v>
      </c>
      <c r="H159" s="175">
        <v>50</v>
      </c>
      <c r="I159" s="176"/>
      <c r="L159" s="172"/>
      <c r="M159" s="177"/>
      <c r="N159" s="178"/>
      <c r="O159" s="178"/>
      <c r="P159" s="178"/>
      <c r="Q159" s="178"/>
      <c r="R159" s="178"/>
      <c r="S159" s="178"/>
      <c r="T159" s="179"/>
      <c r="AT159" s="173" t="s">
        <v>174</v>
      </c>
      <c r="AU159" s="173" t="s">
        <v>84</v>
      </c>
      <c r="AV159" s="14" t="s">
        <v>84</v>
      </c>
      <c r="AW159" s="14" t="s">
        <v>30</v>
      </c>
      <c r="AX159" s="14" t="s">
        <v>74</v>
      </c>
      <c r="AY159" s="173" t="s">
        <v>166</v>
      </c>
    </row>
    <row r="160" spans="1:65" s="15" customFormat="1" ht="11.25">
      <c r="B160" s="180"/>
      <c r="D160" s="165" t="s">
        <v>174</v>
      </c>
      <c r="E160" s="181" t="s">
        <v>1</v>
      </c>
      <c r="F160" s="182" t="s">
        <v>177</v>
      </c>
      <c r="H160" s="183">
        <v>50</v>
      </c>
      <c r="I160" s="184"/>
      <c r="L160" s="180"/>
      <c r="M160" s="185"/>
      <c r="N160" s="186"/>
      <c r="O160" s="186"/>
      <c r="P160" s="186"/>
      <c r="Q160" s="186"/>
      <c r="R160" s="186"/>
      <c r="S160" s="186"/>
      <c r="T160" s="187"/>
      <c r="AT160" s="181" t="s">
        <v>174</v>
      </c>
      <c r="AU160" s="181" t="s">
        <v>84</v>
      </c>
      <c r="AV160" s="15" t="s">
        <v>172</v>
      </c>
      <c r="AW160" s="15" t="s">
        <v>30</v>
      </c>
      <c r="AX160" s="15" t="s">
        <v>82</v>
      </c>
      <c r="AY160" s="181" t="s">
        <v>166</v>
      </c>
    </row>
    <row r="161" spans="1:65" s="2" customFormat="1" ht="16.5" customHeight="1">
      <c r="A161" s="32"/>
      <c r="B161" s="149"/>
      <c r="C161" s="191" t="s">
        <v>188</v>
      </c>
      <c r="D161" s="191" t="s">
        <v>244</v>
      </c>
      <c r="E161" s="192" t="s">
        <v>277</v>
      </c>
      <c r="F161" s="193" t="s">
        <v>278</v>
      </c>
      <c r="G161" s="194" t="s">
        <v>180</v>
      </c>
      <c r="H161" s="195">
        <v>200</v>
      </c>
      <c r="I161" s="196"/>
      <c r="J161" s="197">
        <f>ROUND(I161*H161,2)</f>
        <v>0</v>
      </c>
      <c r="K161" s="198"/>
      <c r="L161" s="199"/>
      <c r="M161" s="200" t="s">
        <v>1</v>
      </c>
      <c r="N161" s="201" t="s">
        <v>39</v>
      </c>
      <c r="O161" s="58"/>
      <c r="P161" s="160">
        <f>O161*H161</f>
        <v>0</v>
      </c>
      <c r="Q161" s="160">
        <v>8.0000000000000007E-5</v>
      </c>
      <c r="R161" s="160">
        <f>Q161*H161</f>
        <v>1.6E-2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209</v>
      </c>
      <c r="AT161" s="162" t="s">
        <v>244</v>
      </c>
      <c r="AU161" s="162" t="s">
        <v>84</v>
      </c>
      <c r="AY161" s="17" t="s">
        <v>166</v>
      </c>
      <c r="BE161" s="163">
        <f>IF(N161="základní",J161,0)</f>
        <v>0</v>
      </c>
      <c r="BF161" s="163">
        <f>IF(N161="snížená",J161,0)</f>
        <v>0</v>
      </c>
      <c r="BG161" s="163">
        <f>IF(N161="zákl. přenesená",J161,0)</f>
        <v>0</v>
      </c>
      <c r="BH161" s="163">
        <f>IF(N161="sníž. přenesená",J161,0)</f>
        <v>0</v>
      </c>
      <c r="BI161" s="163">
        <f>IF(N161="nulová",J161,0)</f>
        <v>0</v>
      </c>
      <c r="BJ161" s="17" t="s">
        <v>82</v>
      </c>
      <c r="BK161" s="163">
        <f>ROUND(I161*H161,2)</f>
        <v>0</v>
      </c>
      <c r="BL161" s="17" t="s">
        <v>172</v>
      </c>
      <c r="BM161" s="162" t="s">
        <v>279</v>
      </c>
    </row>
    <row r="162" spans="1:65" s="14" customFormat="1" ht="11.25">
      <c r="B162" s="172"/>
      <c r="D162" s="165" t="s">
        <v>174</v>
      </c>
      <c r="E162" s="173" t="s">
        <v>1</v>
      </c>
      <c r="F162" s="174" t="s">
        <v>255</v>
      </c>
      <c r="H162" s="175">
        <v>200</v>
      </c>
      <c r="I162" s="176"/>
      <c r="L162" s="172"/>
      <c r="M162" s="177"/>
      <c r="N162" s="178"/>
      <c r="O162" s="178"/>
      <c r="P162" s="178"/>
      <c r="Q162" s="178"/>
      <c r="R162" s="178"/>
      <c r="S162" s="178"/>
      <c r="T162" s="179"/>
      <c r="AT162" s="173" t="s">
        <v>174</v>
      </c>
      <c r="AU162" s="173" t="s">
        <v>84</v>
      </c>
      <c r="AV162" s="14" t="s">
        <v>84</v>
      </c>
      <c r="AW162" s="14" t="s">
        <v>30</v>
      </c>
      <c r="AX162" s="14" t="s">
        <v>74</v>
      </c>
      <c r="AY162" s="173" t="s">
        <v>166</v>
      </c>
    </row>
    <row r="163" spans="1:65" s="15" customFormat="1" ht="11.25">
      <c r="B163" s="180"/>
      <c r="D163" s="165" t="s">
        <v>174</v>
      </c>
      <c r="E163" s="181" t="s">
        <v>1</v>
      </c>
      <c r="F163" s="182" t="s">
        <v>177</v>
      </c>
      <c r="H163" s="183">
        <v>200</v>
      </c>
      <c r="I163" s="184"/>
      <c r="L163" s="180"/>
      <c r="M163" s="185"/>
      <c r="N163" s="186"/>
      <c r="O163" s="186"/>
      <c r="P163" s="186"/>
      <c r="Q163" s="186"/>
      <c r="R163" s="186"/>
      <c r="S163" s="186"/>
      <c r="T163" s="187"/>
      <c r="AT163" s="181" t="s">
        <v>174</v>
      </c>
      <c r="AU163" s="181" t="s">
        <v>84</v>
      </c>
      <c r="AV163" s="15" t="s">
        <v>172</v>
      </c>
      <c r="AW163" s="15" t="s">
        <v>30</v>
      </c>
      <c r="AX163" s="15" t="s">
        <v>82</v>
      </c>
      <c r="AY163" s="181" t="s">
        <v>166</v>
      </c>
    </row>
    <row r="164" spans="1:65" s="2" customFormat="1" ht="16.5" customHeight="1">
      <c r="A164" s="32"/>
      <c r="B164" s="149"/>
      <c r="C164" s="191" t="s">
        <v>216</v>
      </c>
      <c r="D164" s="191" t="s">
        <v>244</v>
      </c>
      <c r="E164" s="192" t="s">
        <v>280</v>
      </c>
      <c r="F164" s="193" t="s">
        <v>281</v>
      </c>
      <c r="G164" s="194" t="s">
        <v>180</v>
      </c>
      <c r="H164" s="195">
        <v>200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39</v>
      </c>
      <c r="O164" s="58"/>
      <c r="P164" s="160">
        <f>O164*H164</f>
        <v>0</v>
      </c>
      <c r="Q164" s="160">
        <v>8.0000000000000007E-5</v>
      </c>
      <c r="R164" s="160">
        <f>Q164*H164</f>
        <v>1.6E-2</v>
      </c>
      <c r="S164" s="160">
        <v>0</v>
      </c>
      <c r="T164" s="161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209</v>
      </c>
      <c r="AT164" s="162" t="s">
        <v>244</v>
      </c>
      <c r="AU164" s="162" t="s">
        <v>84</v>
      </c>
      <c r="AY164" s="17" t="s">
        <v>166</v>
      </c>
      <c r="BE164" s="163">
        <f>IF(N164="základní",J164,0)</f>
        <v>0</v>
      </c>
      <c r="BF164" s="163">
        <f>IF(N164="snížená",J164,0)</f>
        <v>0</v>
      </c>
      <c r="BG164" s="163">
        <f>IF(N164="zákl. přenesená",J164,0)</f>
        <v>0</v>
      </c>
      <c r="BH164" s="163">
        <f>IF(N164="sníž. přenesená",J164,0)</f>
        <v>0</v>
      </c>
      <c r="BI164" s="163">
        <f>IF(N164="nulová",J164,0)</f>
        <v>0</v>
      </c>
      <c r="BJ164" s="17" t="s">
        <v>82</v>
      </c>
      <c r="BK164" s="163">
        <f>ROUND(I164*H164,2)</f>
        <v>0</v>
      </c>
      <c r="BL164" s="17" t="s">
        <v>172</v>
      </c>
      <c r="BM164" s="162" t="s">
        <v>282</v>
      </c>
    </row>
    <row r="165" spans="1:65" s="14" customFormat="1" ht="11.25">
      <c r="B165" s="172"/>
      <c r="D165" s="165" t="s">
        <v>174</v>
      </c>
      <c r="E165" s="173" t="s">
        <v>1</v>
      </c>
      <c r="F165" s="174" t="s">
        <v>256</v>
      </c>
      <c r="H165" s="175">
        <v>200</v>
      </c>
      <c r="I165" s="176"/>
      <c r="L165" s="172"/>
      <c r="M165" s="177"/>
      <c r="N165" s="178"/>
      <c r="O165" s="178"/>
      <c r="P165" s="178"/>
      <c r="Q165" s="178"/>
      <c r="R165" s="178"/>
      <c r="S165" s="178"/>
      <c r="T165" s="179"/>
      <c r="AT165" s="173" t="s">
        <v>174</v>
      </c>
      <c r="AU165" s="173" t="s">
        <v>84</v>
      </c>
      <c r="AV165" s="14" t="s">
        <v>84</v>
      </c>
      <c r="AW165" s="14" t="s">
        <v>30</v>
      </c>
      <c r="AX165" s="14" t="s">
        <v>74</v>
      </c>
      <c r="AY165" s="173" t="s">
        <v>166</v>
      </c>
    </row>
    <row r="166" spans="1:65" s="15" customFormat="1" ht="11.25">
      <c r="B166" s="180"/>
      <c r="D166" s="165" t="s">
        <v>174</v>
      </c>
      <c r="E166" s="181" t="s">
        <v>1</v>
      </c>
      <c r="F166" s="182" t="s">
        <v>177</v>
      </c>
      <c r="H166" s="183">
        <v>200</v>
      </c>
      <c r="I166" s="184"/>
      <c r="L166" s="180"/>
      <c r="M166" s="185"/>
      <c r="N166" s="186"/>
      <c r="O166" s="186"/>
      <c r="P166" s="186"/>
      <c r="Q166" s="186"/>
      <c r="R166" s="186"/>
      <c r="S166" s="186"/>
      <c r="T166" s="187"/>
      <c r="AT166" s="181" t="s">
        <v>174</v>
      </c>
      <c r="AU166" s="181" t="s">
        <v>84</v>
      </c>
      <c r="AV166" s="15" t="s">
        <v>172</v>
      </c>
      <c r="AW166" s="15" t="s">
        <v>30</v>
      </c>
      <c r="AX166" s="15" t="s">
        <v>82</v>
      </c>
      <c r="AY166" s="181" t="s">
        <v>166</v>
      </c>
    </row>
    <row r="167" spans="1:65" s="2" customFormat="1" ht="16.5" customHeight="1">
      <c r="A167" s="32"/>
      <c r="B167" s="149"/>
      <c r="C167" s="191" t="s">
        <v>220</v>
      </c>
      <c r="D167" s="191" t="s">
        <v>244</v>
      </c>
      <c r="E167" s="192" t="s">
        <v>283</v>
      </c>
      <c r="F167" s="193" t="s">
        <v>284</v>
      </c>
      <c r="G167" s="194" t="s">
        <v>180</v>
      </c>
      <c r="H167" s="195">
        <v>100</v>
      </c>
      <c r="I167" s="196"/>
      <c r="J167" s="197">
        <f>ROUND(I167*H167,2)</f>
        <v>0</v>
      </c>
      <c r="K167" s="198"/>
      <c r="L167" s="199"/>
      <c r="M167" s="200" t="s">
        <v>1</v>
      </c>
      <c r="N167" s="201" t="s">
        <v>39</v>
      </c>
      <c r="O167" s="58"/>
      <c r="P167" s="160">
        <f>O167*H167</f>
        <v>0</v>
      </c>
      <c r="Q167" s="160">
        <v>8.0000000000000007E-5</v>
      </c>
      <c r="R167" s="160">
        <f>Q167*H167</f>
        <v>8.0000000000000002E-3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209</v>
      </c>
      <c r="AT167" s="162" t="s">
        <v>244</v>
      </c>
      <c r="AU167" s="162" t="s">
        <v>84</v>
      </c>
      <c r="AY167" s="17" t="s">
        <v>166</v>
      </c>
      <c r="BE167" s="163">
        <f>IF(N167="základní",J167,0)</f>
        <v>0</v>
      </c>
      <c r="BF167" s="163">
        <f>IF(N167="snížená",J167,0)</f>
        <v>0</v>
      </c>
      <c r="BG167" s="163">
        <f>IF(N167="zákl. přenesená",J167,0)</f>
        <v>0</v>
      </c>
      <c r="BH167" s="163">
        <f>IF(N167="sníž. přenesená",J167,0)</f>
        <v>0</v>
      </c>
      <c r="BI167" s="163">
        <f>IF(N167="nulová",J167,0)</f>
        <v>0</v>
      </c>
      <c r="BJ167" s="17" t="s">
        <v>82</v>
      </c>
      <c r="BK167" s="163">
        <f>ROUND(I167*H167,2)</f>
        <v>0</v>
      </c>
      <c r="BL167" s="17" t="s">
        <v>172</v>
      </c>
      <c r="BM167" s="162" t="s">
        <v>285</v>
      </c>
    </row>
    <row r="168" spans="1:65" s="14" customFormat="1" ht="11.25">
      <c r="B168" s="172"/>
      <c r="D168" s="165" t="s">
        <v>174</v>
      </c>
      <c r="E168" s="173" t="s">
        <v>1</v>
      </c>
      <c r="F168" s="174" t="s">
        <v>257</v>
      </c>
      <c r="H168" s="175">
        <v>100</v>
      </c>
      <c r="I168" s="176"/>
      <c r="L168" s="172"/>
      <c r="M168" s="177"/>
      <c r="N168" s="178"/>
      <c r="O168" s="178"/>
      <c r="P168" s="178"/>
      <c r="Q168" s="178"/>
      <c r="R168" s="178"/>
      <c r="S168" s="178"/>
      <c r="T168" s="179"/>
      <c r="AT168" s="173" t="s">
        <v>174</v>
      </c>
      <c r="AU168" s="173" t="s">
        <v>84</v>
      </c>
      <c r="AV168" s="14" t="s">
        <v>84</v>
      </c>
      <c r="AW168" s="14" t="s">
        <v>30</v>
      </c>
      <c r="AX168" s="14" t="s">
        <v>74</v>
      </c>
      <c r="AY168" s="173" t="s">
        <v>166</v>
      </c>
    </row>
    <row r="169" spans="1:65" s="15" customFormat="1" ht="11.25">
      <c r="B169" s="180"/>
      <c r="D169" s="165" t="s">
        <v>174</v>
      </c>
      <c r="E169" s="181" t="s">
        <v>1</v>
      </c>
      <c r="F169" s="182" t="s">
        <v>177</v>
      </c>
      <c r="H169" s="183">
        <v>100</v>
      </c>
      <c r="I169" s="184"/>
      <c r="L169" s="180"/>
      <c r="M169" s="185"/>
      <c r="N169" s="186"/>
      <c r="O169" s="186"/>
      <c r="P169" s="186"/>
      <c r="Q169" s="186"/>
      <c r="R169" s="186"/>
      <c r="S169" s="186"/>
      <c r="T169" s="187"/>
      <c r="AT169" s="181" t="s">
        <v>174</v>
      </c>
      <c r="AU169" s="181" t="s">
        <v>84</v>
      </c>
      <c r="AV169" s="15" t="s">
        <v>172</v>
      </c>
      <c r="AW169" s="15" t="s">
        <v>30</v>
      </c>
      <c r="AX169" s="15" t="s">
        <v>82</v>
      </c>
      <c r="AY169" s="181" t="s">
        <v>166</v>
      </c>
    </row>
    <row r="170" spans="1:65" s="2" customFormat="1" ht="16.5" customHeight="1">
      <c r="A170" s="32"/>
      <c r="B170" s="149"/>
      <c r="C170" s="191" t="s">
        <v>8</v>
      </c>
      <c r="D170" s="191" t="s">
        <v>244</v>
      </c>
      <c r="E170" s="192" t="s">
        <v>286</v>
      </c>
      <c r="F170" s="193" t="s">
        <v>284</v>
      </c>
      <c r="G170" s="194" t="s">
        <v>180</v>
      </c>
      <c r="H170" s="195">
        <v>100</v>
      </c>
      <c r="I170" s="196"/>
      <c r="J170" s="197">
        <f>ROUND(I170*H170,2)</f>
        <v>0</v>
      </c>
      <c r="K170" s="198"/>
      <c r="L170" s="199"/>
      <c r="M170" s="200" t="s">
        <v>1</v>
      </c>
      <c r="N170" s="201" t="s">
        <v>39</v>
      </c>
      <c r="O170" s="58"/>
      <c r="P170" s="160">
        <f>O170*H170</f>
        <v>0</v>
      </c>
      <c r="Q170" s="160">
        <v>8.0000000000000007E-5</v>
      </c>
      <c r="R170" s="160">
        <f>Q170*H170</f>
        <v>8.0000000000000002E-3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209</v>
      </c>
      <c r="AT170" s="162" t="s">
        <v>244</v>
      </c>
      <c r="AU170" s="162" t="s">
        <v>84</v>
      </c>
      <c r="AY170" s="17" t="s">
        <v>166</v>
      </c>
      <c r="BE170" s="163">
        <f>IF(N170="základní",J170,0)</f>
        <v>0</v>
      </c>
      <c r="BF170" s="163">
        <f>IF(N170="snížená",J170,0)</f>
        <v>0</v>
      </c>
      <c r="BG170" s="163">
        <f>IF(N170="zákl. přenesená",J170,0)</f>
        <v>0</v>
      </c>
      <c r="BH170" s="163">
        <f>IF(N170="sníž. přenesená",J170,0)</f>
        <v>0</v>
      </c>
      <c r="BI170" s="163">
        <f>IF(N170="nulová",J170,0)</f>
        <v>0</v>
      </c>
      <c r="BJ170" s="17" t="s">
        <v>82</v>
      </c>
      <c r="BK170" s="163">
        <f>ROUND(I170*H170,2)</f>
        <v>0</v>
      </c>
      <c r="BL170" s="17" t="s">
        <v>172</v>
      </c>
      <c r="BM170" s="162" t="s">
        <v>287</v>
      </c>
    </row>
    <row r="171" spans="1:65" s="14" customFormat="1" ht="11.25">
      <c r="B171" s="172"/>
      <c r="D171" s="165" t="s">
        <v>174</v>
      </c>
      <c r="E171" s="173" t="s">
        <v>1</v>
      </c>
      <c r="F171" s="174" t="s">
        <v>257</v>
      </c>
      <c r="H171" s="175">
        <v>100</v>
      </c>
      <c r="I171" s="176"/>
      <c r="L171" s="172"/>
      <c r="M171" s="177"/>
      <c r="N171" s="178"/>
      <c r="O171" s="178"/>
      <c r="P171" s="178"/>
      <c r="Q171" s="178"/>
      <c r="R171" s="178"/>
      <c r="S171" s="178"/>
      <c r="T171" s="179"/>
      <c r="AT171" s="173" t="s">
        <v>174</v>
      </c>
      <c r="AU171" s="173" t="s">
        <v>84</v>
      </c>
      <c r="AV171" s="14" t="s">
        <v>84</v>
      </c>
      <c r="AW171" s="14" t="s">
        <v>30</v>
      </c>
      <c r="AX171" s="14" t="s">
        <v>74</v>
      </c>
      <c r="AY171" s="173" t="s">
        <v>166</v>
      </c>
    </row>
    <row r="172" spans="1:65" s="15" customFormat="1" ht="11.25">
      <c r="B172" s="180"/>
      <c r="D172" s="165" t="s">
        <v>174</v>
      </c>
      <c r="E172" s="181" t="s">
        <v>1</v>
      </c>
      <c r="F172" s="182" t="s">
        <v>177</v>
      </c>
      <c r="H172" s="183">
        <v>100</v>
      </c>
      <c r="I172" s="184"/>
      <c r="L172" s="180"/>
      <c r="M172" s="185"/>
      <c r="N172" s="186"/>
      <c r="O172" s="186"/>
      <c r="P172" s="186"/>
      <c r="Q172" s="186"/>
      <c r="R172" s="186"/>
      <c r="S172" s="186"/>
      <c r="T172" s="187"/>
      <c r="AT172" s="181" t="s">
        <v>174</v>
      </c>
      <c r="AU172" s="181" t="s">
        <v>84</v>
      </c>
      <c r="AV172" s="15" t="s">
        <v>172</v>
      </c>
      <c r="AW172" s="15" t="s">
        <v>30</v>
      </c>
      <c r="AX172" s="15" t="s">
        <v>82</v>
      </c>
      <c r="AY172" s="181" t="s">
        <v>166</v>
      </c>
    </row>
    <row r="173" spans="1:65" s="2" customFormat="1" ht="24.2" customHeight="1">
      <c r="A173" s="32"/>
      <c r="B173" s="149"/>
      <c r="C173" s="150" t="s">
        <v>227</v>
      </c>
      <c r="D173" s="150" t="s">
        <v>168</v>
      </c>
      <c r="E173" s="151" t="s">
        <v>288</v>
      </c>
      <c r="F173" s="152" t="s">
        <v>289</v>
      </c>
      <c r="G173" s="153" t="s">
        <v>180</v>
      </c>
      <c r="H173" s="154">
        <v>226</v>
      </c>
      <c r="I173" s="155"/>
      <c r="J173" s="156">
        <f>ROUND(I173*H173,2)</f>
        <v>0</v>
      </c>
      <c r="K173" s="157"/>
      <c r="L173" s="33"/>
      <c r="M173" s="158" t="s">
        <v>1</v>
      </c>
      <c r="N173" s="159" t="s">
        <v>39</v>
      </c>
      <c r="O173" s="58"/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172</v>
      </c>
      <c r="AT173" s="162" t="s">
        <v>168</v>
      </c>
      <c r="AU173" s="162" t="s">
        <v>84</v>
      </c>
      <c r="AY173" s="17" t="s">
        <v>166</v>
      </c>
      <c r="BE173" s="163">
        <f>IF(N173="základní",J173,0)</f>
        <v>0</v>
      </c>
      <c r="BF173" s="163">
        <f>IF(N173="snížená",J173,0)</f>
        <v>0</v>
      </c>
      <c r="BG173" s="163">
        <f>IF(N173="zákl. přenesená",J173,0)</f>
        <v>0</v>
      </c>
      <c r="BH173" s="163">
        <f>IF(N173="sníž. přenesená",J173,0)</f>
        <v>0</v>
      </c>
      <c r="BI173" s="163">
        <f>IF(N173="nulová",J173,0)</f>
        <v>0</v>
      </c>
      <c r="BJ173" s="17" t="s">
        <v>82</v>
      </c>
      <c r="BK173" s="163">
        <f>ROUND(I173*H173,2)</f>
        <v>0</v>
      </c>
      <c r="BL173" s="17" t="s">
        <v>172</v>
      </c>
      <c r="BM173" s="162" t="s">
        <v>290</v>
      </c>
    </row>
    <row r="174" spans="1:65" s="14" customFormat="1" ht="11.25">
      <c r="B174" s="172"/>
      <c r="D174" s="165" t="s">
        <v>174</v>
      </c>
      <c r="E174" s="173" t="s">
        <v>1</v>
      </c>
      <c r="F174" s="174" t="s">
        <v>291</v>
      </c>
      <c r="H174" s="175">
        <v>8</v>
      </c>
      <c r="I174" s="176"/>
      <c r="L174" s="172"/>
      <c r="M174" s="177"/>
      <c r="N174" s="178"/>
      <c r="O174" s="178"/>
      <c r="P174" s="178"/>
      <c r="Q174" s="178"/>
      <c r="R174" s="178"/>
      <c r="S174" s="178"/>
      <c r="T174" s="179"/>
      <c r="AT174" s="173" t="s">
        <v>174</v>
      </c>
      <c r="AU174" s="173" t="s">
        <v>84</v>
      </c>
      <c r="AV174" s="14" t="s">
        <v>84</v>
      </c>
      <c r="AW174" s="14" t="s">
        <v>30</v>
      </c>
      <c r="AX174" s="14" t="s">
        <v>74</v>
      </c>
      <c r="AY174" s="173" t="s">
        <v>166</v>
      </c>
    </row>
    <row r="175" spans="1:65" s="14" customFormat="1" ht="11.25">
      <c r="B175" s="172"/>
      <c r="D175" s="165" t="s">
        <v>174</v>
      </c>
      <c r="E175" s="173" t="s">
        <v>1</v>
      </c>
      <c r="F175" s="174" t="s">
        <v>292</v>
      </c>
      <c r="H175" s="175">
        <v>24</v>
      </c>
      <c r="I175" s="176"/>
      <c r="L175" s="172"/>
      <c r="M175" s="177"/>
      <c r="N175" s="178"/>
      <c r="O175" s="178"/>
      <c r="P175" s="178"/>
      <c r="Q175" s="178"/>
      <c r="R175" s="178"/>
      <c r="S175" s="178"/>
      <c r="T175" s="179"/>
      <c r="AT175" s="173" t="s">
        <v>174</v>
      </c>
      <c r="AU175" s="173" t="s">
        <v>84</v>
      </c>
      <c r="AV175" s="14" t="s">
        <v>84</v>
      </c>
      <c r="AW175" s="14" t="s">
        <v>30</v>
      </c>
      <c r="AX175" s="14" t="s">
        <v>74</v>
      </c>
      <c r="AY175" s="173" t="s">
        <v>166</v>
      </c>
    </row>
    <row r="176" spans="1:65" s="14" customFormat="1" ht="11.25">
      <c r="B176" s="172"/>
      <c r="D176" s="165" t="s">
        <v>174</v>
      </c>
      <c r="E176" s="173" t="s">
        <v>1</v>
      </c>
      <c r="F176" s="174" t="s">
        <v>293</v>
      </c>
      <c r="H176" s="175">
        <v>14</v>
      </c>
      <c r="I176" s="176"/>
      <c r="L176" s="172"/>
      <c r="M176" s="177"/>
      <c r="N176" s="178"/>
      <c r="O176" s="178"/>
      <c r="P176" s="178"/>
      <c r="Q176" s="178"/>
      <c r="R176" s="178"/>
      <c r="S176" s="178"/>
      <c r="T176" s="179"/>
      <c r="AT176" s="173" t="s">
        <v>174</v>
      </c>
      <c r="AU176" s="173" t="s">
        <v>84</v>
      </c>
      <c r="AV176" s="14" t="s">
        <v>84</v>
      </c>
      <c r="AW176" s="14" t="s">
        <v>30</v>
      </c>
      <c r="AX176" s="14" t="s">
        <v>74</v>
      </c>
      <c r="AY176" s="173" t="s">
        <v>166</v>
      </c>
    </row>
    <row r="177" spans="1:65" s="14" customFormat="1" ht="11.25">
      <c r="B177" s="172"/>
      <c r="D177" s="165" t="s">
        <v>174</v>
      </c>
      <c r="E177" s="173" t="s">
        <v>1</v>
      </c>
      <c r="F177" s="174" t="s">
        <v>294</v>
      </c>
      <c r="H177" s="175">
        <v>60</v>
      </c>
      <c r="I177" s="176"/>
      <c r="L177" s="172"/>
      <c r="M177" s="177"/>
      <c r="N177" s="178"/>
      <c r="O177" s="178"/>
      <c r="P177" s="178"/>
      <c r="Q177" s="178"/>
      <c r="R177" s="178"/>
      <c r="S177" s="178"/>
      <c r="T177" s="179"/>
      <c r="AT177" s="173" t="s">
        <v>174</v>
      </c>
      <c r="AU177" s="173" t="s">
        <v>84</v>
      </c>
      <c r="AV177" s="14" t="s">
        <v>84</v>
      </c>
      <c r="AW177" s="14" t="s">
        <v>30</v>
      </c>
      <c r="AX177" s="14" t="s">
        <v>74</v>
      </c>
      <c r="AY177" s="173" t="s">
        <v>166</v>
      </c>
    </row>
    <row r="178" spans="1:65" s="14" customFormat="1" ht="11.25">
      <c r="B178" s="172"/>
      <c r="D178" s="165" t="s">
        <v>174</v>
      </c>
      <c r="E178" s="173" t="s">
        <v>1</v>
      </c>
      <c r="F178" s="174" t="s">
        <v>295</v>
      </c>
      <c r="H178" s="175">
        <v>10</v>
      </c>
      <c r="I178" s="176"/>
      <c r="L178" s="172"/>
      <c r="M178" s="177"/>
      <c r="N178" s="178"/>
      <c r="O178" s="178"/>
      <c r="P178" s="178"/>
      <c r="Q178" s="178"/>
      <c r="R178" s="178"/>
      <c r="S178" s="178"/>
      <c r="T178" s="179"/>
      <c r="AT178" s="173" t="s">
        <v>174</v>
      </c>
      <c r="AU178" s="173" t="s">
        <v>84</v>
      </c>
      <c r="AV178" s="14" t="s">
        <v>84</v>
      </c>
      <c r="AW178" s="14" t="s">
        <v>30</v>
      </c>
      <c r="AX178" s="14" t="s">
        <v>74</v>
      </c>
      <c r="AY178" s="173" t="s">
        <v>166</v>
      </c>
    </row>
    <row r="179" spans="1:65" s="14" customFormat="1" ht="11.25">
      <c r="B179" s="172"/>
      <c r="D179" s="165" t="s">
        <v>174</v>
      </c>
      <c r="E179" s="173" t="s">
        <v>1</v>
      </c>
      <c r="F179" s="174" t="s">
        <v>296</v>
      </c>
      <c r="H179" s="175">
        <v>18</v>
      </c>
      <c r="I179" s="176"/>
      <c r="L179" s="172"/>
      <c r="M179" s="177"/>
      <c r="N179" s="178"/>
      <c r="O179" s="178"/>
      <c r="P179" s="178"/>
      <c r="Q179" s="178"/>
      <c r="R179" s="178"/>
      <c r="S179" s="178"/>
      <c r="T179" s="179"/>
      <c r="AT179" s="173" t="s">
        <v>174</v>
      </c>
      <c r="AU179" s="173" t="s">
        <v>84</v>
      </c>
      <c r="AV179" s="14" t="s">
        <v>84</v>
      </c>
      <c r="AW179" s="14" t="s">
        <v>30</v>
      </c>
      <c r="AX179" s="14" t="s">
        <v>74</v>
      </c>
      <c r="AY179" s="173" t="s">
        <v>166</v>
      </c>
    </row>
    <row r="180" spans="1:65" s="14" customFormat="1" ht="11.25">
      <c r="B180" s="172"/>
      <c r="D180" s="165" t="s">
        <v>174</v>
      </c>
      <c r="E180" s="173" t="s">
        <v>1</v>
      </c>
      <c r="F180" s="174" t="s">
        <v>297</v>
      </c>
      <c r="H180" s="175">
        <v>12</v>
      </c>
      <c r="I180" s="176"/>
      <c r="L180" s="172"/>
      <c r="M180" s="177"/>
      <c r="N180" s="178"/>
      <c r="O180" s="178"/>
      <c r="P180" s="178"/>
      <c r="Q180" s="178"/>
      <c r="R180" s="178"/>
      <c r="S180" s="178"/>
      <c r="T180" s="179"/>
      <c r="AT180" s="173" t="s">
        <v>174</v>
      </c>
      <c r="AU180" s="173" t="s">
        <v>84</v>
      </c>
      <c r="AV180" s="14" t="s">
        <v>84</v>
      </c>
      <c r="AW180" s="14" t="s">
        <v>30</v>
      </c>
      <c r="AX180" s="14" t="s">
        <v>74</v>
      </c>
      <c r="AY180" s="173" t="s">
        <v>166</v>
      </c>
    </row>
    <row r="181" spans="1:65" s="14" customFormat="1" ht="11.25">
      <c r="B181" s="172"/>
      <c r="D181" s="165" t="s">
        <v>174</v>
      </c>
      <c r="E181" s="173" t="s">
        <v>1</v>
      </c>
      <c r="F181" s="174" t="s">
        <v>298</v>
      </c>
      <c r="H181" s="175">
        <v>32</v>
      </c>
      <c r="I181" s="176"/>
      <c r="L181" s="172"/>
      <c r="M181" s="177"/>
      <c r="N181" s="178"/>
      <c r="O181" s="178"/>
      <c r="P181" s="178"/>
      <c r="Q181" s="178"/>
      <c r="R181" s="178"/>
      <c r="S181" s="178"/>
      <c r="T181" s="179"/>
      <c r="AT181" s="173" t="s">
        <v>174</v>
      </c>
      <c r="AU181" s="173" t="s">
        <v>84</v>
      </c>
      <c r="AV181" s="14" t="s">
        <v>84</v>
      </c>
      <c r="AW181" s="14" t="s">
        <v>30</v>
      </c>
      <c r="AX181" s="14" t="s">
        <v>74</v>
      </c>
      <c r="AY181" s="173" t="s">
        <v>166</v>
      </c>
    </row>
    <row r="182" spans="1:65" s="14" customFormat="1" ht="11.25">
      <c r="B182" s="172"/>
      <c r="D182" s="165" t="s">
        <v>174</v>
      </c>
      <c r="E182" s="173" t="s">
        <v>1</v>
      </c>
      <c r="F182" s="174" t="s">
        <v>299</v>
      </c>
      <c r="H182" s="175">
        <v>8</v>
      </c>
      <c r="I182" s="176"/>
      <c r="L182" s="172"/>
      <c r="M182" s="177"/>
      <c r="N182" s="178"/>
      <c r="O182" s="178"/>
      <c r="P182" s="178"/>
      <c r="Q182" s="178"/>
      <c r="R182" s="178"/>
      <c r="S182" s="178"/>
      <c r="T182" s="179"/>
      <c r="AT182" s="173" t="s">
        <v>174</v>
      </c>
      <c r="AU182" s="173" t="s">
        <v>84</v>
      </c>
      <c r="AV182" s="14" t="s">
        <v>84</v>
      </c>
      <c r="AW182" s="14" t="s">
        <v>30</v>
      </c>
      <c r="AX182" s="14" t="s">
        <v>74</v>
      </c>
      <c r="AY182" s="173" t="s">
        <v>166</v>
      </c>
    </row>
    <row r="183" spans="1:65" s="14" customFormat="1" ht="11.25">
      <c r="B183" s="172"/>
      <c r="D183" s="165" t="s">
        <v>174</v>
      </c>
      <c r="E183" s="173" t="s">
        <v>1</v>
      </c>
      <c r="F183" s="174" t="s">
        <v>300</v>
      </c>
      <c r="H183" s="175">
        <v>23</v>
      </c>
      <c r="I183" s="176"/>
      <c r="L183" s="172"/>
      <c r="M183" s="177"/>
      <c r="N183" s="178"/>
      <c r="O183" s="178"/>
      <c r="P183" s="178"/>
      <c r="Q183" s="178"/>
      <c r="R183" s="178"/>
      <c r="S183" s="178"/>
      <c r="T183" s="179"/>
      <c r="AT183" s="173" t="s">
        <v>174</v>
      </c>
      <c r="AU183" s="173" t="s">
        <v>84</v>
      </c>
      <c r="AV183" s="14" t="s">
        <v>84</v>
      </c>
      <c r="AW183" s="14" t="s">
        <v>30</v>
      </c>
      <c r="AX183" s="14" t="s">
        <v>74</v>
      </c>
      <c r="AY183" s="173" t="s">
        <v>166</v>
      </c>
    </row>
    <row r="184" spans="1:65" s="14" customFormat="1" ht="11.25">
      <c r="B184" s="172"/>
      <c r="D184" s="165" t="s">
        <v>174</v>
      </c>
      <c r="E184" s="173" t="s">
        <v>1</v>
      </c>
      <c r="F184" s="174" t="s">
        <v>301</v>
      </c>
      <c r="H184" s="175">
        <v>17</v>
      </c>
      <c r="I184" s="176"/>
      <c r="L184" s="172"/>
      <c r="M184" s="177"/>
      <c r="N184" s="178"/>
      <c r="O184" s="178"/>
      <c r="P184" s="178"/>
      <c r="Q184" s="178"/>
      <c r="R184" s="178"/>
      <c r="S184" s="178"/>
      <c r="T184" s="179"/>
      <c r="AT184" s="173" t="s">
        <v>174</v>
      </c>
      <c r="AU184" s="173" t="s">
        <v>84</v>
      </c>
      <c r="AV184" s="14" t="s">
        <v>84</v>
      </c>
      <c r="AW184" s="14" t="s">
        <v>30</v>
      </c>
      <c r="AX184" s="14" t="s">
        <v>74</v>
      </c>
      <c r="AY184" s="173" t="s">
        <v>166</v>
      </c>
    </row>
    <row r="185" spans="1:65" s="15" customFormat="1" ht="11.25">
      <c r="B185" s="180"/>
      <c r="D185" s="165" t="s">
        <v>174</v>
      </c>
      <c r="E185" s="181" t="s">
        <v>1</v>
      </c>
      <c r="F185" s="182" t="s">
        <v>177</v>
      </c>
      <c r="H185" s="183">
        <v>226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174</v>
      </c>
      <c r="AU185" s="181" t="s">
        <v>84</v>
      </c>
      <c r="AV185" s="15" t="s">
        <v>172</v>
      </c>
      <c r="AW185" s="15" t="s">
        <v>30</v>
      </c>
      <c r="AX185" s="15" t="s">
        <v>82</v>
      </c>
      <c r="AY185" s="181" t="s">
        <v>166</v>
      </c>
    </row>
    <row r="186" spans="1:65" s="2" customFormat="1" ht="21.75" customHeight="1">
      <c r="A186" s="32"/>
      <c r="B186" s="149"/>
      <c r="C186" s="191" t="s">
        <v>231</v>
      </c>
      <c r="D186" s="191" t="s">
        <v>244</v>
      </c>
      <c r="E186" s="192" t="s">
        <v>302</v>
      </c>
      <c r="F186" s="193" t="s">
        <v>303</v>
      </c>
      <c r="G186" s="194" t="s">
        <v>180</v>
      </c>
      <c r="H186" s="195">
        <v>8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39</v>
      </c>
      <c r="O186" s="58"/>
      <c r="P186" s="160">
        <f>O186*H186</f>
        <v>0</v>
      </c>
      <c r="Q186" s="160">
        <v>8.0000000000000007E-5</v>
      </c>
      <c r="R186" s="160">
        <f>Q186*H186</f>
        <v>6.4000000000000005E-4</v>
      </c>
      <c r="S186" s="160">
        <v>0</v>
      </c>
      <c r="T186" s="16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209</v>
      </c>
      <c r="AT186" s="162" t="s">
        <v>244</v>
      </c>
      <c r="AU186" s="162" t="s">
        <v>84</v>
      </c>
      <c r="AY186" s="17" t="s">
        <v>166</v>
      </c>
      <c r="BE186" s="163">
        <f>IF(N186="základní",J186,0)</f>
        <v>0</v>
      </c>
      <c r="BF186" s="163">
        <f>IF(N186="snížená",J186,0)</f>
        <v>0</v>
      </c>
      <c r="BG186" s="163">
        <f>IF(N186="zákl. přenesená",J186,0)</f>
        <v>0</v>
      </c>
      <c r="BH186" s="163">
        <f>IF(N186="sníž. přenesená",J186,0)</f>
        <v>0</v>
      </c>
      <c r="BI186" s="163">
        <f>IF(N186="nulová",J186,0)</f>
        <v>0</v>
      </c>
      <c r="BJ186" s="17" t="s">
        <v>82</v>
      </c>
      <c r="BK186" s="163">
        <f>ROUND(I186*H186,2)</f>
        <v>0</v>
      </c>
      <c r="BL186" s="17" t="s">
        <v>172</v>
      </c>
      <c r="BM186" s="162" t="s">
        <v>304</v>
      </c>
    </row>
    <row r="187" spans="1:65" s="14" customFormat="1" ht="11.25">
      <c r="B187" s="172"/>
      <c r="D187" s="165" t="s">
        <v>174</v>
      </c>
      <c r="E187" s="173" t="s">
        <v>1</v>
      </c>
      <c r="F187" s="174" t="s">
        <v>305</v>
      </c>
      <c r="H187" s="175">
        <v>8</v>
      </c>
      <c r="I187" s="176"/>
      <c r="L187" s="172"/>
      <c r="M187" s="177"/>
      <c r="N187" s="178"/>
      <c r="O187" s="178"/>
      <c r="P187" s="178"/>
      <c r="Q187" s="178"/>
      <c r="R187" s="178"/>
      <c r="S187" s="178"/>
      <c r="T187" s="179"/>
      <c r="AT187" s="173" t="s">
        <v>174</v>
      </c>
      <c r="AU187" s="173" t="s">
        <v>84</v>
      </c>
      <c r="AV187" s="14" t="s">
        <v>84</v>
      </c>
      <c r="AW187" s="14" t="s">
        <v>30</v>
      </c>
      <c r="AX187" s="14" t="s">
        <v>74</v>
      </c>
      <c r="AY187" s="173" t="s">
        <v>166</v>
      </c>
    </row>
    <row r="188" spans="1:65" s="15" customFormat="1" ht="11.25">
      <c r="B188" s="180"/>
      <c r="D188" s="165" t="s">
        <v>174</v>
      </c>
      <c r="E188" s="181" t="s">
        <v>1</v>
      </c>
      <c r="F188" s="182" t="s">
        <v>177</v>
      </c>
      <c r="H188" s="183">
        <v>8</v>
      </c>
      <c r="I188" s="184"/>
      <c r="L188" s="180"/>
      <c r="M188" s="185"/>
      <c r="N188" s="186"/>
      <c r="O188" s="186"/>
      <c r="P188" s="186"/>
      <c r="Q188" s="186"/>
      <c r="R188" s="186"/>
      <c r="S188" s="186"/>
      <c r="T188" s="187"/>
      <c r="AT188" s="181" t="s">
        <v>174</v>
      </c>
      <c r="AU188" s="181" t="s">
        <v>84</v>
      </c>
      <c r="AV188" s="15" t="s">
        <v>172</v>
      </c>
      <c r="AW188" s="15" t="s">
        <v>30</v>
      </c>
      <c r="AX188" s="15" t="s">
        <v>82</v>
      </c>
      <c r="AY188" s="181" t="s">
        <v>166</v>
      </c>
    </row>
    <row r="189" spans="1:65" s="2" customFormat="1" ht="16.5" customHeight="1">
      <c r="A189" s="32"/>
      <c r="B189" s="149"/>
      <c r="C189" s="191" t="s">
        <v>306</v>
      </c>
      <c r="D189" s="191" t="s">
        <v>244</v>
      </c>
      <c r="E189" s="192" t="s">
        <v>307</v>
      </c>
      <c r="F189" s="193" t="s">
        <v>308</v>
      </c>
      <c r="G189" s="194" t="s">
        <v>180</v>
      </c>
      <c r="H189" s="195">
        <v>24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39</v>
      </c>
      <c r="O189" s="58"/>
      <c r="P189" s="160">
        <f>O189*H189</f>
        <v>0</v>
      </c>
      <c r="Q189" s="160">
        <v>8.0000000000000007E-5</v>
      </c>
      <c r="R189" s="160">
        <f>Q189*H189</f>
        <v>1.9200000000000003E-3</v>
      </c>
      <c r="S189" s="160">
        <v>0</v>
      </c>
      <c r="T189" s="161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209</v>
      </c>
      <c r="AT189" s="162" t="s">
        <v>244</v>
      </c>
      <c r="AU189" s="162" t="s">
        <v>84</v>
      </c>
      <c r="AY189" s="17" t="s">
        <v>166</v>
      </c>
      <c r="BE189" s="163">
        <f>IF(N189="základní",J189,0)</f>
        <v>0</v>
      </c>
      <c r="BF189" s="163">
        <f>IF(N189="snížená",J189,0)</f>
        <v>0</v>
      </c>
      <c r="BG189" s="163">
        <f>IF(N189="zákl. přenesená",J189,0)</f>
        <v>0</v>
      </c>
      <c r="BH189" s="163">
        <f>IF(N189="sníž. přenesená",J189,0)</f>
        <v>0</v>
      </c>
      <c r="BI189" s="163">
        <f>IF(N189="nulová",J189,0)</f>
        <v>0</v>
      </c>
      <c r="BJ189" s="17" t="s">
        <v>82</v>
      </c>
      <c r="BK189" s="163">
        <f>ROUND(I189*H189,2)</f>
        <v>0</v>
      </c>
      <c r="BL189" s="17" t="s">
        <v>172</v>
      </c>
      <c r="BM189" s="162" t="s">
        <v>309</v>
      </c>
    </row>
    <row r="190" spans="1:65" s="14" customFormat="1" ht="11.25">
      <c r="B190" s="172"/>
      <c r="D190" s="165" t="s">
        <v>174</v>
      </c>
      <c r="E190" s="173" t="s">
        <v>1</v>
      </c>
      <c r="F190" s="174" t="s">
        <v>310</v>
      </c>
      <c r="H190" s="175">
        <v>24</v>
      </c>
      <c r="I190" s="176"/>
      <c r="L190" s="172"/>
      <c r="M190" s="177"/>
      <c r="N190" s="178"/>
      <c r="O190" s="178"/>
      <c r="P190" s="178"/>
      <c r="Q190" s="178"/>
      <c r="R190" s="178"/>
      <c r="S190" s="178"/>
      <c r="T190" s="179"/>
      <c r="AT190" s="173" t="s">
        <v>174</v>
      </c>
      <c r="AU190" s="173" t="s">
        <v>84</v>
      </c>
      <c r="AV190" s="14" t="s">
        <v>84</v>
      </c>
      <c r="AW190" s="14" t="s">
        <v>30</v>
      </c>
      <c r="AX190" s="14" t="s">
        <v>74</v>
      </c>
      <c r="AY190" s="173" t="s">
        <v>166</v>
      </c>
    </row>
    <row r="191" spans="1:65" s="15" customFormat="1" ht="11.25">
      <c r="B191" s="180"/>
      <c r="D191" s="165" t="s">
        <v>174</v>
      </c>
      <c r="E191" s="181" t="s">
        <v>1</v>
      </c>
      <c r="F191" s="182" t="s">
        <v>177</v>
      </c>
      <c r="H191" s="183">
        <v>24</v>
      </c>
      <c r="I191" s="184"/>
      <c r="L191" s="180"/>
      <c r="M191" s="185"/>
      <c r="N191" s="186"/>
      <c r="O191" s="186"/>
      <c r="P191" s="186"/>
      <c r="Q191" s="186"/>
      <c r="R191" s="186"/>
      <c r="S191" s="186"/>
      <c r="T191" s="187"/>
      <c r="AT191" s="181" t="s">
        <v>174</v>
      </c>
      <c r="AU191" s="181" t="s">
        <v>84</v>
      </c>
      <c r="AV191" s="15" t="s">
        <v>172</v>
      </c>
      <c r="AW191" s="15" t="s">
        <v>30</v>
      </c>
      <c r="AX191" s="15" t="s">
        <v>82</v>
      </c>
      <c r="AY191" s="181" t="s">
        <v>166</v>
      </c>
    </row>
    <row r="192" spans="1:65" s="2" customFormat="1" ht="16.5" customHeight="1">
      <c r="A192" s="32"/>
      <c r="B192" s="149"/>
      <c r="C192" s="191" t="s">
        <v>311</v>
      </c>
      <c r="D192" s="191" t="s">
        <v>244</v>
      </c>
      <c r="E192" s="192" t="s">
        <v>312</v>
      </c>
      <c r="F192" s="193" t="s">
        <v>313</v>
      </c>
      <c r="G192" s="194" t="s">
        <v>180</v>
      </c>
      <c r="H192" s="195">
        <v>14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39</v>
      </c>
      <c r="O192" s="58"/>
      <c r="P192" s="160">
        <f>O192*H192</f>
        <v>0</v>
      </c>
      <c r="Q192" s="160">
        <v>8.0000000000000007E-5</v>
      </c>
      <c r="R192" s="160">
        <f>Q192*H192</f>
        <v>1.1200000000000001E-3</v>
      </c>
      <c r="S192" s="160">
        <v>0</v>
      </c>
      <c r="T192" s="16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209</v>
      </c>
      <c r="AT192" s="162" t="s">
        <v>244</v>
      </c>
      <c r="AU192" s="162" t="s">
        <v>84</v>
      </c>
      <c r="AY192" s="17" t="s">
        <v>166</v>
      </c>
      <c r="BE192" s="163">
        <f>IF(N192="základní",J192,0)</f>
        <v>0</v>
      </c>
      <c r="BF192" s="163">
        <f>IF(N192="snížená",J192,0)</f>
        <v>0</v>
      </c>
      <c r="BG192" s="163">
        <f>IF(N192="zákl. přenesená",J192,0)</f>
        <v>0</v>
      </c>
      <c r="BH192" s="163">
        <f>IF(N192="sníž. přenesená",J192,0)</f>
        <v>0</v>
      </c>
      <c r="BI192" s="163">
        <f>IF(N192="nulová",J192,0)</f>
        <v>0</v>
      </c>
      <c r="BJ192" s="17" t="s">
        <v>82</v>
      </c>
      <c r="BK192" s="163">
        <f>ROUND(I192*H192,2)</f>
        <v>0</v>
      </c>
      <c r="BL192" s="17" t="s">
        <v>172</v>
      </c>
      <c r="BM192" s="162" t="s">
        <v>314</v>
      </c>
    </row>
    <row r="193" spans="1:65" s="14" customFormat="1" ht="11.25">
      <c r="B193" s="172"/>
      <c r="D193" s="165" t="s">
        <v>174</v>
      </c>
      <c r="E193" s="173" t="s">
        <v>1</v>
      </c>
      <c r="F193" s="174" t="s">
        <v>315</v>
      </c>
      <c r="H193" s="175">
        <v>14</v>
      </c>
      <c r="I193" s="176"/>
      <c r="L193" s="172"/>
      <c r="M193" s="177"/>
      <c r="N193" s="178"/>
      <c r="O193" s="178"/>
      <c r="P193" s="178"/>
      <c r="Q193" s="178"/>
      <c r="R193" s="178"/>
      <c r="S193" s="178"/>
      <c r="T193" s="179"/>
      <c r="AT193" s="173" t="s">
        <v>174</v>
      </c>
      <c r="AU193" s="173" t="s">
        <v>84</v>
      </c>
      <c r="AV193" s="14" t="s">
        <v>84</v>
      </c>
      <c r="AW193" s="14" t="s">
        <v>30</v>
      </c>
      <c r="AX193" s="14" t="s">
        <v>74</v>
      </c>
      <c r="AY193" s="173" t="s">
        <v>166</v>
      </c>
    </row>
    <row r="194" spans="1:65" s="15" customFormat="1" ht="11.25">
      <c r="B194" s="180"/>
      <c r="D194" s="165" t="s">
        <v>174</v>
      </c>
      <c r="E194" s="181" t="s">
        <v>1</v>
      </c>
      <c r="F194" s="182" t="s">
        <v>177</v>
      </c>
      <c r="H194" s="183">
        <v>14</v>
      </c>
      <c r="I194" s="184"/>
      <c r="L194" s="180"/>
      <c r="M194" s="185"/>
      <c r="N194" s="186"/>
      <c r="O194" s="186"/>
      <c r="P194" s="186"/>
      <c r="Q194" s="186"/>
      <c r="R194" s="186"/>
      <c r="S194" s="186"/>
      <c r="T194" s="187"/>
      <c r="AT194" s="181" t="s">
        <v>174</v>
      </c>
      <c r="AU194" s="181" t="s">
        <v>84</v>
      </c>
      <c r="AV194" s="15" t="s">
        <v>172</v>
      </c>
      <c r="AW194" s="15" t="s">
        <v>30</v>
      </c>
      <c r="AX194" s="15" t="s">
        <v>82</v>
      </c>
      <c r="AY194" s="181" t="s">
        <v>166</v>
      </c>
    </row>
    <row r="195" spans="1:65" s="2" customFormat="1" ht="21.75" customHeight="1">
      <c r="A195" s="32"/>
      <c r="B195" s="149"/>
      <c r="C195" s="191" t="s">
        <v>316</v>
      </c>
      <c r="D195" s="191" t="s">
        <v>244</v>
      </c>
      <c r="E195" s="192" t="s">
        <v>317</v>
      </c>
      <c r="F195" s="193" t="s">
        <v>318</v>
      </c>
      <c r="G195" s="194" t="s">
        <v>180</v>
      </c>
      <c r="H195" s="195">
        <v>60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39</v>
      </c>
      <c r="O195" s="58"/>
      <c r="P195" s="160">
        <f>O195*H195</f>
        <v>0</v>
      </c>
      <c r="Q195" s="160">
        <v>8.0000000000000007E-5</v>
      </c>
      <c r="R195" s="160">
        <f>Q195*H195</f>
        <v>4.8000000000000004E-3</v>
      </c>
      <c r="S195" s="160">
        <v>0</v>
      </c>
      <c r="T195" s="16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209</v>
      </c>
      <c r="AT195" s="162" t="s">
        <v>244</v>
      </c>
      <c r="AU195" s="162" t="s">
        <v>84</v>
      </c>
      <c r="AY195" s="17" t="s">
        <v>166</v>
      </c>
      <c r="BE195" s="163">
        <f>IF(N195="základní",J195,0)</f>
        <v>0</v>
      </c>
      <c r="BF195" s="163">
        <f>IF(N195="snížená",J195,0)</f>
        <v>0</v>
      </c>
      <c r="BG195" s="163">
        <f>IF(N195="zákl. přenesená",J195,0)</f>
        <v>0</v>
      </c>
      <c r="BH195" s="163">
        <f>IF(N195="sníž. přenesená",J195,0)</f>
        <v>0</v>
      </c>
      <c r="BI195" s="163">
        <f>IF(N195="nulová",J195,0)</f>
        <v>0</v>
      </c>
      <c r="BJ195" s="17" t="s">
        <v>82</v>
      </c>
      <c r="BK195" s="163">
        <f>ROUND(I195*H195,2)</f>
        <v>0</v>
      </c>
      <c r="BL195" s="17" t="s">
        <v>172</v>
      </c>
      <c r="BM195" s="162" t="s">
        <v>319</v>
      </c>
    </row>
    <row r="196" spans="1:65" s="14" customFormat="1" ht="11.25">
      <c r="B196" s="172"/>
      <c r="D196" s="165" t="s">
        <v>174</v>
      </c>
      <c r="E196" s="173" t="s">
        <v>1</v>
      </c>
      <c r="F196" s="174" t="s">
        <v>320</v>
      </c>
      <c r="H196" s="175">
        <v>60</v>
      </c>
      <c r="I196" s="176"/>
      <c r="L196" s="172"/>
      <c r="M196" s="177"/>
      <c r="N196" s="178"/>
      <c r="O196" s="178"/>
      <c r="P196" s="178"/>
      <c r="Q196" s="178"/>
      <c r="R196" s="178"/>
      <c r="S196" s="178"/>
      <c r="T196" s="179"/>
      <c r="AT196" s="173" t="s">
        <v>174</v>
      </c>
      <c r="AU196" s="173" t="s">
        <v>84</v>
      </c>
      <c r="AV196" s="14" t="s">
        <v>84</v>
      </c>
      <c r="AW196" s="14" t="s">
        <v>30</v>
      </c>
      <c r="AX196" s="14" t="s">
        <v>74</v>
      </c>
      <c r="AY196" s="173" t="s">
        <v>166</v>
      </c>
    </row>
    <row r="197" spans="1:65" s="15" customFormat="1" ht="11.25">
      <c r="B197" s="180"/>
      <c r="D197" s="165" t="s">
        <v>174</v>
      </c>
      <c r="E197" s="181" t="s">
        <v>1</v>
      </c>
      <c r="F197" s="182" t="s">
        <v>177</v>
      </c>
      <c r="H197" s="183">
        <v>60</v>
      </c>
      <c r="I197" s="184"/>
      <c r="L197" s="180"/>
      <c r="M197" s="185"/>
      <c r="N197" s="186"/>
      <c r="O197" s="186"/>
      <c r="P197" s="186"/>
      <c r="Q197" s="186"/>
      <c r="R197" s="186"/>
      <c r="S197" s="186"/>
      <c r="T197" s="187"/>
      <c r="AT197" s="181" t="s">
        <v>174</v>
      </c>
      <c r="AU197" s="181" t="s">
        <v>84</v>
      </c>
      <c r="AV197" s="15" t="s">
        <v>172</v>
      </c>
      <c r="AW197" s="15" t="s">
        <v>30</v>
      </c>
      <c r="AX197" s="15" t="s">
        <v>82</v>
      </c>
      <c r="AY197" s="181" t="s">
        <v>166</v>
      </c>
    </row>
    <row r="198" spans="1:65" s="2" customFormat="1" ht="21.75" customHeight="1">
      <c r="A198" s="32"/>
      <c r="B198" s="149"/>
      <c r="C198" s="191" t="s">
        <v>321</v>
      </c>
      <c r="D198" s="191" t="s">
        <v>244</v>
      </c>
      <c r="E198" s="192" t="s">
        <v>322</v>
      </c>
      <c r="F198" s="193" t="s">
        <v>323</v>
      </c>
      <c r="G198" s="194" t="s">
        <v>180</v>
      </c>
      <c r="H198" s="195">
        <v>10</v>
      </c>
      <c r="I198" s="196"/>
      <c r="J198" s="197">
        <f>ROUND(I198*H198,2)</f>
        <v>0</v>
      </c>
      <c r="K198" s="198"/>
      <c r="L198" s="199"/>
      <c r="M198" s="200" t="s">
        <v>1</v>
      </c>
      <c r="N198" s="201" t="s">
        <v>39</v>
      </c>
      <c r="O198" s="58"/>
      <c r="P198" s="160">
        <f>O198*H198</f>
        <v>0</v>
      </c>
      <c r="Q198" s="160">
        <v>8.0000000000000007E-5</v>
      </c>
      <c r="R198" s="160">
        <f>Q198*H198</f>
        <v>8.0000000000000004E-4</v>
      </c>
      <c r="S198" s="160">
        <v>0</v>
      </c>
      <c r="T198" s="161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209</v>
      </c>
      <c r="AT198" s="162" t="s">
        <v>244</v>
      </c>
      <c r="AU198" s="162" t="s">
        <v>84</v>
      </c>
      <c r="AY198" s="17" t="s">
        <v>166</v>
      </c>
      <c r="BE198" s="163">
        <f>IF(N198="základní",J198,0)</f>
        <v>0</v>
      </c>
      <c r="BF198" s="163">
        <f>IF(N198="snížená",J198,0)</f>
        <v>0</v>
      </c>
      <c r="BG198" s="163">
        <f>IF(N198="zákl. přenesená",J198,0)</f>
        <v>0</v>
      </c>
      <c r="BH198" s="163">
        <f>IF(N198="sníž. přenesená",J198,0)</f>
        <v>0</v>
      </c>
      <c r="BI198" s="163">
        <f>IF(N198="nulová",J198,0)</f>
        <v>0</v>
      </c>
      <c r="BJ198" s="17" t="s">
        <v>82</v>
      </c>
      <c r="BK198" s="163">
        <f>ROUND(I198*H198,2)</f>
        <v>0</v>
      </c>
      <c r="BL198" s="17" t="s">
        <v>172</v>
      </c>
      <c r="BM198" s="162" t="s">
        <v>324</v>
      </c>
    </row>
    <row r="199" spans="1:65" s="14" customFormat="1" ht="11.25">
      <c r="B199" s="172"/>
      <c r="D199" s="165" t="s">
        <v>174</v>
      </c>
      <c r="E199" s="173" t="s">
        <v>1</v>
      </c>
      <c r="F199" s="174" t="s">
        <v>325</v>
      </c>
      <c r="H199" s="175">
        <v>10</v>
      </c>
      <c r="I199" s="176"/>
      <c r="L199" s="172"/>
      <c r="M199" s="177"/>
      <c r="N199" s="178"/>
      <c r="O199" s="178"/>
      <c r="P199" s="178"/>
      <c r="Q199" s="178"/>
      <c r="R199" s="178"/>
      <c r="S199" s="178"/>
      <c r="T199" s="179"/>
      <c r="AT199" s="173" t="s">
        <v>174</v>
      </c>
      <c r="AU199" s="173" t="s">
        <v>84</v>
      </c>
      <c r="AV199" s="14" t="s">
        <v>84</v>
      </c>
      <c r="AW199" s="14" t="s">
        <v>30</v>
      </c>
      <c r="AX199" s="14" t="s">
        <v>74</v>
      </c>
      <c r="AY199" s="173" t="s">
        <v>166</v>
      </c>
    </row>
    <row r="200" spans="1:65" s="15" customFormat="1" ht="11.25">
      <c r="B200" s="180"/>
      <c r="D200" s="165" t="s">
        <v>174</v>
      </c>
      <c r="E200" s="181" t="s">
        <v>1</v>
      </c>
      <c r="F200" s="182" t="s">
        <v>177</v>
      </c>
      <c r="H200" s="183">
        <v>10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174</v>
      </c>
      <c r="AU200" s="181" t="s">
        <v>84</v>
      </c>
      <c r="AV200" s="15" t="s">
        <v>172</v>
      </c>
      <c r="AW200" s="15" t="s">
        <v>30</v>
      </c>
      <c r="AX200" s="15" t="s">
        <v>82</v>
      </c>
      <c r="AY200" s="181" t="s">
        <v>166</v>
      </c>
    </row>
    <row r="201" spans="1:65" s="2" customFormat="1" ht="21.75" customHeight="1">
      <c r="A201" s="32"/>
      <c r="B201" s="149"/>
      <c r="C201" s="191" t="s">
        <v>326</v>
      </c>
      <c r="D201" s="191" t="s">
        <v>244</v>
      </c>
      <c r="E201" s="192" t="s">
        <v>327</v>
      </c>
      <c r="F201" s="193" t="s">
        <v>328</v>
      </c>
      <c r="G201" s="194" t="s">
        <v>180</v>
      </c>
      <c r="H201" s="195">
        <v>18</v>
      </c>
      <c r="I201" s="196"/>
      <c r="J201" s="197">
        <f>ROUND(I201*H201,2)</f>
        <v>0</v>
      </c>
      <c r="K201" s="198"/>
      <c r="L201" s="199"/>
      <c r="M201" s="200" t="s">
        <v>1</v>
      </c>
      <c r="N201" s="201" t="s">
        <v>39</v>
      </c>
      <c r="O201" s="58"/>
      <c r="P201" s="160">
        <f>O201*H201</f>
        <v>0</v>
      </c>
      <c r="Q201" s="160">
        <v>8.0000000000000007E-5</v>
      </c>
      <c r="R201" s="160">
        <f>Q201*H201</f>
        <v>1.4400000000000001E-3</v>
      </c>
      <c r="S201" s="160">
        <v>0</v>
      </c>
      <c r="T201" s="161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209</v>
      </c>
      <c r="AT201" s="162" t="s">
        <v>244</v>
      </c>
      <c r="AU201" s="162" t="s">
        <v>84</v>
      </c>
      <c r="AY201" s="17" t="s">
        <v>166</v>
      </c>
      <c r="BE201" s="163">
        <f>IF(N201="základní",J201,0)</f>
        <v>0</v>
      </c>
      <c r="BF201" s="163">
        <f>IF(N201="snížená",J201,0)</f>
        <v>0</v>
      </c>
      <c r="BG201" s="163">
        <f>IF(N201="zákl. přenesená",J201,0)</f>
        <v>0</v>
      </c>
      <c r="BH201" s="163">
        <f>IF(N201="sníž. přenesená",J201,0)</f>
        <v>0</v>
      </c>
      <c r="BI201" s="163">
        <f>IF(N201="nulová",J201,0)</f>
        <v>0</v>
      </c>
      <c r="BJ201" s="17" t="s">
        <v>82</v>
      </c>
      <c r="BK201" s="163">
        <f>ROUND(I201*H201,2)</f>
        <v>0</v>
      </c>
      <c r="BL201" s="17" t="s">
        <v>172</v>
      </c>
      <c r="BM201" s="162" t="s">
        <v>329</v>
      </c>
    </row>
    <row r="202" spans="1:65" s="14" customFormat="1" ht="11.25">
      <c r="B202" s="172"/>
      <c r="D202" s="165" t="s">
        <v>174</v>
      </c>
      <c r="E202" s="173" t="s">
        <v>1</v>
      </c>
      <c r="F202" s="174" t="s">
        <v>330</v>
      </c>
      <c r="H202" s="175">
        <v>18</v>
      </c>
      <c r="I202" s="176"/>
      <c r="L202" s="172"/>
      <c r="M202" s="177"/>
      <c r="N202" s="178"/>
      <c r="O202" s="178"/>
      <c r="P202" s="178"/>
      <c r="Q202" s="178"/>
      <c r="R202" s="178"/>
      <c r="S202" s="178"/>
      <c r="T202" s="179"/>
      <c r="AT202" s="173" t="s">
        <v>174</v>
      </c>
      <c r="AU202" s="173" t="s">
        <v>84</v>
      </c>
      <c r="AV202" s="14" t="s">
        <v>84</v>
      </c>
      <c r="AW202" s="14" t="s">
        <v>30</v>
      </c>
      <c r="AX202" s="14" t="s">
        <v>74</v>
      </c>
      <c r="AY202" s="173" t="s">
        <v>166</v>
      </c>
    </row>
    <row r="203" spans="1:65" s="15" customFormat="1" ht="11.25">
      <c r="B203" s="180"/>
      <c r="D203" s="165" t="s">
        <v>174</v>
      </c>
      <c r="E203" s="181" t="s">
        <v>1</v>
      </c>
      <c r="F203" s="182" t="s">
        <v>177</v>
      </c>
      <c r="H203" s="183">
        <v>18</v>
      </c>
      <c r="I203" s="184"/>
      <c r="L203" s="180"/>
      <c r="M203" s="185"/>
      <c r="N203" s="186"/>
      <c r="O203" s="186"/>
      <c r="P203" s="186"/>
      <c r="Q203" s="186"/>
      <c r="R203" s="186"/>
      <c r="S203" s="186"/>
      <c r="T203" s="187"/>
      <c r="AT203" s="181" t="s">
        <v>174</v>
      </c>
      <c r="AU203" s="181" t="s">
        <v>84</v>
      </c>
      <c r="AV203" s="15" t="s">
        <v>172</v>
      </c>
      <c r="AW203" s="15" t="s">
        <v>30</v>
      </c>
      <c r="AX203" s="15" t="s">
        <v>82</v>
      </c>
      <c r="AY203" s="181" t="s">
        <v>166</v>
      </c>
    </row>
    <row r="204" spans="1:65" s="2" customFormat="1" ht="16.5" customHeight="1">
      <c r="A204" s="32"/>
      <c r="B204" s="149"/>
      <c r="C204" s="191" t="s">
        <v>331</v>
      </c>
      <c r="D204" s="191" t="s">
        <v>244</v>
      </c>
      <c r="E204" s="192" t="s">
        <v>332</v>
      </c>
      <c r="F204" s="193" t="s">
        <v>333</v>
      </c>
      <c r="G204" s="194" t="s">
        <v>180</v>
      </c>
      <c r="H204" s="195">
        <v>12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39</v>
      </c>
      <c r="O204" s="58"/>
      <c r="P204" s="160">
        <f>O204*H204</f>
        <v>0</v>
      </c>
      <c r="Q204" s="160">
        <v>8.0000000000000007E-5</v>
      </c>
      <c r="R204" s="160">
        <f>Q204*H204</f>
        <v>9.6000000000000013E-4</v>
      </c>
      <c r="S204" s="160">
        <v>0</v>
      </c>
      <c r="T204" s="161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209</v>
      </c>
      <c r="AT204" s="162" t="s">
        <v>244</v>
      </c>
      <c r="AU204" s="162" t="s">
        <v>84</v>
      </c>
      <c r="AY204" s="17" t="s">
        <v>166</v>
      </c>
      <c r="BE204" s="163">
        <f>IF(N204="základní",J204,0)</f>
        <v>0</v>
      </c>
      <c r="BF204" s="163">
        <f>IF(N204="snížená",J204,0)</f>
        <v>0</v>
      </c>
      <c r="BG204" s="163">
        <f>IF(N204="zákl. přenesená",J204,0)</f>
        <v>0</v>
      </c>
      <c r="BH204" s="163">
        <f>IF(N204="sníž. přenesená",J204,0)</f>
        <v>0</v>
      </c>
      <c r="BI204" s="163">
        <f>IF(N204="nulová",J204,0)</f>
        <v>0</v>
      </c>
      <c r="BJ204" s="17" t="s">
        <v>82</v>
      </c>
      <c r="BK204" s="163">
        <f>ROUND(I204*H204,2)</f>
        <v>0</v>
      </c>
      <c r="BL204" s="17" t="s">
        <v>172</v>
      </c>
      <c r="BM204" s="162" t="s">
        <v>334</v>
      </c>
    </row>
    <row r="205" spans="1:65" s="14" customFormat="1" ht="11.25">
      <c r="B205" s="172"/>
      <c r="D205" s="165" t="s">
        <v>174</v>
      </c>
      <c r="E205" s="173" t="s">
        <v>1</v>
      </c>
      <c r="F205" s="174" t="s">
        <v>335</v>
      </c>
      <c r="H205" s="175">
        <v>12</v>
      </c>
      <c r="I205" s="176"/>
      <c r="L205" s="172"/>
      <c r="M205" s="177"/>
      <c r="N205" s="178"/>
      <c r="O205" s="178"/>
      <c r="P205" s="178"/>
      <c r="Q205" s="178"/>
      <c r="R205" s="178"/>
      <c r="S205" s="178"/>
      <c r="T205" s="179"/>
      <c r="AT205" s="173" t="s">
        <v>174</v>
      </c>
      <c r="AU205" s="173" t="s">
        <v>84</v>
      </c>
      <c r="AV205" s="14" t="s">
        <v>84</v>
      </c>
      <c r="AW205" s="14" t="s">
        <v>30</v>
      </c>
      <c r="AX205" s="14" t="s">
        <v>74</v>
      </c>
      <c r="AY205" s="173" t="s">
        <v>166</v>
      </c>
    </row>
    <row r="206" spans="1:65" s="15" customFormat="1" ht="11.25">
      <c r="B206" s="180"/>
      <c r="D206" s="165" t="s">
        <v>174</v>
      </c>
      <c r="E206" s="181" t="s">
        <v>1</v>
      </c>
      <c r="F206" s="182" t="s">
        <v>177</v>
      </c>
      <c r="H206" s="183">
        <v>12</v>
      </c>
      <c r="I206" s="184"/>
      <c r="L206" s="180"/>
      <c r="M206" s="185"/>
      <c r="N206" s="186"/>
      <c r="O206" s="186"/>
      <c r="P206" s="186"/>
      <c r="Q206" s="186"/>
      <c r="R206" s="186"/>
      <c r="S206" s="186"/>
      <c r="T206" s="187"/>
      <c r="AT206" s="181" t="s">
        <v>174</v>
      </c>
      <c r="AU206" s="181" t="s">
        <v>84</v>
      </c>
      <c r="AV206" s="15" t="s">
        <v>172</v>
      </c>
      <c r="AW206" s="15" t="s">
        <v>30</v>
      </c>
      <c r="AX206" s="15" t="s">
        <v>82</v>
      </c>
      <c r="AY206" s="181" t="s">
        <v>166</v>
      </c>
    </row>
    <row r="207" spans="1:65" s="2" customFormat="1" ht="16.5" customHeight="1">
      <c r="A207" s="32"/>
      <c r="B207" s="149"/>
      <c r="C207" s="191" t="s">
        <v>7</v>
      </c>
      <c r="D207" s="191" t="s">
        <v>244</v>
      </c>
      <c r="E207" s="192" t="s">
        <v>336</v>
      </c>
      <c r="F207" s="193" t="s">
        <v>337</v>
      </c>
      <c r="G207" s="194" t="s">
        <v>180</v>
      </c>
      <c r="H207" s="195">
        <v>32</v>
      </c>
      <c r="I207" s="196"/>
      <c r="J207" s="197">
        <f>ROUND(I207*H207,2)</f>
        <v>0</v>
      </c>
      <c r="K207" s="198"/>
      <c r="L207" s="199"/>
      <c r="M207" s="200" t="s">
        <v>1</v>
      </c>
      <c r="N207" s="201" t="s">
        <v>39</v>
      </c>
      <c r="O207" s="58"/>
      <c r="P207" s="160">
        <f>O207*H207</f>
        <v>0</v>
      </c>
      <c r="Q207" s="160">
        <v>8.0000000000000007E-5</v>
      </c>
      <c r="R207" s="160">
        <f>Q207*H207</f>
        <v>2.5600000000000002E-3</v>
      </c>
      <c r="S207" s="160">
        <v>0</v>
      </c>
      <c r="T207" s="161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209</v>
      </c>
      <c r="AT207" s="162" t="s">
        <v>244</v>
      </c>
      <c r="AU207" s="162" t="s">
        <v>84</v>
      </c>
      <c r="AY207" s="17" t="s">
        <v>166</v>
      </c>
      <c r="BE207" s="163">
        <f>IF(N207="základní",J207,0)</f>
        <v>0</v>
      </c>
      <c r="BF207" s="163">
        <f>IF(N207="snížená",J207,0)</f>
        <v>0</v>
      </c>
      <c r="BG207" s="163">
        <f>IF(N207="zákl. přenesená",J207,0)</f>
        <v>0</v>
      </c>
      <c r="BH207" s="163">
        <f>IF(N207="sníž. přenesená",J207,0)</f>
        <v>0</v>
      </c>
      <c r="BI207" s="163">
        <f>IF(N207="nulová",J207,0)</f>
        <v>0</v>
      </c>
      <c r="BJ207" s="17" t="s">
        <v>82</v>
      </c>
      <c r="BK207" s="163">
        <f>ROUND(I207*H207,2)</f>
        <v>0</v>
      </c>
      <c r="BL207" s="17" t="s">
        <v>172</v>
      </c>
      <c r="BM207" s="162" t="s">
        <v>338</v>
      </c>
    </row>
    <row r="208" spans="1:65" s="14" customFormat="1" ht="11.25">
      <c r="B208" s="172"/>
      <c r="D208" s="165" t="s">
        <v>174</v>
      </c>
      <c r="E208" s="173" t="s">
        <v>1</v>
      </c>
      <c r="F208" s="174" t="s">
        <v>339</v>
      </c>
      <c r="H208" s="175">
        <v>32</v>
      </c>
      <c r="I208" s="176"/>
      <c r="L208" s="172"/>
      <c r="M208" s="177"/>
      <c r="N208" s="178"/>
      <c r="O208" s="178"/>
      <c r="P208" s="178"/>
      <c r="Q208" s="178"/>
      <c r="R208" s="178"/>
      <c r="S208" s="178"/>
      <c r="T208" s="179"/>
      <c r="AT208" s="173" t="s">
        <v>174</v>
      </c>
      <c r="AU208" s="173" t="s">
        <v>84</v>
      </c>
      <c r="AV208" s="14" t="s">
        <v>84</v>
      </c>
      <c r="AW208" s="14" t="s">
        <v>30</v>
      </c>
      <c r="AX208" s="14" t="s">
        <v>74</v>
      </c>
      <c r="AY208" s="173" t="s">
        <v>166</v>
      </c>
    </row>
    <row r="209" spans="1:65" s="15" customFormat="1" ht="11.25">
      <c r="B209" s="180"/>
      <c r="D209" s="165" t="s">
        <v>174</v>
      </c>
      <c r="E209" s="181" t="s">
        <v>1</v>
      </c>
      <c r="F209" s="182" t="s">
        <v>177</v>
      </c>
      <c r="H209" s="183">
        <v>32</v>
      </c>
      <c r="I209" s="184"/>
      <c r="L209" s="180"/>
      <c r="M209" s="185"/>
      <c r="N209" s="186"/>
      <c r="O209" s="186"/>
      <c r="P209" s="186"/>
      <c r="Q209" s="186"/>
      <c r="R209" s="186"/>
      <c r="S209" s="186"/>
      <c r="T209" s="187"/>
      <c r="AT209" s="181" t="s">
        <v>174</v>
      </c>
      <c r="AU209" s="181" t="s">
        <v>84</v>
      </c>
      <c r="AV209" s="15" t="s">
        <v>172</v>
      </c>
      <c r="AW209" s="15" t="s">
        <v>30</v>
      </c>
      <c r="AX209" s="15" t="s">
        <v>82</v>
      </c>
      <c r="AY209" s="181" t="s">
        <v>166</v>
      </c>
    </row>
    <row r="210" spans="1:65" s="2" customFormat="1" ht="16.5" customHeight="1">
      <c r="A210" s="32"/>
      <c r="B210" s="149"/>
      <c r="C210" s="191" t="s">
        <v>340</v>
      </c>
      <c r="D210" s="191" t="s">
        <v>244</v>
      </c>
      <c r="E210" s="192" t="s">
        <v>341</v>
      </c>
      <c r="F210" s="193" t="s">
        <v>342</v>
      </c>
      <c r="G210" s="194" t="s">
        <v>180</v>
      </c>
      <c r="H210" s="195">
        <v>8</v>
      </c>
      <c r="I210" s="196"/>
      <c r="J210" s="197">
        <f>ROUND(I210*H210,2)</f>
        <v>0</v>
      </c>
      <c r="K210" s="198"/>
      <c r="L210" s="199"/>
      <c r="M210" s="200" t="s">
        <v>1</v>
      </c>
      <c r="N210" s="201" t="s">
        <v>39</v>
      </c>
      <c r="O210" s="58"/>
      <c r="P210" s="160">
        <f>O210*H210</f>
        <v>0</v>
      </c>
      <c r="Q210" s="160">
        <v>8.0000000000000007E-5</v>
      </c>
      <c r="R210" s="160">
        <f>Q210*H210</f>
        <v>6.4000000000000005E-4</v>
      </c>
      <c r="S210" s="160">
        <v>0</v>
      </c>
      <c r="T210" s="161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209</v>
      </c>
      <c r="AT210" s="162" t="s">
        <v>244</v>
      </c>
      <c r="AU210" s="162" t="s">
        <v>84</v>
      </c>
      <c r="AY210" s="17" t="s">
        <v>166</v>
      </c>
      <c r="BE210" s="163">
        <f>IF(N210="základní",J210,0)</f>
        <v>0</v>
      </c>
      <c r="BF210" s="163">
        <f>IF(N210="snížená",J210,0)</f>
        <v>0</v>
      </c>
      <c r="BG210" s="163">
        <f>IF(N210="zákl. přenesená",J210,0)</f>
        <v>0</v>
      </c>
      <c r="BH210" s="163">
        <f>IF(N210="sníž. přenesená",J210,0)</f>
        <v>0</v>
      </c>
      <c r="BI210" s="163">
        <f>IF(N210="nulová",J210,0)</f>
        <v>0</v>
      </c>
      <c r="BJ210" s="17" t="s">
        <v>82</v>
      </c>
      <c r="BK210" s="163">
        <f>ROUND(I210*H210,2)</f>
        <v>0</v>
      </c>
      <c r="BL210" s="17" t="s">
        <v>172</v>
      </c>
      <c r="BM210" s="162" t="s">
        <v>343</v>
      </c>
    </row>
    <row r="211" spans="1:65" s="14" customFormat="1" ht="11.25">
      <c r="B211" s="172"/>
      <c r="D211" s="165" t="s">
        <v>174</v>
      </c>
      <c r="E211" s="173" t="s">
        <v>1</v>
      </c>
      <c r="F211" s="174" t="s">
        <v>344</v>
      </c>
      <c r="H211" s="175">
        <v>8</v>
      </c>
      <c r="I211" s="176"/>
      <c r="L211" s="172"/>
      <c r="M211" s="177"/>
      <c r="N211" s="178"/>
      <c r="O211" s="178"/>
      <c r="P211" s="178"/>
      <c r="Q211" s="178"/>
      <c r="R211" s="178"/>
      <c r="S211" s="178"/>
      <c r="T211" s="179"/>
      <c r="AT211" s="173" t="s">
        <v>174</v>
      </c>
      <c r="AU211" s="173" t="s">
        <v>84</v>
      </c>
      <c r="AV211" s="14" t="s">
        <v>84</v>
      </c>
      <c r="AW211" s="14" t="s">
        <v>30</v>
      </c>
      <c r="AX211" s="14" t="s">
        <v>74</v>
      </c>
      <c r="AY211" s="173" t="s">
        <v>166</v>
      </c>
    </row>
    <row r="212" spans="1:65" s="15" customFormat="1" ht="11.25">
      <c r="B212" s="180"/>
      <c r="D212" s="165" t="s">
        <v>174</v>
      </c>
      <c r="E212" s="181" t="s">
        <v>1</v>
      </c>
      <c r="F212" s="182" t="s">
        <v>177</v>
      </c>
      <c r="H212" s="183">
        <v>8</v>
      </c>
      <c r="I212" s="184"/>
      <c r="L212" s="180"/>
      <c r="M212" s="185"/>
      <c r="N212" s="186"/>
      <c r="O212" s="186"/>
      <c r="P212" s="186"/>
      <c r="Q212" s="186"/>
      <c r="R212" s="186"/>
      <c r="S212" s="186"/>
      <c r="T212" s="187"/>
      <c r="AT212" s="181" t="s">
        <v>174</v>
      </c>
      <c r="AU212" s="181" t="s">
        <v>84</v>
      </c>
      <c r="AV212" s="15" t="s">
        <v>172</v>
      </c>
      <c r="AW212" s="15" t="s">
        <v>30</v>
      </c>
      <c r="AX212" s="15" t="s">
        <v>82</v>
      </c>
      <c r="AY212" s="181" t="s">
        <v>166</v>
      </c>
    </row>
    <row r="213" spans="1:65" s="2" customFormat="1" ht="16.5" customHeight="1">
      <c r="A213" s="32"/>
      <c r="B213" s="149"/>
      <c r="C213" s="191" t="s">
        <v>345</v>
      </c>
      <c r="D213" s="191" t="s">
        <v>244</v>
      </c>
      <c r="E213" s="192" t="s">
        <v>346</v>
      </c>
      <c r="F213" s="193" t="s">
        <v>347</v>
      </c>
      <c r="G213" s="194" t="s">
        <v>180</v>
      </c>
      <c r="H213" s="195">
        <v>23</v>
      </c>
      <c r="I213" s="196"/>
      <c r="J213" s="197">
        <f>ROUND(I213*H213,2)</f>
        <v>0</v>
      </c>
      <c r="K213" s="198"/>
      <c r="L213" s="199"/>
      <c r="M213" s="200" t="s">
        <v>1</v>
      </c>
      <c r="N213" s="201" t="s">
        <v>39</v>
      </c>
      <c r="O213" s="58"/>
      <c r="P213" s="160">
        <f>O213*H213</f>
        <v>0</v>
      </c>
      <c r="Q213" s="160">
        <v>8.0000000000000007E-5</v>
      </c>
      <c r="R213" s="160">
        <f>Q213*H213</f>
        <v>1.8400000000000001E-3</v>
      </c>
      <c r="S213" s="160">
        <v>0</v>
      </c>
      <c r="T213" s="161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209</v>
      </c>
      <c r="AT213" s="162" t="s">
        <v>244</v>
      </c>
      <c r="AU213" s="162" t="s">
        <v>84</v>
      </c>
      <c r="AY213" s="17" t="s">
        <v>166</v>
      </c>
      <c r="BE213" s="163">
        <f>IF(N213="základní",J213,0)</f>
        <v>0</v>
      </c>
      <c r="BF213" s="163">
        <f>IF(N213="snížená",J213,0)</f>
        <v>0</v>
      </c>
      <c r="BG213" s="163">
        <f>IF(N213="zákl. přenesená",J213,0)</f>
        <v>0</v>
      </c>
      <c r="BH213" s="163">
        <f>IF(N213="sníž. přenesená",J213,0)</f>
        <v>0</v>
      </c>
      <c r="BI213" s="163">
        <f>IF(N213="nulová",J213,0)</f>
        <v>0</v>
      </c>
      <c r="BJ213" s="17" t="s">
        <v>82</v>
      </c>
      <c r="BK213" s="163">
        <f>ROUND(I213*H213,2)</f>
        <v>0</v>
      </c>
      <c r="BL213" s="17" t="s">
        <v>172</v>
      </c>
      <c r="BM213" s="162" t="s">
        <v>348</v>
      </c>
    </row>
    <row r="214" spans="1:65" s="14" customFormat="1" ht="11.25">
      <c r="B214" s="172"/>
      <c r="D214" s="165" t="s">
        <v>174</v>
      </c>
      <c r="E214" s="173" t="s">
        <v>1</v>
      </c>
      <c r="F214" s="174" t="s">
        <v>349</v>
      </c>
      <c r="H214" s="175">
        <v>23</v>
      </c>
      <c r="I214" s="176"/>
      <c r="L214" s="172"/>
      <c r="M214" s="177"/>
      <c r="N214" s="178"/>
      <c r="O214" s="178"/>
      <c r="P214" s="178"/>
      <c r="Q214" s="178"/>
      <c r="R214" s="178"/>
      <c r="S214" s="178"/>
      <c r="T214" s="179"/>
      <c r="AT214" s="173" t="s">
        <v>174</v>
      </c>
      <c r="AU214" s="173" t="s">
        <v>84</v>
      </c>
      <c r="AV214" s="14" t="s">
        <v>84</v>
      </c>
      <c r="AW214" s="14" t="s">
        <v>30</v>
      </c>
      <c r="AX214" s="14" t="s">
        <v>74</v>
      </c>
      <c r="AY214" s="173" t="s">
        <v>166</v>
      </c>
    </row>
    <row r="215" spans="1:65" s="15" customFormat="1" ht="11.25">
      <c r="B215" s="180"/>
      <c r="D215" s="165" t="s">
        <v>174</v>
      </c>
      <c r="E215" s="181" t="s">
        <v>1</v>
      </c>
      <c r="F215" s="182" t="s">
        <v>177</v>
      </c>
      <c r="H215" s="183">
        <v>23</v>
      </c>
      <c r="I215" s="184"/>
      <c r="L215" s="180"/>
      <c r="M215" s="185"/>
      <c r="N215" s="186"/>
      <c r="O215" s="186"/>
      <c r="P215" s="186"/>
      <c r="Q215" s="186"/>
      <c r="R215" s="186"/>
      <c r="S215" s="186"/>
      <c r="T215" s="187"/>
      <c r="AT215" s="181" t="s">
        <v>174</v>
      </c>
      <c r="AU215" s="181" t="s">
        <v>84</v>
      </c>
      <c r="AV215" s="15" t="s">
        <v>172</v>
      </c>
      <c r="AW215" s="15" t="s">
        <v>30</v>
      </c>
      <c r="AX215" s="15" t="s">
        <v>82</v>
      </c>
      <c r="AY215" s="181" t="s">
        <v>166</v>
      </c>
    </row>
    <row r="216" spans="1:65" s="2" customFormat="1" ht="16.5" customHeight="1">
      <c r="A216" s="32"/>
      <c r="B216" s="149"/>
      <c r="C216" s="191" t="s">
        <v>350</v>
      </c>
      <c r="D216" s="191" t="s">
        <v>244</v>
      </c>
      <c r="E216" s="192" t="s">
        <v>351</v>
      </c>
      <c r="F216" s="193" t="s">
        <v>352</v>
      </c>
      <c r="G216" s="194" t="s">
        <v>180</v>
      </c>
      <c r="H216" s="195">
        <v>17</v>
      </c>
      <c r="I216" s="196"/>
      <c r="J216" s="197">
        <f>ROUND(I216*H216,2)</f>
        <v>0</v>
      </c>
      <c r="K216" s="198"/>
      <c r="L216" s="199"/>
      <c r="M216" s="200" t="s">
        <v>1</v>
      </c>
      <c r="N216" s="201" t="s">
        <v>39</v>
      </c>
      <c r="O216" s="58"/>
      <c r="P216" s="160">
        <f>O216*H216</f>
        <v>0</v>
      </c>
      <c r="Q216" s="160">
        <v>8.0000000000000007E-5</v>
      </c>
      <c r="R216" s="160">
        <f>Q216*H216</f>
        <v>1.3600000000000001E-3</v>
      </c>
      <c r="S216" s="160">
        <v>0</v>
      </c>
      <c r="T216" s="161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209</v>
      </c>
      <c r="AT216" s="162" t="s">
        <v>244</v>
      </c>
      <c r="AU216" s="162" t="s">
        <v>84</v>
      </c>
      <c r="AY216" s="17" t="s">
        <v>166</v>
      </c>
      <c r="BE216" s="163">
        <f>IF(N216="základní",J216,0)</f>
        <v>0</v>
      </c>
      <c r="BF216" s="163">
        <f>IF(N216="snížená",J216,0)</f>
        <v>0</v>
      </c>
      <c r="BG216" s="163">
        <f>IF(N216="zákl. přenesená",J216,0)</f>
        <v>0</v>
      </c>
      <c r="BH216" s="163">
        <f>IF(N216="sníž. přenesená",J216,0)</f>
        <v>0</v>
      </c>
      <c r="BI216" s="163">
        <f>IF(N216="nulová",J216,0)</f>
        <v>0</v>
      </c>
      <c r="BJ216" s="17" t="s">
        <v>82</v>
      </c>
      <c r="BK216" s="163">
        <f>ROUND(I216*H216,2)</f>
        <v>0</v>
      </c>
      <c r="BL216" s="17" t="s">
        <v>172</v>
      </c>
      <c r="BM216" s="162" t="s">
        <v>353</v>
      </c>
    </row>
    <row r="217" spans="1:65" s="14" customFormat="1" ht="11.25">
      <c r="B217" s="172"/>
      <c r="D217" s="165" t="s">
        <v>174</v>
      </c>
      <c r="E217" s="173" t="s">
        <v>1</v>
      </c>
      <c r="F217" s="174" t="s">
        <v>354</v>
      </c>
      <c r="H217" s="175">
        <v>17</v>
      </c>
      <c r="I217" s="176"/>
      <c r="L217" s="172"/>
      <c r="M217" s="177"/>
      <c r="N217" s="178"/>
      <c r="O217" s="178"/>
      <c r="P217" s="178"/>
      <c r="Q217" s="178"/>
      <c r="R217" s="178"/>
      <c r="S217" s="178"/>
      <c r="T217" s="179"/>
      <c r="AT217" s="173" t="s">
        <v>174</v>
      </c>
      <c r="AU217" s="173" t="s">
        <v>84</v>
      </c>
      <c r="AV217" s="14" t="s">
        <v>84</v>
      </c>
      <c r="AW217" s="14" t="s">
        <v>30</v>
      </c>
      <c r="AX217" s="14" t="s">
        <v>74</v>
      </c>
      <c r="AY217" s="173" t="s">
        <v>166</v>
      </c>
    </row>
    <row r="218" spans="1:65" s="15" customFormat="1" ht="11.25">
      <c r="B218" s="180"/>
      <c r="D218" s="165" t="s">
        <v>174</v>
      </c>
      <c r="E218" s="181" t="s">
        <v>1</v>
      </c>
      <c r="F218" s="182" t="s">
        <v>177</v>
      </c>
      <c r="H218" s="183">
        <v>17</v>
      </c>
      <c r="I218" s="184"/>
      <c r="L218" s="180"/>
      <c r="M218" s="185"/>
      <c r="N218" s="186"/>
      <c r="O218" s="186"/>
      <c r="P218" s="186"/>
      <c r="Q218" s="186"/>
      <c r="R218" s="186"/>
      <c r="S218" s="186"/>
      <c r="T218" s="187"/>
      <c r="AT218" s="181" t="s">
        <v>174</v>
      </c>
      <c r="AU218" s="181" t="s">
        <v>84</v>
      </c>
      <c r="AV218" s="15" t="s">
        <v>172</v>
      </c>
      <c r="AW218" s="15" t="s">
        <v>30</v>
      </c>
      <c r="AX218" s="15" t="s">
        <v>82</v>
      </c>
      <c r="AY218" s="181" t="s">
        <v>166</v>
      </c>
    </row>
    <row r="219" spans="1:65" s="2" customFormat="1" ht="24.2" customHeight="1">
      <c r="A219" s="32"/>
      <c r="B219" s="149"/>
      <c r="C219" s="150" t="s">
        <v>355</v>
      </c>
      <c r="D219" s="150" t="s">
        <v>168</v>
      </c>
      <c r="E219" s="151" t="s">
        <v>356</v>
      </c>
      <c r="F219" s="152" t="s">
        <v>357</v>
      </c>
      <c r="G219" s="153" t="s">
        <v>171</v>
      </c>
      <c r="H219" s="154">
        <v>53.7</v>
      </c>
      <c r="I219" s="155"/>
      <c r="J219" s="156">
        <f>ROUND(I219*H219,2)</f>
        <v>0</v>
      </c>
      <c r="K219" s="157"/>
      <c r="L219" s="33"/>
      <c r="M219" s="158" t="s">
        <v>1</v>
      </c>
      <c r="N219" s="159" t="s">
        <v>39</v>
      </c>
      <c r="O219" s="58"/>
      <c r="P219" s="160">
        <f>O219*H219</f>
        <v>0</v>
      </c>
      <c r="Q219" s="160">
        <v>0</v>
      </c>
      <c r="R219" s="160">
        <f>Q219*H219</f>
        <v>0</v>
      </c>
      <c r="S219" s="160">
        <v>0</v>
      </c>
      <c r="T219" s="161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2" t="s">
        <v>172</v>
      </c>
      <c r="AT219" s="162" t="s">
        <v>168</v>
      </c>
      <c r="AU219" s="162" t="s">
        <v>84</v>
      </c>
      <c r="AY219" s="17" t="s">
        <v>166</v>
      </c>
      <c r="BE219" s="163">
        <f>IF(N219="základní",J219,0)</f>
        <v>0</v>
      </c>
      <c r="BF219" s="163">
        <f>IF(N219="snížená",J219,0)</f>
        <v>0</v>
      </c>
      <c r="BG219" s="163">
        <f>IF(N219="zákl. přenesená",J219,0)</f>
        <v>0</v>
      </c>
      <c r="BH219" s="163">
        <f>IF(N219="sníž. přenesená",J219,0)</f>
        <v>0</v>
      </c>
      <c r="BI219" s="163">
        <f>IF(N219="nulová",J219,0)</f>
        <v>0</v>
      </c>
      <c r="BJ219" s="17" t="s">
        <v>82</v>
      </c>
      <c r="BK219" s="163">
        <f>ROUND(I219*H219,2)</f>
        <v>0</v>
      </c>
      <c r="BL219" s="17" t="s">
        <v>172</v>
      </c>
      <c r="BM219" s="162" t="s">
        <v>358</v>
      </c>
    </row>
    <row r="220" spans="1:65" s="14" customFormat="1" ht="11.25">
      <c r="B220" s="172"/>
      <c r="D220" s="165" t="s">
        <v>174</v>
      </c>
      <c r="E220" s="173" t="s">
        <v>1</v>
      </c>
      <c r="F220" s="174" t="s">
        <v>243</v>
      </c>
      <c r="H220" s="175">
        <v>53.7</v>
      </c>
      <c r="I220" s="176"/>
      <c r="L220" s="172"/>
      <c r="M220" s="177"/>
      <c r="N220" s="178"/>
      <c r="O220" s="178"/>
      <c r="P220" s="178"/>
      <c r="Q220" s="178"/>
      <c r="R220" s="178"/>
      <c r="S220" s="178"/>
      <c r="T220" s="179"/>
      <c r="AT220" s="173" t="s">
        <v>174</v>
      </c>
      <c r="AU220" s="173" t="s">
        <v>84</v>
      </c>
      <c r="AV220" s="14" t="s">
        <v>84</v>
      </c>
      <c r="AW220" s="14" t="s">
        <v>30</v>
      </c>
      <c r="AX220" s="14" t="s">
        <v>74</v>
      </c>
      <c r="AY220" s="173" t="s">
        <v>166</v>
      </c>
    </row>
    <row r="221" spans="1:65" s="15" customFormat="1" ht="11.25">
      <c r="B221" s="180"/>
      <c r="D221" s="165" t="s">
        <v>174</v>
      </c>
      <c r="E221" s="181" t="s">
        <v>1</v>
      </c>
      <c r="F221" s="182" t="s">
        <v>177</v>
      </c>
      <c r="H221" s="183">
        <v>53.7</v>
      </c>
      <c r="I221" s="184"/>
      <c r="L221" s="180"/>
      <c r="M221" s="185"/>
      <c r="N221" s="186"/>
      <c r="O221" s="186"/>
      <c r="P221" s="186"/>
      <c r="Q221" s="186"/>
      <c r="R221" s="186"/>
      <c r="S221" s="186"/>
      <c r="T221" s="187"/>
      <c r="AT221" s="181" t="s">
        <v>174</v>
      </c>
      <c r="AU221" s="181" t="s">
        <v>84</v>
      </c>
      <c r="AV221" s="15" t="s">
        <v>172</v>
      </c>
      <c r="AW221" s="15" t="s">
        <v>30</v>
      </c>
      <c r="AX221" s="15" t="s">
        <v>82</v>
      </c>
      <c r="AY221" s="181" t="s">
        <v>166</v>
      </c>
    </row>
    <row r="222" spans="1:65" s="2" customFormat="1" ht="33" customHeight="1">
      <c r="A222" s="32"/>
      <c r="B222" s="149"/>
      <c r="C222" s="150" t="s">
        <v>359</v>
      </c>
      <c r="D222" s="150" t="s">
        <v>168</v>
      </c>
      <c r="E222" s="151" t="s">
        <v>360</v>
      </c>
      <c r="F222" s="152" t="s">
        <v>361</v>
      </c>
      <c r="G222" s="153" t="s">
        <v>171</v>
      </c>
      <c r="H222" s="154">
        <v>53.7</v>
      </c>
      <c r="I222" s="155"/>
      <c r="J222" s="156">
        <f>ROUND(I222*H222,2)</f>
        <v>0</v>
      </c>
      <c r="K222" s="157"/>
      <c r="L222" s="33"/>
      <c r="M222" s="158" t="s">
        <v>1</v>
      </c>
      <c r="N222" s="159" t="s">
        <v>39</v>
      </c>
      <c r="O222" s="58"/>
      <c r="P222" s="160">
        <f>O222*H222</f>
        <v>0</v>
      </c>
      <c r="Q222" s="160">
        <v>0</v>
      </c>
      <c r="R222" s="160">
        <f>Q222*H222</f>
        <v>0</v>
      </c>
      <c r="S222" s="160">
        <v>0</v>
      </c>
      <c r="T222" s="161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2" t="s">
        <v>172</v>
      </c>
      <c r="AT222" s="162" t="s">
        <v>168</v>
      </c>
      <c r="AU222" s="162" t="s">
        <v>84</v>
      </c>
      <c r="AY222" s="17" t="s">
        <v>166</v>
      </c>
      <c r="BE222" s="163">
        <f>IF(N222="základní",J222,0)</f>
        <v>0</v>
      </c>
      <c r="BF222" s="163">
        <f>IF(N222="snížená",J222,0)</f>
        <v>0</v>
      </c>
      <c r="BG222" s="163">
        <f>IF(N222="zákl. přenesená",J222,0)</f>
        <v>0</v>
      </c>
      <c r="BH222" s="163">
        <f>IF(N222="sníž. přenesená",J222,0)</f>
        <v>0</v>
      </c>
      <c r="BI222" s="163">
        <f>IF(N222="nulová",J222,0)</f>
        <v>0</v>
      </c>
      <c r="BJ222" s="17" t="s">
        <v>82</v>
      </c>
      <c r="BK222" s="163">
        <f>ROUND(I222*H222,2)</f>
        <v>0</v>
      </c>
      <c r="BL222" s="17" t="s">
        <v>172</v>
      </c>
      <c r="BM222" s="162" t="s">
        <v>362</v>
      </c>
    </row>
    <row r="223" spans="1:65" s="14" customFormat="1" ht="11.25">
      <c r="B223" s="172"/>
      <c r="D223" s="165" t="s">
        <v>174</v>
      </c>
      <c r="E223" s="173" t="s">
        <v>1</v>
      </c>
      <c r="F223" s="174" t="s">
        <v>243</v>
      </c>
      <c r="H223" s="175">
        <v>53.7</v>
      </c>
      <c r="I223" s="176"/>
      <c r="L223" s="172"/>
      <c r="M223" s="177"/>
      <c r="N223" s="178"/>
      <c r="O223" s="178"/>
      <c r="P223" s="178"/>
      <c r="Q223" s="178"/>
      <c r="R223" s="178"/>
      <c r="S223" s="178"/>
      <c r="T223" s="179"/>
      <c r="AT223" s="173" t="s">
        <v>174</v>
      </c>
      <c r="AU223" s="173" t="s">
        <v>84</v>
      </c>
      <c r="AV223" s="14" t="s">
        <v>84</v>
      </c>
      <c r="AW223" s="14" t="s">
        <v>30</v>
      </c>
      <c r="AX223" s="14" t="s">
        <v>74</v>
      </c>
      <c r="AY223" s="173" t="s">
        <v>166</v>
      </c>
    </row>
    <row r="224" spans="1:65" s="15" customFormat="1" ht="11.25">
      <c r="B224" s="180"/>
      <c r="D224" s="165" t="s">
        <v>174</v>
      </c>
      <c r="E224" s="181" t="s">
        <v>1</v>
      </c>
      <c r="F224" s="182" t="s">
        <v>177</v>
      </c>
      <c r="H224" s="183">
        <v>53.7</v>
      </c>
      <c r="I224" s="184"/>
      <c r="L224" s="180"/>
      <c r="M224" s="185"/>
      <c r="N224" s="186"/>
      <c r="O224" s="186"/>
      <c r="P224" s="186"/>
      <c r="Q224" s="186"/>
      <c r="R224" s="186"/>
      <c r="S224" s="186"/>
      <c r="T224" s="187"/>
      <c r="AT224" s="181" t="s">
        <v>174</v>
      </c>
      <c r="AU224" s="181" t="s">
        <v>84</v>
      </c>
      <c r="AV224" s="15" t="s">
        <v>172</v>
      </c>
      <c r="AW224" s="15" t="s">
        <v>30</v>
      </c>
      <c r="AX224" s="15" t="s">
        <v>82</v>
      </c>
      <c r="AY224" s="181" t="s">
        <v>166</v>
      </c>
    </row>
    <row r="225" spans="1:65" s="2" customFormat="1" ht="37.9" customHeight="1">
      <c r="A225" s="32"/>
      <c r="B225" s="149"/>
      <c r="C225" s="150" t="s">
        <v>363</v>
      </c>
      <c r="D225" s="150" t="s">
        <v>168</v>
      </c>
      <c r="E225" s="151" t="s">
        <v>364</v>
      </c>
      <c r="F225" s="152" t="s">
        <v>365</v>
      </c>
      <c r="G225" s="153" t="s">
        <v>171</v>
      </c>
      <c r="H225" s="154">
        <v>53.7</v>
      </c>
      <c r="I225" s="155"/>
      <c r="J225" s="156">
        <f>ROUND(I225*H225,2)</f>
        <v>0</v>
      </c>
      <c r="K225" s="157"/>
      <c r="L225" s="33"/>
      <c r="M225" s="158" t="s">
        <v>1</v>
      </c>
      <c r="N225" s="159" t="s">
        <v>39</v>
      </c>
      <c r="O225" s="58"/>
      <c r="P225" s="160">
        <f>O225*H225</f>
        <v>0</v>
      </c>
      <c r="Q225" s="160">
        <v>0</v>
      </c>
      <c r="R225" s="160">
        <f>Q225*H225</f>
        <v>0</v>
      </c>
      <c r="S225" s="160">
        <v>0</v>
      </c>
      <c r="T225" s="161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2" t="s">
        <v>172</v>
      </c>
      <c r="AT225" s="162" t="s">
        <v>168</v>
      </c>
      <c r="AU225" s="162" t="s">
        <v>84</v>
      </c>
      <c r="AY225" s="17" t="s">
        <v>166</v>
      </c>
      <c r="BE225" s="163">
        <f>IF(N225="základní",J225,0)</f>
        <v>0</v>
      </c>
      <c r="BF225" s="163">
        <f>IF(N225="snížená",J225,0)</f>
        <v>0</v>
      </c>
      <c r="BG225" s="163">
        <f>IF(N225="zákl. přenesená",J225,0)</f>
        <v>0</v>
      </c>
      <c r="BH225" s="163">
        <f>IF(N225="sníž. přenesená",J225,0)</f>
        <v>0</v>
      </c>
      <c r="BI225" s="163">
        <f>IF(N225="nulová",J225,0)</f>
        <v>0</v>
      </c>
      <c r="BJ225" s="17" t="s">
        <v>82</v>
      </c>
      <c r="BK225" s="163">
        <f>ROUND(I225*H225,2)</f>
        <v>0</v>
      </c>
      <c r="BL225" s="17" t="s">
        <v>172</v>
      </c>
      <c r="BM225" s="162" t="s">
        <v>366</v>
      </c>
    </row>
    <row r="226" spans="1:65" s="13" customFormat="1" ht="11.25">
      <c r="B226" s="164"/>
      <c r="D226" s="165" t="s">
        <v>174</v>
      </c>
      <c r="E226" s="166" t="s">
        <v>1</v>
      </c>
      <c r="F226" s="167" t="s">
        <v>367</v>
      </c>
      <c r="H226" s="166" t="s">
        <v>1</v>
      </c>
      <c r="I226" s="168"/>
      <c r="L226" s="164"/>
      <c r="M226" s="169"/>
      <c r="N226" s="170"/>
      <c r="O226" s="170"/>
      <c r="P226" s="170"/>
      <c r="Q226" s="170"/>
      <c r="R226" s="170"/>
      <c r="S226" s="170"/>
      <c r="T226" s="171"/>
      <c r="AT226" s="166" t="s">
        <v>174</v>
      </c>
      <c r="AU226" s="166" t="s">
        <v>84</v>
      </c>
      <c r="AV226" s="13" t="s">
        <v>82</v>
      </c>
      <c r="AW226" s="13" t="s">
        <v>30</v>
      </c>
      <c r="AX226" s="13" t="s">
        <v>74</v>
      </c>
      <c r="AY226" s="166" t="s">
        <v>166</v>
      </c>
    </row>
    <row r="227" spans="1:65" s="14" customFormat="1" ht="11.25">
      <c r="B227" s="172"/>
      <c r="D227" s="165" t="s">
        <v>174</v>
      </c>
      <c r="E227" s="173" t="s">
        <v>1</v>
      </c>
      <c r="F227" s="174" t="s">
        <v>243</v>
      </c>
      <c r="H227" s="175">
        <v>53.7</v>
      </c>
      <c r="I227" s="176"/>
      <c r="L227" s="172"/>
      <c r="M227" s="177"/>
      <c r="N227" s="178"/>
      <c r="O227" s="178"/>
      <c r="P227" s="178"/>
      <c r="Q227" s="178"/>
      <c r="R227" s="178"/>
      <c r="S227" s="178"/>
      <c r="T227" s="179"/>
      <c r="AT227" s="173" t="s">
        <v>174</v>
      </c>
      <c r="AU227" s="173" t="s">
        <v>84</v>
      </c>
      <c r="AV227" s="14" t="s">
        <v>84</v>
      </c>
      <c r="AW227" s="14" t="s">
        <v>30</v>
      </c>
      <c r="AX227" s="14" t="s">
        <v>74</v>
      </c>
      <c r="AY227" s="173" t="s">
        <v>166</v>
      </c>
    </row>
    <row r="228" spans="1:65" s="15" customFormat="1" ht="11.25">
      <c r="B228" s="180"/>
      <c r="D228" s="165" t="s">
        <v>174</v>
      </c>
      <c r="E228" s="181" t="s">
        <v>1</v>
      </c>
      <c r="F228" s="182" t="s">
        <v>177</v>
      </c>
      <c r="H228" s="183">
        <v>53.7</v>
      </c>
      <c r="I228" s="184"/>
      <c r="L228" s="180"/>
      <c r="M228" s="185"/>
      <c r="N228" s="186"/>
      <c r="O228" s="186"/>
      <c r="P228" s="186"/>
      <c r="Q228" s="186"/>
      <c r="R228" s="186"/>
      <c r="S228" s="186"/>
      <c r="T228" s="187"/>
      <c r="AT228" s="181" t="s">
        <v>174</v>
      </c>
      <c r="AU228" s="181" t="s">
        <v>84</v>
      </c>
      <c r="AV228" s="15" t="s">
        <v>172</v>
      </c>
      <c r="AW228" s="15" t="s">
        <v>30</v>
      </c>
      <c r="AX228" s="15" t="s">
        <v>82</v>
      </c>
      <c r="AY228" s="181" t="s">
        <v>166</v>
      </c>
    </row>
    <row r="229" spans="1:65" s="2" customFormat="1" ht="16.5" customHeight="1">
      <c r="A229" s="32"/>
      <c r="B229" s="149"/>
      <c r="C229" s="150" t="s">
        <v>368</v>
      </c>
      <c r="D229" s="150" t="s">
        <v>168</v>
      </c>
      <c r="E229" s="151" t="s">
        <v>369</v>
      </c>
      <c r="F229" s="152" t="s">
        <v>370</v>
      </c>
      <c r="G229" s="153" t="s">
        <v>247</v>
      </c>
      <c r="H229" s="154">
        <v>0.53700000000000003</v>
      </c>
      <c r="I229" s="155"/>
      <c r="J229" s="156">
        <f>ROUND(I229*H229,2)</f>
        <v>0</v>
      </c>
      <c r="K229" s="157"/>
      <c r="L229" s="33"/>
      <c r="M229" s="158" t="s">
        <v>1</v>
      </c>
      <c r="N229" s="159" t="s">
        <v>39</v>
      </c>
      <c r="O229" s="58"/>
      <c r="P229" s="160">
        <f>O229*H229</f>
        <v>0</v>
      </c>
      <c r="Q229" s="160">
        <v>0</v>
      </c>
      <c r="R229" s="160">
        <f>Q229*H229</f>
        <v>0</v>
      </c>
      <c r="S229" s="160">
        <v>0</v>
      </c>
      <c r="T229" s="161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2" t="s">
        <v>172</v>
      </c>
      <c r="AT229" s="162" t="s">
        <v>168</v>
      </c>
      <c r="AU229" s="162" t="s">
        <v>84</v>
      </c>
      <c r="AY229" s="17" t="s">
        <v>166</v>
      </c>
      <c r="BE229" s="163">
        <f>IF(N229="základní",J229,0)</f>
        <v>0</v>
      </c>
      <c r="BF229" s="163">
        <f>IF(N229="snížená",J229,0)</f>
        <v>0</v>
      </c>
      <c r="BG229" s="163">
        <f>IF(N229="zákl. přenesená",J229,0)</f>
        <v>0</v>
      </c>
      <c r="BH229" s="163">
        <f>IF(N229="sníž. přenesená",J229,0)</f>
        <v>0</v>
      </c>
      <c r="BI229" s="163">
        <f>IF(N229="nulová",J229,0)</f>
        <v>0</v>
      </c>
      <c r="BJ229" s="17" t="s">
        <v>82</v>
      </c>
      <c r="BK229" s="163">
        <f>ROUND(I229*H229,2)</f>
        <v>0</v>
      </c>
      <c r="BL229" s="17" t="s">
        <v>172</v>
      </c>
      <c r="BM229" s="162" t="s">
        <v>371</v>
      </c>
    </row>
    <row r="230" spans="1:65" s="13" customFormat="1" ht="11.25">
      <c r="B230" s="164"/>
      <c r="D230" s="165" t="s">
        <v>174</v>
      </c>
      <c r="E230" s="166" t="s">
        <v>1</v>
      </c>
      <c r="F230" s="167" t="s">
        <v>372</v>
      </c>
      <c r="H230" s="166" t="s">
        <v>1</v>
      </c>
      <c r="I230" s="168"/>
      <c r="L230" s="164"/>
      <c r="M230" s="169"/>
      <c r="N230" s="170"/>
      <c r="O230" s="170"/>
      <c r="P230" s="170"/>
      <c r="Q230" s="170"/>
      <c r="R230" s="170"/>
      <c r="S230" s="170"/>
      <c r="T230" s="171"/>
      <c r="AT230" s="166" t="s">
        <v>174</v>
      </c>
      <c r="AU230" s="166" t="s">
        <v>84</v>
      </c>
      <c r="AV230" s="13" t="s">
        <v>82</v>
      </c>
      <c r="AW230" s="13" t="s">
        <v>30</v>
      </c>
      <c r="AX230" s="13" t="s">
        <v>74</v>
      </c>
      <c r="AY230" s="166" t="s">
        <v>166</v>
      </c>
    </row>
    <row r="231" spans="1:65" s="14" customFormat="1" ht="11.25">
      <c r="B231" s="172"/>
      <c r="D231" s="165" t="s">
        <v>174</v>
      </c>
      <c r="E231" s="173" t="s">
        <v>1</v>
      </c>
      <c r="F231" s="174" t="s">
        <v>373</v>
      </c>
      <c r="H231" s="175">
        <v>0.53700000000000003</v>
      </c>
      <c r="I231" s="176"/>
      <c r="L231" s="172"/>
      <c r="M231" s="177"/>
      <c r="N231" s="178"/>
      <c r="O231" s="178"/>
      <c r="P231" s="178"/>
      <c r="Q231" s="178"/>
      <c r="R231" s="178"/>
      <c r="S231" s="178"/>
      <c r="T231" s="179"/>
      <c r="AT231" s="173" t="s">
        <v>174</v>
      </c>
      <c r="AU231" s="173" t="s">
        <v>84</v>
      </c>
      <c r="AV231" s="14" t="s">
        <v>84</v>
      </c>
      <c r="AW231" s="14" t="s">
        <v>30</v>
      </c>
      <c r="AX231" s="14" t="s">
        <v>74</v>
      </c>
      <c r="AY231" s="173" t="s">
        <v>166</v>
      </c>
    </row>
    <row r="232" spans="1:65" s="15" customFormat="1" ht="11.25">
      <c r="B232" s="180"/>
      <c r="D232" s="165" t="s">
        <v>174</v>
      </c>
      <c r="E232" s="181" t="s">
        <v>1</v>
      </c>
      <c r="F232" s="182" t="s">
        <v>177</v>
      </c>
      <c r="H232" s="183">
        <v>0.53700000000000003</v>
      </c>
      <c r="I232" s="184"/>
      <c r="L232" s="180"/>
      <c r="M232" s="185"/>
      <c r="N232" s="186"/>
      <c r="O232" s="186"/>
      <c r="P232" s="186"/>
      <c r="Q232" s="186"/>
      <c r="R232" s="186"/>
      <c r="S232" s="186"/>
      <c r="T232" s="187"/>
      <c r="AT232" s="181" t="s">
        <v>174</v>
      </c>
      <c r="AU232" s="181" t="s">
        <v>84</v>
      </c>
      <c r="AV232" s="15" t="s">
        <v>172</v>
      </c>
      <c r="AW232" s="15" t="s">
        <v>30</v>
      </c>
      <c r="AX232" s="15" t="s">
        <v>82</v>
      </c>
      <c r="AY232" s="181" t="s">
        <v>166</v>
      </c>
    </row>
    <row r="233" spans="1:65" s="12" customFormat="1" ht="22.9" customHeight="1">
      <c r="B233" s="136"/>
      <c r="D233" s="137" t="s">
        <v>73</v>
      </c>
      <c r="E233" s="147" t="s">
        <v>374</v>
      </c>
      <c r="F233" s="147" t="s">
        <v>375</v>
      </c>
      <c r="I233" s="139"/>
      <c r="J233" s="148">
        <f>BK233</f>
        <v>0</v>
      </c>
      <c r="L233" s="136"/>
      <c r="M233" s="141"/>
      <c r="N233" s="142"/>
      <c r="O233" s="142"/>
      <c r="P233" s="143">
        <f>P234</f>
        <v>0</v>
      </c>
      <c r="Q233" s="142"/>
      <c r="R233" s="143">
        <f>R234</f>
        <v>0</v>
      </c>
      <c r="S233" s="142"/>
      <c r="T233" s="144">
        <f>T234</f>
        <v>0</v>
      </c>
      <c r="AR233" s="137" t="s">
        <v>82</v>
      </c>
      <c r="AT233" s="145" t="s">
        <v>73</v>
      </c>
      <c r="AU233" s="145" t="s">
        <v>82</v>
      </c>
      <c r="AY233" s="137" t="s">
        <v>166</v>
      </c>
      <c r="BK233" s="146">
        <f>BK234</f>
        <v>0</v>
      </c>
    </row>
    <row r="234" spans="1:65" s="2" customFormat="1" ht="24.2" customHeight="1">
      <c r="A234" s="32"/>
      <c r="B234" s="149"/>
      <c r="C234" s="150" t="s">
        <v>376</v>
      </c>
      <c r="D234" s="150" t="s">
        <v>168</v>
      </c>
      <c r="E234" s="151" t="s">
        <v>377</v>
      </c>
      <c r="F234" s="152" t="s">
        <v>378</v>
      </c>
      <c r="G234" s="153" t="s">
        <v>379</v>
      </c>
      <c r="H234" s="154">
        <v>3.6909999999999998</v>
      </c>
      <c r="I234" s="155"/>
      <c r="J234" s="156">
        <f>ROUND(I234*H234,2)</f>
        <v>0</v>
      </c>
      <c r="K234" s="157"/>
      <c r="L234" s="33"/>
      <c r="M234" s="202" t="s">
        <v>1</v>
      </c>
      <c r="N234" s="203" t="s">
        <v>39</v>
      </c>
      <c r="O234" s="204"/>
      <c r="P234" s="205">
        <f>O234*H234</f>
        <v>0</v>
      </c>
      <c r="Q234" s="205">
        <v>0</v>
      </c>
      <c r="R234" s="205">
        <f>Q234*H234</f>
        <v>0</v>
      </c>
      <c r="S234" s="205">
        <v>0</v>
      </c>
      <c r="T234" s="206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2" t="s">
        <v>172</v>
      </c>
      <c r="AT234" s="162" t="s">
        <v>168</v>
      </c>
      <c r="AU234" s="162" t="s">
        <v>84</v>
      </c>
      <c r="AY234" s="17" t="s">
        <v>166</v>
      </c>
      <c r="BE234" s="163">
        <f>IF(N234="základní",J234,0)</f>
        <v>0</v>
      </c>
      <c r="BF234" s="163">
        <f>IF(N234="snížená",J234,0)</f>
        <v>0</v>
      </c>
      <c r="BG234" s="163">
        <f>IF(N234="zákl. přenesená",J234,0)</f>
        <v>0</v>
      </c>
      <c r="BH234" s="163">
        <f>IF(N234="sníž. přenesená",J234,0)</f>
        <v>0</v>
      </c>
      <c r="BI234" s="163">
        <f>IF(N234="nulová",J234,0)</f>
        <v>0</v>
      </c>
      <c r="BJ234" s="17" t="s">
        <v>82</v>
      </c>
      <c r="BK234" s="163">
        <f>ROUND(I234*H234,2)</f>
        <v>0</v>
      </c>
      <c r="BL234" s="17" t="s">
        <v>172</v>
      </c>
      <c r="BM234" s="162" t="s">
        <v>380</v>
      </c>
    </row>
    <row r="235" spans="1:65" s="2" customFormat="1" ht="6.95" customHeight="1">
      <c r="A235" s="32"/>
      <c r="B235" s="47"/>
      <c r="C235" s="48"/>
      <c r="D235" s="48"/>
      <c r="E235" s="48"/>
      <c r="F235" s="48"/>
      <c r="G235" s="48"/>
      <c r="H235" s="48"/>
      <c r="I235" s="48"/>
      <c r="J235" s="48"/>
      <c r="K235" s="48"/>
      <c r="L235" s="33"/>
      <c r="M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</row>
  </sheetData>
  <autoFilter ref="C122:K234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250" t="s">
        <v>235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236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12" t="s">
        <v>381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17. 4. 2025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tr">
        <f>IF('Rekapitulace stavby'!AN10="","",'Rekapitulace stavby'!AN10)</f>
        <v/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IF('Rekapitulace stavby'!E11="","",'Rekapitulace stavby'!E11)</f>
        <v xml:space="preserve"> </v>
      </c>
      <c r="F17" s="32"/>
      <c r="G17" s="32"/>
      <c r="H17" s="32"/>
      <c r="I17" s="27" t="s">
        <v>26</v>
      </c>
      <c r="J17" s="25" t="str">
        <f>IF('Rekapitulace stavby'!AN11="","",'Rekapitulace stavby'!AN11)</f>
        <v/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3" t="str">
        <f>'Rekapitulace stavby'!E14</f>
        <v>Vyplň údaj</v>
      </c>
      <c r="F20" s="218"/>
      <c r="G20" s="218"/>
      <c r="H20" s="218"/>
      <c r="I20" s="27" t="s">
        <v>26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25</v>
      </c>
      <c r="J22" s="25" t="str">
        <f>IF('Rekapitulace stavby'!AN16="","",'Rekapitulace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IF('Rekapitulace stavby'!E17="","",'Rekapitulace stavby'!E17)</f>
        <v xml:space="preserve"> </v>
      </c>
      <c r="F23" s="32"/>
      <c r="G23" s="32"/>
      <c r="H23" s="32"/>
      <c r="I23" s="27" t="s">
        <v>26</v>
      </c>
      <c r="J23" s="25" t="str">
        <f>IF('Rekapitulace stavby'!AN17="","",'Rekapitulace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25</v>
      </c>
      <c r="J25" s="25" t="str">
        <f>IF('Rekapitulace stavby'!AN19="","",'Rekapitulace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IF('Rekapitulace stavby'!E20="","",'Rekapitulace stavby'!E20)</f>
        <v xml:space="preserve"> </v>
      </c>
      <c r="F26" s="32"/>
      <c r="G26" s="32"/>
      <c r="H26" s="32"/>
      <c r="I26" s="27" t="s">
        <v>26</v>
      </c>
      <c r="J26" s="25" t="str">
        <f>IF('Rekapitulace stavby'!AN20="","",'Rekapitulace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3" t="s">
        <v>1</v>
      </c>
      <c r="F29" s="223"/>
      <c r="G29" s="223"/>
      <c r="H29" s="22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34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38</v>
      </c>
      <c r="E35" s="27" t="s">
        <v>39</v>
      </c>
      <c r="F35" s="104">
        <f>ROUND((SUM(BE123:BE226)),  2)</f>
        <v>0</v>
      </c>
      <c r="G35" s="32"/>
      <c r="H35" s="32"/>
      <c r="I35" s="105">
        <v>0.21</v>
      </c>
      <c r="J35" s="104">
        <f>ROUND(((SUM(BE123:BE226))*I35),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40</v>
      </c>
      <c r="F36" s="104">
        <f>ROUND((SUM(BF123:BF226)),  2)</f>
        <v>0</v>
      </c>
      <c r="G36" s="32"/>
      <c r="H36" s="32"/>
      <c r="I36" s="105">
        <v>0.12</v>
      </c>
      <c r="J36" s="104">
        <f>ROUND(((SUM(BF123:BF226))*I36),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4">
        <f>ROUND((SUM(BG123:BG226)),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4">
        <f>ROUND((SUM(BH123:BH226)),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4">
        <f>ROUND((SUM(BI123:BI226)),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250" t="s">
        <v>235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236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12" t="str">
        <f>E11</f>
        <v>002.2 - Stromy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 xml:space="preserve"> </v>
      </c>
      <c r="G91" s="32"/>
      <c r="H91" s="32"/>
      <c r="I91" s="27" t="s">
        <v>22</v>
      </c>
      <c r="J91" s="55" t="str">
        <f>IF(J14="","",J14)</f>
        <v>17. 4. 2025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24</v>
      </c>
      <c r="D93" s="32"/>
      <c r="E93" s="32"/>
      <c r="F93" s="25" t="str">
        <f>E17</f>
        <v xml:space="preserve"> </v>
      </c>
      <c r="G93" s="32"/>
      <c r="H93" s="32"/>
      <c r="I93" s="27" t="s">
        <v>29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148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>
      <c r="B100" s="121"/>
      <c r="D100" s="122" t="s">
        <v>149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>
      <c r="B101" s="121"/>
      <c r="D101" s="122" t="s">
        <v>238</v>
      </c>
      <c r="E101" s="123"/>
      <c r="F101" s="123"/>
      <c r="G101" s="123"/>
      <c r="H101" s="123"/>
      <c r="I101" s="123"/>
      <c r="J101" s="124">
        <f>J225</f>
        <v>0</v>
      </c>
      <c r="L101" s="121"/>
    </row>
    <row r="102" spans="1:47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4.95" customHeight="1">
      <c r="A108" s="32"/>
      <c r="B108" s="33"/>
      <c r="C108" s="21" t="s">
        <v>151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>
      <c r="A110" s="32"/>
      <c r="B110" s="33"/>
      <c r="C110" s="27" t="s">
        <v>16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>
      <c r="A111" s="32"/>
      <c r="B111" s="33"/>
      <c r="C111" s="32"/>
      <c r="D111" s="32"/>
      <c r="E111" s="250" t="str">
        <f>E7</f>
        <v>NÁVRH ZAHRADY MŠ V HOROUŠÁNKÁCH</v>
      </c>
      <c r="F111" s="251"/>
      <c r="G111" s="251"/>
      <c r="H111" s="251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>
      <c r="B112" s="20"/>
      <c r="C112" s="27" t="s">
        <v>141</v>
      </c>
      <c r="L112" s="20"/>
    </row>
    <row r="113" spans="1:65" s="2" customFormat="1" ht="16.5" customHeight="1">
      <c r="A113" s="32"/>
      <c r="B113" s="33"/>
      <c r="C113" s="32"/>
      <c r="D113" s="32"/>
      <c r="E113" s="250" t="s">
        <v>235</v>
      </c>
      <c r="F113" s="252"/>
      <c r="G113" s="252"/>
      <c r="H113" s="25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236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12" t="str">
        <f>E11</f>
        <v>002.2 - Stromy</v>
      </c>
      <c r="F115" s="252"/>
      <c r="G115" s="252"/>
      <c r="H115" s="25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20</v>
      </c>
      <c r="D117" s="32"/>
      <c r="E117" s="32"/>
      <c r="F117" s="25" t="str">
        <f>F14</f>
        <v xml:space="preserve"> </v>
      </c>
      <c r="G117" s="32"/>
      <c r="H117" s="32"/>
      <c r="I117" s="27" t="s">
        <v>22</v>
      </c>
      <c r="J117" s="55" t="str">
        <f>IF(J14="","",J14)</f>
        <v>17. 4. 2025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24</v>
      </c>
      <c r="D119" s="32"/>
      <c r="E119" s="32"/>
      <c r="F119" s="25" t="str">
        <f>E17</f>
        <v xml:space="preserve"> </v>
      </c>
      <c r="G119" s="32"/>
      <c r="H119" s="32"/>
      <c r="I119" s="27" t="s">
        <v>29</v>
      </c>
      <c r="J119" s="30" t="str">
        <f>E23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27</v>
      </c>
      <c r="D120" s="32"/>
      <c r="E120" s="32"/>
      <c r="F120" s="25" t="str">
        <f>IF(E20="","",E20)</f>
        <v>Vyplň údaj</v>
      </c>
      <c r="G120" s="32"/>
      <c r="H120" s="32"/>
      <c r="I120" s="27" t="s">
        <v>31</v>
      </c>
      <c r="J120" s="30" t="str">
        <f>E26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152</v>
      </c>
      <c r="D122" s="128" t="s">
        <v>59</v>
      </c>
      <c r="E122" s="128" t="s">
        <v>55</v>
      </c>
      <c r="F122" s="128" t="s">
        <v>56</v>
      </c>
      <c r="G122" s="128" t="s">
        <v>153</v>
      </c>
      <c r="H122" s="128" t="s">
        <v>154</v>
      </c>
      <c r="I122" s="128" t="s">
        <v>155</v>
      </c>
      <c r="J122" s="129" t="s">
        <v>145</v>
      </c>
      <c r="K122" s="130" t="s">
        <v>156</v>
      </c>
      <c r="L122" s="131"/>
      <c r="M122" s="62" t="s">
        <v>1</v>
      </c>
      <c r="N122" s="63" t="s">
        <v>38</v>
      </c>
      <c r="O122" s="63" t="s">
        <v>157</v>
      </c>
      <c r="P122" s="63" t="s">
        <v>158</v>
      </c>
      <c r="Q122" s="63" t="s">
        <v>159</v>
      </c>
      <c r="R122" s="63" t="s">
        <v>160</v>
      </c>
      <c r="S122" s="63" t="s">
        <v>161</v>
      </c>
      <c r="T122" s="64" t="s">
        <v>162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163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26.985092499999997</v>
      </c>
      <c r="S123" s="66"/>
      <c r="T123" s="134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73</v>
      </c>
      <c r="AU123" s="17" t="s">
        <v>147</v>
      </c>
      <c r="BK123" s="135">
        <f>BK124</f>
        <v>0</v>
      </c>
    </row>
    <row r="124" spans="1:65" s="12" customFormat="1" ht="25.9" customHeight="1">
      <c r="B124" s="136"/>
      <c r="D124" s="137" t="s">
        <v>73</v>
      </c>
      <c r="E124" s="138" t="s">
        <v>164</v>
      </c>
      <c r="F124" s="138" t="s">
        <v>165</v>
      </c>
      <c r="I124" s="139"/>
      <c r="J124" s="140">
        <f>BK124</f>
        <v>0</v>
      </c>
      <c r="L124" s="136"/>
      <c r="M124" s="141"/>
      <c r="N124" s="142"/>
      <c r="O124" s="142"/>
      <c r="P124" s="143">
        <f>P125+P225</f>
        <v>0</v>
      </c>
      <c r="Q124" s="142"/>
      <c r="R124" s="143">
        <f>R125+R225</f>
        <v>26.985092499999997</v>
      </c>
      <c r="S124" s="142"/>
      <c r="T124" s="144">
        <f>T125+T225</f>
        <v>0</v>
      </c>
      <c r="AR124" s="137" t="s">
        <v>82</v>
      </c>
      <c r="AT124" s="145" t="s">
        <v>73</v>
      </c>
      <c r="AU124" s="145" t="s">
        <v>74</v>
      </c>
      <c r="AY124" s="137" t="s">
        <v>166</v>
      </c>
      <c r="BK124" s="146">
        <f>BK125+BK225</f>
        <v>0</v>
      </c>
    </row>
    <row r="125" spans="1:65" s="12" customFormat="1" ht="22.9" customHeight="1">
      <c r="B125" s="136"/>
      <c r="D125" s="137" t="s">
        <v>73</v>
      </c>
      <c r="E125" s="147" t="s">
        <v>82</v>
      </c>
      <c r="F125" s="147" t="s">
        <v>167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SUM(P126:P224)</f>
        <v>0</v>
      </c>
      <c r="Q125" s="142"/>
      <c r="R125" s="143">
        <f>SUM(R126:R224)</f>
        <v>26.985092499999997</v>
      </c>
      <c r="S125" s="142"/>
      <c r="T125" s="144">
        <f>SUM(T126:T224)</f>
        <v>0</v>
      </c>
      <c r="AR125" s="137" t="s">
        <v>82</v>
      </c>
      <c r="AT125" s="145" t="s">
        <v>73</v>
      </c>
      <c r="AU125" s="145" t="s">
        <v>82</v>
      </c>
      <c r="AY125" s="137" t="s">
        <v>166</v>
      </c>
      <c r="BK125" s="146">
        <f>SUM(BK126:BK224)</f>
        <v>0</v>
      </c>
    </row>
    <row r="126" spans="1:65" s="2" customFormat="1" ht="24.2" customHeight="1">
      <c r="A126" s="32"/>
      <c r="B126" s="149"/>
      <c r="C126" s="150" t="s">
        <v>82</v>
      </c>
      <c r="D126" s="150" t="s">
        <v>168</v>
      </c>
      <c r="E126" s="151" t="s">
        <v>382</v>
      </c>
      <c r="F126" s="152" t="s">
        <v>383</v>
      </c>
      <c r="G126" s="153" t="s">
        <v>180</v>
      </c>
      <c r="H126" s="154">
        <v>18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172</v>
      </c>
      <c r="AT126" s="162" t="s">
        <v>168</v>
      </c>
      <c r="AU126" s="162" t="s">
        <v>84</v>
      </c>
      <c r="AY126" s="17" t="s">
        <v>166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172</v>
      </c>
      <c r="BM126" s="162" t="s">
        <v>384</v>
      </c>
    </row>
    <row r="127" spans="1:65" s="14" customFormat="1" ht="11.25">
      <c r="B127" s="172"/>
      <c r="D127" s="165" t="s">
        <v>174</v>
      </c>
      <c r="E127" s="173" t="s">
        <v>1</v>
      </c>
      <c r="F127" s="174" t="s">
        <v>385</v>
      </c>
      <c r="H127" s="175">
        <v>18</v>
      </c>
      <c r="I127" s="176"/>
      <c r="L127" s="172"/>
      <c r="M127" s="177"/>
      <c r="N127" s="178"/>
      <c r="O127" s="178"/>
      <c r="P127" s="178"/>
      <c r="Q127" s="178"/>
      <c r="R127" s="178"/>
      <c r="S127" s="178"/>
      <c r="T127" s="179"/>
      <c r="AT127" s="173" t="s">
        <v>174</v>
      </c>
      <c r="AU127" s="173" t="s">
        <v>84</v>
      </c>
      <c r="AV127" s="14" t="s">
        <v>84</v>
      </c>
      <c r="AW127" s="14" t="s">
        <v>30</v>
      </c>
      <c r="AX127" s="14" t="s">
        <v>74</v>
      </c>
      <c r="AY127" s="173" t="s">
        <v>166</v>
      </c>
    </row>
    <row r="128" spans="1:65" s="15" customFormat="1" ht="11.25">
      <c r="B128" s="180"/>
      <c r="D128" s="165" t="s">
        <v>174</v>
      </c>
      <c r="E128" s="181" t="s">
        <v>1</v>
      </c>
      <c r="F128" s="182" t="s">
        <v>177</v>
      </c>
      <c r="H128" s="183">
        <v>18</v>
      </c>
      <c r="I128" s="184"/>
      <c r="L128" s="180"/>
      <c r="M128" s="185"/>
      <c r="N128" s="186"/>
      <c r="O128" s="186"/>
      <c r="P128" s="186"/>
      <c r="Q128" s="186"/>
      <c r="R128" s="186"/>
      <c r="S128" s="186"/>
      <c r="T128" s="187"/>
      <c r="AT128" s="181" t="s">
        <v>174</v>
      </c>
      <c r="AU128" s="181" t="s">
        <v>84</v>
      </c>
      <c r="AV128" s="15" t="s">
        <v>172</v>
      </c>
      <c r="AW128" s="15" t="s">
        <v>30</v>
      </c>
      <c r="AX128" s="15" t="s">
        <v>82</v>
      </c>
      <c r="AY128" s="181" t="s">
        <v>166</v>
      </c>
    </row>
    <row r="129" spans="1:65" s="2" customFormat="1" ht="37.9" customHeight="1">
      <c r="A129" s="32"/>
      <c r="B129" s="149"/>
      <c r="C129" s="150" t="s">
        <v>84</v>
      </c>
      <c r="D129" s="150" t="s">
        <v>168</v>
      </c>
      <c r="E129" s="151" t="s">
        <v>386</v>
      </c>
      <c r="F129" s="152" t="s">
        <v>387</v>
      </c>
      <c r="G129" s="153" t="s">
        <v>180</v>
      </c>
      <c r="H129" s="154">
        <v>18</v>
      </c>
      <c r="I129" s="155"/>
      <c r="J129" s="156">
        <f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172</v>
      </c>
      <c r="AT129" s="162" t="s">
        <v>168</v>
      </c>
      <c r="AU129" s="162" t="s">
        <v>84</v>
      </c>
      <c r="AY129" s="17" t="s">
        <v>166</v>
      </c>
      <c r="BE129" s="163">
        <f>IF(N129="základní",J129,0)</f>
        <v>0</v>
      </c>
      <c r="BF129" s="163">
        <f>IF(N129="snížená",J129,0)</f>
        <v>0</v>
      </c>
      <c r="BG129" s="163">
        <f>IF(N129="zákl. přenesená",J129,0)</f>
        <v>0</v>
      </c>
      <c r="BH129" s="163">
        <f>IF(N129="sníž. přenesená",J129,0)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172</v>
      </c>
      <c r="BM129" s="162" t="s">
        <v>388</v>
      </c>
    </row>
    <row r="130" spans="1:65" s="13" customFormat="1" ht="11.25">
      <c r="B130" s="164"/>
      <c r="D130" s="165" t="s">
        <v>174</v>
      </c>
      <c r="E130" s="166" t="s">
        <v>1</v>
      </c>
      <c r="F130" s="167" t="s">
        <v>389</v>
      </c>
      <c r="H130" s="166" t="s">
        <v>1</v>
      </c>
      <c r="I130" s="168"/>
      <c r="L130" s="164"/>
      <c r="M130" s="169"/>
      <c r="N130" s="170"/>
      <c r="O130" s="170"/>
      <c r="P130" s="170"/>
      <c r="Q130" s="170"/>
      <c r="R130" s="170"/>
      <c r="S130" s="170"/>
      <c r="T130" s="171"/>
      <c r="AT130" s="166" t="s">
        <v>174</v>
      </c>
      <c r="AU130" s="166" t="s">
        <v>84</v>
      </c>
      <c r="AV130" s="13" t="s">
        <v>82</v>
      </c>
      <c r="AW130" s="13" t="s">
        <v>30</v>
      </c>
      <c r="AX130" s="13" t="s">
        <v>74</v>
      </c>
      <c r="AY130" s="166" t="s">
        <v>166</v>
      </c>
    </row>
    <row r="131" spans="1:65" s="13" customFormat="1" ht="11.25">
      <c r="B131" s="164"/>
      <c r="D131" s="165" t="s">
        <v>174</v>
      </c>
      <c r="E131" s="166" t="s">
        <v>1</v>
      </c>
      <c r="F131" s="167" t="s">
        <v>390</v>
      </c>
      <c r="H131" s="166" t="s">
        <v>1</v>
      </c>
      <c r="I131" s="168"/>
      <c r="L131" s="164"/>
      <c r="M131" s="169"/>
      <c r="N131" s="170"/>
      <c r="O131" s="170"/>
      <c r="P131" s="170"/>
      <c r="Q131" s="170"/>
      <c r="R131" s="170"/>
      <c r="S131" s="170"/>
      <c r="T131" s="171"/>
      <c r="AT131" s="166" t="s">
        <v>174</v>
      </c>
      <c r="AU131" s="166" t="s">
        <v>84</v>
      </c>
      <c r="AV131" s="13" t="s">
        <v>82</v>
      </c>
      <c r="AW131" s="13" t="s">
        <v>30</v>
      </c>
      <c r="AX131" s="13" t="s">
        <v>74</v>
      </c>
      <c r="AY131" s="166" t="s">
        <v>166</v>
      </c>
    </row>
    <row r="132" spans="1:65" s="14" customFormat="1" ht="11.25">
      <c r="B132" s="172"/>
      <c r="D132" s="165" t="s">
        <v>174</v>
      </c>
      <c r="E132" s="173" t="s">
        <v>1</v>
      </c>
      <c r="F132" s="174" t="s">
        <v>385</v>
      </c>
      <c r="H132" s="175">
        <v>18</v>
      </c>
      <c r="I132" s="176"/>
      <c r="L132" s="172"/>
      <c r="M132" s="177"/>
      <c r="N132" s="178"/>
      <c r="O132" s="178"/>
      <c r="P132" s="178"/>
      <c r="Q132" s="178"/>
      <c r="R132" s="178"/>
      <c r="S132" s="178"/>
      <c r="T132" s="179"/>
      <c r="AT132" s="173" t="s">
        <v>174</v>
      </c>
      <c r="AU132" s="173" t="s">
        <v>84</v>
      </c>
      <c r="AV132" s="14" t="s">
        <v>84</v>
      </c>
      <c r="AW132" s="14" t="s">
        <v>30</v>
      </c>
      <c r="AX132" s="14" t="s">
        <v>74</v>
      </c>
      <c r="AY132" s="173" t="s">
        <v>166</v>
      </c>
    </row>
    <row r="133" spans="1:65" s="15" customFormat="1" ht="11.25">
      <c r="B133" s="180"/>
      <c r="D133" s="165" t="s">
        <v>174</v>
      </c>
      <c r="E133" s="181" t="s">
        <v>1</v>
      </c>
      <c r="F133" s="182" t="s">
        <v>177</v>
      </c>
      <c r="H133" s="183">
        <v>18</v>
      </c>
      <c r="I133" s="184"/>
      <c r="L133" s="180"/>
      <c r="M133" s="185"/>
      <c r="N133" s="186"/>
      <c r="O133" s="186"/>
      <c r="P133" s="186"/>
      <c r="Q133" s="186"/>
      <c r="R133" s="186"/>
      <c r="S133" s="186"/>
      <c r="T133" s="187"/>
      <c r="AT133" s="181" t="s">
        <v>174</v>
      </c>
      <c r="AU133" s="181" t="s">
        <v>84</v>
      </c>
      <c r="AV133" s="15" t="s">
        <v>172</v>
      </c>
      <c r="AW133" s="15" t="s">
        <v>30</v>
      </c>
      <c r="AX133" s="15" t="s">
        <v>82</v>
      </c>
      <c r="AY133" s="181" t="s">
        <v>166</v>
      </c>
    </row>
    <row r="134" spans="1:65" s="2" customFormat="1" ht="37.9" customHeight="1">
      <c r="A134" s="32"/>
      <c r="B134" s="149"/>
      <c r="C134" s="191" t="s">
        <v>190</v>
      </c>
      <c r="D134" s="191" t="s">
        <v>244</v>
      </c>
      <c r="E134" s="192" t="s">
        <v>245</v>
      </c>
      <c r="F134" s="193" t="s">
        <v>391</v>
      </c>
      <c r="G134" s="194" t="s">
        <v>247</v>
      </c>
      <c r="H134" s="195">
        <v>4.7249999999999996</v>
      </c>
      <c r="I134" s="196"/>
      <c r="J134" s="197">
        <f>ROUND(I134*H134,2)</f>
        <v>0</v>
      </c>
      <c r="K134" s="198"/>
      <c r="L134" s="199"/>
      <c r="M134" s="200" t="s">
        <v>1</v>
      </c>
      <c r="N134" s="201" t="s">
        <v>39</v>
      </c>
      <c r="O134" s="58"/>
      <c r="P134" s="160">
        <f>O134*H134</f>
        <v>0</v>
      </c>
      <c r="Q134" s="160">
        <v>0.21</v>
      </c>
      <c r="R134" s="160">
        <f>Q134*H134</f>
        <v>0.99224999999999985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209</v>
      </c>
      <c r="AT134" s="162" t="s">
        <v>244</v>
      </c>
      <c r="AU134" s="162" t="s">
        <v>84</v>
      </c>
      <c r="AY134" s="17" t="s">
        <v>166</v>
      </c>
      <c r="BE134" s="163">
        <f>IF(N134="základní",J134,0)</f>
        <v>0</v>
      </c>
      <c r="BF134" s="163">
        <f>IF(N134="snížená",J134,0)</f>
        <v>0</v>
      </c>
      <c r="BG134" s="163">
        <f>IF(N134="zákl. přenesená",J134,0)</f>
        <v>0</v>
      </c>
      <c r="BH134" s="163">
        <f>IF(N134="sníž. přenesená",J134,0)</f>
        <v>0</v>
      </c>
      <c r="BI134" s="163">
        <f>IF(N134="nulová",J134,0)</f>
        <v>0</v>
      </c>
      <c r="BJ134" s="17" t="s">
        <v>82</v>
      </c>
      <c r="BK134" s="163">
        <f>ROUND(I134*H134,2)</f>
        <v>0</v>
      </c>
      <c r="BL134" s="17" t="s">
        <v>172</v>
      </c>
      <c r="BM134" s="162" t="s">
        <v>392</v>
      </c>
    </row>
    <row r="135" spans="1:65" s="13" customFormat="1" ht="11.25">
      <c r="B135" s="164"/>
      <c r="D135" s="165" t="s">
        <v>174</v>
      </c>
      <c r="E135" s="166" t="s">
        <v>1</v>
      </c>
      <c r="F135" s="167" t="s">
        <v>389</v>
      </c>
      <c r="H135" s="166" t="s">
        <v>1</v>
      </c>
      <c r="I135" s="168"/>
      <c r="L135" s="164"/>
      <c r="M135" s="169"/>
      <c r="N135" s="170"/>
      <c r="O135" s="170"/>
      <c r="P135" s="170"/>
      <c r="Q135" s="170"/>
      <c r="R135" s="170"/>
      <c r="S135" s="170"/>
      <c r="T135" s="171"/>
      <c r="AT135" s="166" t="s">
        <v>174</v>
      </c>
      <c r="AU135" s="166" t="s">
        <v>84</v>
      </c>
      <c r="AV135" s="13" t="s">
        <v>82</v>
      </c>
      <c r="AW135" s="13" t="s">
        <v>30</v>
      </c>
      <c r="AX135" s="13" t="s">
        <v>74</v>
      </c>
      <c r="AY135" s="166" t="s">
        <v>166</v>
      </c>
    </row>
    <row r="136" spans="1:65" s="13" customFormat="1" ht="11.25">
      <c r="B136" s="164"/>
      <c r="D136" s="165" t="s">
        <v>174</v>
      </c>
      <c r="E136" s="166" t="s">
        <v>1</v>
      </c>
      <c r="F136" s="167" t="s">
        <v>390</v>
      </c>
      <c r="H136" s="166" t="s">
        <v>1</v>
      </c>
      <c r="I136" s="168"/>
      <c r="L136" s="164"/>
      <c r="M136" s="169"/>
      <c r="N136" s="170"/>
      <c r="O136" s="170"/>
      <c r="P136" s="170"/>
      <c r="Q136" s="170"/>
      <c r="R136" s="170"/>
      <c r="S136" s="170"/>
      <c r="T136" s="171"/>
      <c r="AT136" s="166" t="s">
        <v>174</v>
      </c>
      <c r="AU136" s="166" t="s">
        <v>84</v>
      </c>
      <c r="AV136" s="13" t="s">
        <v>82</v>
      </c>
      <c r="AW136" s="13" t="s">
        <v>30</v>
      </c>
      <c r="AX136" s="13" t="s">
        <v>74</v>
      </c>
      <c r="AY136" s="166" t="s">
        <v>166</v>
      </c>
    </row>
    <row r="137" spans="1:65" s="14" customFormat="1" ht="11.25">
      <c r="B137" s="172"/>
      <c r="D137" s="165" t="s">
        <v>174</v>
      </c>
      <c r="E137" s="173" t="s">
        <v>1</v>
      </c>
      <c r="F137" s="174" t="s">
        <v>393</v>
      </c>
      <c r="H137" s="175">
        <v>4.5</v>
      </c>
      <c r="I137" s="176"/>
      <c r="L137" s="172"/>
      <c r="M137" s="177"/>
      <c r="N137" s="178"/>
      <c r="O137" s="178"/>
      <c r="P137" s="178"/>
      <c r="Q137" s="178"/>
      <c r="R137" s="178"/>
      <c r="S137" s="178"/>
      <c r="T137" s="179"/>
      <c r="AT137" s="173" t="s">
        <v>174</v>
      </c>
      <c r="AU137" s="173" t="s">
        <v>84</v>
      </c>
      <c r="AV137" s="14" t="s">
        <v>84</v>
      </c>
      <c r="AW137" s="14" t="s">
        <v>30</v>
      </c>
      <c r="AX137" s="14" t="s">
        <v>74</v>
      </c>
      <c r="AY137" s="173" t="s">
        <v>166</v>
      </c>
    </row>
    <row r="138" spans="1:65" s="15" customFormat="1" ht="11.25">
      <c r="B138" s="180"/>
      <c r="D138" s="165" t="s">
        <v>174</v>
      </c>
      <c r="E138" s="181" t="s">
        <v>1</v>
      </c>
      <c r="F138" s="182" t="s">
        <v>177</v>
      </c>
      <c r="H138" s="183">
        <v>4.5</v>
      </c>
      <c r="I138" s="184"/>
      <c r="L138" s="180"/>
      <c r="M138" s="185"/>
      <c r="N138" s="186"/>
      <c r="O138" s="186"/>
      <c r="P138" s="186"/>
      <c r="Q138" s="186"/>
      <c r="R138" s="186"/>
      <c r="S138" s="186"/>
      <c r="T138" s="187"/>
      <c r="AT138" s="181" t="s">
        <v>174</v>
      </c>
      <c r="AU138" s="181" t="s">
        <v>84</v>
      </c>
      <c r="AV138" s="15" t="s">
        <v>172</v>
      </c>
      <c r="AW138" s="15" t="s">
        <v>30</v>
      </c>
      <c r="AX138" s="15" t="s">
        <v>82</v>
      </c>
      <c r="AY138" s="181" t="s">
        <v>166</v>
      </c>
    </row>
    <row r="139" spans="1:65" s="14" customFormat="1" ht="11.25">
      <c r="B139" s="172"/>
      <c r="D139" s="165" t="s">
        <v>174</v>
      </c>
      <c r="F139" s="174" t="s">
        <v>394</v>
      </c>
      <c r="H139" s="175">
        <v>4.7249999999999996</v>
      </c>
      <c r="I139" s="176"/>
      <c r="L139" s="172"/>
      <c r="M139" s="177"/>
      <c r="N139" s="178"/>
      <c r="O139" s="178"/>
      <c r="P139" s="178"/>
      <c r="Q139" s="178"/>
      <c r="R139" s="178"/>
      <c r="S139" s="178"/>
      <c r="T139" s="179"/>
      <c r="AT139" s="173" t="s">
        <v>174</v>
      </c>
      <c r="AU139" s="173" t="s">
        <v>84</v>
      </c>
      <c r="AV139" s="14" t="s">
        <v>84</v>
      </c>
      <c r="AW139" s="14" t="s">
        <v>3</v>
      </c>
      <c r="AX139" s="14" t="s">
        <v>82</v>
      </c>
      <c r="AY139" s="173" t="s">
        <v>166</v>
      </c>
    </row>
    <row r="140" spans="1:65" s="2" customFormat="1" ht="24.2" customHeight="1">
      <c r="A140" s="32"/>
      <c r="B140" s="149"/>
      <c r="C140" s="150" t="s">
        <v>172</v>
      </c>
      <c r="D140" s="150" t="s">
        <v>168</v>
      </c>
      <c r="E140" s="151" t="s">
        <v>395</v>
      </c>
      <c r="F140" s="152" t="s">
        <v>396</v>
      </c>
      <c r="G140" s="153" t="s">
        <v>180</v>
      </c>
      <c r="H140" s="154">
        <v>18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39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172</v>
      </c>
      <c r="AT140" s="162" t="s">
        <v>168</v>
      </c>
      <c r="AU140" s="162" t="s">
        <v>84</v>
      </c>
      <c r="AY140" s="17" t="s">
        <v>166</v>
      </c>
      <c r="BE140" s="163">
        <f>IF(N140="základní",J140,0)</f>
        <v>0</v>
      </c>
      <c r="BF140" s="163">
        <f>IF(N140="snížená",J140,0)</f>
        <v>0</v>
      </c>
      <c r="BG140" s="163">
        <f>IF(N140="zákl. přenesená",J140,0)</f>
        <v>0</v>
      </c>
      <c r="BH140" s="163">
        <f>IF(N140="sníž. přenesená",J140,0)</f>
        <v>0</v>
      </c>
      <c r="BI140" s="163">
        <f>IF(N140="nulová",J140,0)</f>
        <v>0</v>
      </c>
      <c r="BJ140" s="17" t="s">
        <v>82</v>
      </c>
      <c r="BK140" s="163">
        <f>ROUND(I140*H140,2)</f>
        <v>0</v>
      </c>
      <c r="BL140" s="17" t="s">
        <v>172</v>
      </c>
      <c r="BM140" s="162" t="s">
        <v>397</v>
      </c>
    </row>
    <row r="141" spans="1:65" s="14" customFormat="1" ht="11.25">
      <c r="B141" s="172"/>
      <c r="D141" s="165" t="s">
        <v>174</v>
      </c>
      <c r="E141" s="173" t="s">
        <v>1</v>
      </c>
      <c r="F141" s="174" t="s">
        <v>385</v>
      </c>
      <c r="H141" s="175">
        <v>18</v>
      </c>
      <c r="I141" s="176"/>
      <c r="L141" s="172"/>
      <c r="M141" s="177"/>
      <c r="N141" s="178"/>
      <c r="O141" s="178"/>
      <c r="P141" s="178"/>
      <c r="Q141" s="178"/>
      <c r="R141" s="178"/>
      <c r="S141" s="178"/>
      <c r="T141" s="179"/>
      <c r="AT141" s="173" t="s">
        <v>174</v>
      </c>
      <c r="AU141" s="173" t="s">
        <v>84</v>
      </c>
      <c r="AV141" s="14" t="s">
        <v>84</v>
      </c>
      <c r="AW141" s="14" t="s">
        <v>30</v>
      </c>
      <c r="AX141" s="14" t="s">
        <v>74</v>
      </c>
      <c r="AY141" s="173" t="s">
        <v>166</v>
      </c>
    </row>
    <row r="142" spans="1:65" s="15" customFormat="1" ht="11.25">
      <c r="B142" s="180"/>
      <c r="D142" s="165" t="s">
        <v>174</v>
      </c>
      <c r="E142" s="181" t="s">
        <v>1</v>
      </c>
      <c r="F142" s="182" t="s">
        <v>177</v>
      </c>
      <c r="H142" s="183">
        <v>18</v>
      </c>
      <c r="I142" s="184"/>
      <c r="L142" s="180"/>
      <c r="M142" s="185"/>
      <c r="N142" s="186"/>
      <c r="O142" s="186"/>
      <c r="P142" s="186"/>
      <c r="Q142" s="186"/>
      <c r="R142" s="186"/>
      <c r="S142" s="186"/>
      <c r="T142" s="187"/>
      <c r="AT142" s="181" t="s">
        <v>174</v>
      </c>
      <c r="AU142" s="181" t="s">
        <v>84</v>
      </c>
      <c r="AV142" s="15" t="s">
        <v>172</v>
      </c>
      <c r="AW142" s="15" t="s">
        <v>30</v>
      </c>
      <c r="AX142" s="15" t="s">
        <v>82</v>
      </c>
      <c r="AY142" s="181" t="s">
        <v>166</v>
      </c>
    </row>
    <row r="143" spans="1:65" s="2" customFormat="1" ht="24.2" customHeight="1">
      <c r="A143" s="32"/>
      <c r="B143" s="149"/>
      <c r="C143" s="191" t="s">
        <v>197</v>
      </c>
      <c r="D143" s="191" t="s">
        <v>244</v>
      </c>
      <c r="E143" s="192" t="s">
        <v>398</v>
      </c>
      <c r="F143" s="193" t="s">
        <v>399</v>
      </c>
      <c r="G143" s="194" t="s">
        <v>180</v>
      </c>
      <c r="H143" s="195">
        <v>2</v>
      </c>
      <c r="I143" s="196"/>
      <c r="J143" s="197">
        <f>ROUND(I143*H143,2)</f>
        <v>0</v>
      </c>
      <c r="K143" s="198"/>
      <c r="L143" s="199"/>
      <c r="M143" s="200" t="s">
        <v>1</v>
      </c>
      <c r="N143" s="201" t="s">
        <v>39</v>
      </c>
      <c r="O143" s="58"/>
      <c r="P143" s="160">
        <f>O143*H143</f>
        <v>0</v>
      </c>
      <c r="Q143" s="160">
        <v>2.3E-3</v>
      </c>
      <c r="R143" s="160">
        <f>Q143*H143</f>
        <v>4.5999999999999999E-3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209</v>
      </c>
      <c r="AT143" s="162" t="s">
        <v>244</v>
      </c>
      <c r="AU143" s="162" t="s">
        <v>84</v>
      </c>
      <c r="AY143" s="17" t="s">
        <v>166</v>
      </c>
      <c r="BE143" s="163">
        <f>IF(N143="základní",J143,0)</f>
        <v>0</v>
      </c>
      <c r="BF143" s="163">
        <f>IF(N143="snížená",J143,0)</f>
        <v>0</v>
      </c>
      <c r="BG143" s="163">
        <f>IF(N143="zákl. přenesená",J143,0)</f>
        <v>0</v>
      </c>
      <c r="BH143" s="163">
        <f>IF(N143="sníž. přenesená",J143,0)</f>
        <v>0</v>
      </c>
      <c r="BI143" s="163">
        <f>IF(N143="nulová",J143,0)</f>
        <v>0</v>
      </c>
      <c r="BJ143" s="17" t="s">
        <v>82</v>
      </c>
      <c r="BK143" s="163">
        <f>ROUND(I143*H143,2)</f>
        <v>0</v>
      </c>
      <c r="BL143" s="17" t="s">
        <v>172</v>
      </c>
      <c r="BM143" s="162" t="s">
        <v>400</v>
      </c>
    </row>
    <row r="144" spans="1:65" s="14" customFormat="1" ht="22.5">
      <c r="B144" s="172"/>
      <c r="D144" s="165" t="s">
        <v>174</v>
      </c>
      <c r="E144" s="173" t="s">
        <v>1</v>
      </c>
      <c r="F144" s="174" t="s">
        <v>401</v>
      </c>
      <c r="H144" s="175">
        <v>2</v>
      </c>
      <c r="I144" s="176"/>
      <c r="L144" s="172"/>
      <c r="M144" s="177"/>
      <c r="N144" s="178"/>
      <c r="O144" s="178"/>
      <c r="P144" s="178"/>
      <c r="Q144" s="178"/>
      <c r="R144" s="178"/>
      <c r="S144" s="178"/>
      <c r="T144" s="179"/>
      <c r="AT144" s="173" t="s">
        <v>174</v>
      </c>
      <c r="AU144" s="173" t="s">
        <v>84</v>
      </c>
      <c r="AV144" s="14" t="s">
        <v>84</v>
      </c>
      <c r="AW144" s="14" t="s">
        <v>30</v>
      </c>
      <c r="AX144" s="14" t="s">
        <v>74</v>
      </c>
      <c r="AY144" s="173" t="s">
        <v>166</v>
      </c>
    </row>
    <row r="145" spans="1:65" s="15" customFormat="1" ht="11.25">
      <c r="B145" s="180"/>
      <c r="D145" s="165" t="s">
        <v>174</v>
      </c>
      <c r="E145" s="181" t="s">
        <v>1</v>
      </c>
      <c r="F145" s="182" t="s">
        <v>177</v>
      </c>
      <c r="H145" s="183">
        <v>2</v>
      </c>
      <c r="I145" s="184"/>
      <c r="L145" s="180"/>
      <c r="M145" s="185"/>
      <c r="N145" s="186"/>
      <c r="O145" s="186"/>
      <c r="P145" s="186"/>
      <c r="Q145" s="186"/>
      <c r="R145" s="186"/>
      <c r="S145" s="186"/>
      <c r="T145" s="187"/>
      <c r="AT145" s="181" t="s">
        <v>174</v>
      </c>
      <c r="AU145" s="181" t="s">
        <v>84</v>
      </c>
      <c r="AV145" s="15" t="s">
        <v>172</v>
      </c>
      <c r="AW145" s="15" t="s">
        <v>30</v>
      </c>
      <c r="AX145" s="15" t="s">
        <v>82</v>
      </c>
      <c r="AY145" s="181" t="s">
        <v>166</v>
      </c>
    </row>
    <row r="146" spans="1:65" s="2" customFormat="1" ht="24.2" customHeight="1">
      <c r="A146" s="32"/>
      <c r="B146" s="149"/>
      <c r="C146" s="191" t="s">
        <v>201</v>
      </c>
      <c r="D146" s="191" t="s">
        <v>244</v>
      </c>
      <c r="E146" s="192" t="s">
        <v>402</v>
      </c>
      <c r="F146" s="193" t="s">
        <v>403</v>
      </c>
      <c r="G146" s="194" t="s">
        <v>180</v>
      </c>
      <c r="H146" s="195">
        <v>1</v>
      </c>
      <c r="I146" s="196"/>
      <c r="J146" s="197">
        <f>ROUND(I146*H146,2)</f>
        <v>0</v>
      </c>
      <c r="K146" s="198"/>
      <c r="L146" s="199"/>
      <c r="M146" s="200" t="s">
        <v>1</v>
      </c>
      <c r="N146" s="201" t="s">
        <v>39</v>
      </c>
      <c r="O146" s="58"/>
      <c r="P146" s="160">
        <f>O146*H146</f>
        <v>0</v>
      </c>
      <c r="Q146" s="160">
        <v>2.3E-3</v>
      </c>
      <c r="R146" s="160">
        <f>Q146*H146</f>
        <v>2.3E-3</v>
      </c>
      <c r="S146" s="160">
        <v>0</v>
      </c>
      <c r="T146" s="16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209</v>
      </c>
      <c r="AT146" s="162" t="s">
        <v>244</v>
      </c>
      <c r="AU146" s="162" t="s">
        <v>84</v>
      </c>
      <c r="AY146" s="17" t="s">
        <v>166</v>
      </c>
      <c r="BE146" s="163">
        <f>IF(N146="základní",J146,0)</f>
        <v>0</v>
      </c>
      <c r="BF146" s="163">
        <f>IF(N146="snížená",J146,0)</f>
        <v>0</v>
      </c>
      <c r="BG146" s="163">
        <f>IF(N146="zákl. přenesená",J146,0)</f>
        <v>0</v>
      </c>
      <c r="BH146" s="163">
        <f>IF(N146="sníž. přenesená",J146,0)</f>
        <v>0</v>
      </c>
      <c r="BI146" s="163">
        <f>IF(N146="nulová",J146,0)</f>
        <v>0</v>
      </c>
      <c r="BJ146" s="17" t="s">
        <v>82</v>
      </c>
      <c r="BK146" s="163">
        <f>ROUND(I146*H146,2)</f>
        <v>0</v>
      </c>
      <c r="BL146" s="17" t="s">
        <v>172</v>
      </c>
      <c r="BM146" s="162" t="s">
        <v>404</v>
      </c>
    </row>
    <row r="147" spans="1:65" s="14" customFormat="1" ht="22.5">
      <c r="B147" s="172"/>
      <c r="D147" s="165" t="s">
        <v>174</v>
      </c>
      <c r="E147" s="173" t="s">
        <v>1</v>
      </c>
      <c r="F147" s="174" t="s">
        <v>405</v>
      </c>
      <c r="H147" s="175">
        <v>1</v>
      </c>
      <c r="I147" s="176"/>
      <c r="L147" s="172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84</v>
      </c>
      <c r="AV147" s="14" t="s">
        <v>84</v>
      </c>
      <c r="AW147" s="14" t="s">
        <v>30</v>
      </c>
      <c r="AX147" s="14" t="s">
        <v>74</v>
      </c>
      <c r="AY147" s="173" t="s">
        <v>166</v>
      </c>
    </row>
    <row r="148" spans="1:65" s="15" customFormat="1" ht="11.25">
      <c r="B148" s="180"/>
      <c r="D148" s="165" t="s">
        <v>174</v>
      </c>
      <c r="E148" s="181" t="s">
        <v>1</v>
      </c>
      <c r="F148" s="182" t="s">
        <v>177</v>
      </c>
      <c r="H148" s="183">
        <v>1</v>
      </c>
      <c r="I148" s="184"/>
      <c r="L148" s="180"/>
      <c r="M148" s="185"/>
      <c r="N148" s="186"/>
      <c r="O148" s="186"/>
      <c r="P148" s="186"/>
      <c r="Q148" s="186"/>
      <c r="R148" s="186"/>
      <c r="S148" s="186"/>
      <c r="T148" s="187"/>
      <c r="AT148" s="181" t="s">
        <v>174</v>
      </c>
      <c r="AU148" s="181" t="s">
        <v>84</v>
      </c>
      <c r="AV148" s="15" t="s">
        <v>172</v>
      </c>
      <c r="AW148" s="15" t="s">
        <v>30</v>
      </c>
      <c r="AX148" s="15" t="s">
        <v>82</v>
      </c>
      <c r="AY148" s="181" t="s">
        <v>166</v>
      </c>
    </row>
    <row r="149" spans="1:65" s="2" customFormat="1" ht="21.75" customHeight="1">
      <c r="A149" s="32"/>
      <c r="B149" s="149"/>
      <c r="C149" s="191" t="s">
        <v>205</v>
      </c>
      <c r="D149" s="191" t="s">
        <v>244</v>
      </c>
      <c r="E149" s="192" t="s">
        <v>406</v>
      </c>
      <c r="F149" s="193" t="s">
        <v>407</v>
      </c>
      <c r="G149" s="194" t="s">
        <v>180</v>
      </c>
      <c r="H149" s="195">
        <v>10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39</v>
      </c>
      <c r="O149" s="58"/>
      <c r="P149" s="160">
        <f>O149*H149</f>
        <v>0</v>
      </c>
      <c r="Q149" s="160">
        <v>2.3E-3</v>
      </c>
      <c r="R149" s="160">
        <f>Q149*H149</f>
        <v>2.3E-2</v>
      </c>
      <c r="S149" s="160">
        <v>0</v>
      </c>
      <c r="T149" s="16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209</v>
      </c>
      <c r="AT149" s="162" t="s">
        <v>244</v>
      </c>
      <c r="AU149" s="162" t="s">
        <v>84</v>
      </c>
      <c r="AY149" s="17" t="s">
        <v>166</v>
      </c>
      <c r="BE149" s="163">
        <f>IF(N149="základní",J149,0)</f>
        <v>0</v>
      </c>
      <c r="BF149" s="163">
        <f>IF(N149="snížená",J149,0)</f>
        <v>0</v>
      </c>
      <c r="BG149" s="163">
        <f>IF(N149="zákl. přenesená",J149,0)</f>
        <v>0</v>
      </c>
      <c r="BH149" s="163">
        <f>IF(N149="sníž. přenesená",J149,0)</f>
        <v>0</v>
      </c>
      <c r="BI149" s="163">
        <f>IF(N149="nulová",J149,0)</f>
        <v>0</v>
      </c>
      <c r="BJ149" s="17" t="s">
        <v>82</v>
      </c>
      <c r="BK149" s="163">
        <f>ROUND(I149*H149,2)</f>
        <v>0</v>
      </c>
      <c r="BL149" s="17" t="s">
        <v>172</v>
      </c>
      <c r="BM149" s="162" t="s">
        <v>408</v>
      </c>
    </row>
    <row r="150" spans="1:65" s="14" customFormat="1" ht="11.25">
      <c r="B150" s="172"/>
      <c r="D150" s="165" t="s">
        <v>174</v>
      </c>
      <c r="E150" s="173" t="s">
        <v>1</v>
      </c>
      <c r="F150" s="174" t="s">
        <v>409</v>
      </c>
      <c r="H150" s="175">
        <v>10</v>
      </c>
      <c r="I150" s="176"/>
      <c r="L150" s="172"/>
      <c r="M150" s="177"/>
      <c r="N150" s="178"/>
      <c r="O150" s="178"/>
      <c r="P150" s="178"/>
      <c r="Q150" s="178"/>
      <c r="R150" s="178"/>
      <c r="S150" s="178"/>
      <c r="T150" s="179"/>
      <c r="AT150" s="173" t="s">
        <v>174</v>
      </c>
      <c r="AU150" s="173" t="s">
        <v>84</v>
      </c>
      <c r="AV150" s="14" t="s">
        <v>84</v>
      </c>
      <c r="AW150" s="14" t="s">
        <v>30</v>
      </c>
      <c r="AX150" s="14" t="s">
        <v>74</v>
      </c>
      <c r="AY150" s="173" t="s">
        <v>166</v>
      </c>
    </row>
    <row r="151" spans="1:65" s="15" customFormat="1" ht="11.25">
      <c r="B151" s="180"/>
      <c r="D151" s="165" t="s">
        <v>174</v>
      </c>
      <c r="E151" s="181" t="s">
        <v>1</v>
      </c>
      <c r="F151" s="182" t="s">
        <v>177</v>
      </c>
      <c r="H151" s="183">
        <v>10</v>
      </c>
      <c r="I151" s="184"/>
      <c r="L151" s="180"/>
      <c r="M151" s="185"/>
      <c r="N151" s="186"/>
      <c r="O151" s="186"/>
      <c r="P151" s="186"/>
      <c r="Q151" s="186"/>
      <c r="R151" s="186"/>
      <c r="S151" s="186"/>
      <c r="T151" s="187"/>
      <c r="AT151" s="181" t="s">
        <v>174</v>
      </c>
      <c r="AU151" s="181" t="s">
        <v>84</v>
      </c>
      <c r="AV151" s="15" t="s">
        <v>172</v>
      </c>
      <c r="AW151" s="15" t="s">
        <v>30</v>
      </c>
      <c r="AX151" s="15" t="s">
        <v>82</v>
      </c>
      <c r="AY151" s="181" t="s">
        <v>166</v>
      </c>
    </row>
    <row r="152" spans="1:65" s="2" customFormat="1" ht="21.75" customHeight="1">
      <c r="A152" s="32"/>
      <c r="B152" s="149"/>
      <c r="C152" s="191" t="s">
        <v>209</v>
      </c>
      <c r="D152" s="191" t="s">
        <v>244</v>
      </c>
      <c r="E152" s="192" t="s">
        <v>410</v>
      </c>
      <c r="F152" s="193" t="s">
        <v>411</v>
      </c>
      <c r="G152" s="194" t="s">
        <v>180</v>
      </c>
      <c r="H152" s="195">
        <v>1</v>
      </c>
      <c r="I152" s="196"/>
      <c r="J152" s="197">
        <f>ROUND(I152*H152,2)</f>
        <v>0</v>
      </c>
      <c r="K152" s="198"/>
      <c r="L152" s="199"/>
      <c r="M152" s="200" t="s">
        <v>1</v>
      </c>
      <c r="N152" s="201" t="s">
        <v>39</v>
      </c>
      <c r="O152" s="58"/>
      <c r="P152" s="160">
        <f>O152*H152</f>
        <v>0</v>
      </c>
      <c r="Q152" s="160">
        <v>2.3E-3</v>
      </c>
      <c r="R152" s="160">
        <f>Q152*H152</f>
        <v>2.3E-3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209</v>
      </c>
      <c r="AT152" s="162" t="s">
        <v>244</v>
      </c>
      <c r="AU152" s="162" t="s">
        <v>84</v>
      </c>
      <c r="AY152" s="17" t="s">
        <v>166</v>
      </c>
      <c r="BE152" s="163">
        <f>IF(N152="základní",J152,0)</f>
        <v>0</v>
      </c>
      <c r="BF152" s="163">
        <f>IF(N152="snížená",J152,0)</f>
        <v>0</v>
      </c>
      <c r="BG152" s="163">
        <f>IF(N152="zákl. přenesená",J152,0)</f>
        <v>0</v>
      </c>
      <c r="BH152" s="163">
        <f>IF(N152="sníž. přenesená",J152,0)</f>
        <v>0</v>
      </c>
      <c r="BI152" s="163">
        <f>IF(N152="nulová",J152,0)</f>
        <v>0</v>
      </c>
      <c r="BJ152" s="17" t="s">
        <v>82</v>
      </c>
      <c r="BK152" s="163">
        <f>ROUND(I152*H152,2)</f>
        <v>0</v>
      </c>
      <c r="BL152" s="17" t="s">
        <v>172</v>
      </c>
      <c r="BM152" s="162" t="s">
        <v>412</v>
      </c>
    </row>
    <row r="153" spans="1:65" s="14" customFormat="1" ht="11.25">
      <c r="B153" s="172"/>
      <c r="D153" s="165" t="s">
        <v>174</v>
      </c>
      <c r="E153" s="173" t="s">
        <v>1</v>
      </c>
      <c r="F153" s="174" t="s">
        <v>413</v>
      </c>
      <c r="H153" s="175">
        <v>1</v>
      </c>
      <c r="I153" s="176"/>
      <c r="L153" s="172"/>
      <c r="M153" s="177"/>
      <c r="N153" s="178"/>
      <c r="O153" s="178"/>
      <c r="P153" s="178"/>
      <c r="Q153" s="178"/>
      <c r="R153" s="178"/>
      <c r="S153" s="178"/>
      <c r="T153" s="179"/>
      <c r="AT153" s="173" t="s">
        <v>174</v>
      </c>
      <c r="AU153" s="173" t="s">
        <v>84</v>
      </c>
      <c r="AV153" s="14" t="s">
        <v>84</v>
      </c>
      <c r="AW153" s="14" t="s">
        <v>30</v>
      </c>
      <c r="AX153" s="14" t="s">
        <v>74</v>
      </c>
      <c r="AY153" s="173" t="s">
        <v>166</v>
      </c>
    </row>
    <row r="154" spans="1:65" s="15" customFormat="1" ht="11.25">
      <c r="B154" s="180"/>
      <c r="D154" s="165" t="s">
        <v>174</v>
      </c>
      <c r="E154" s="181" t="s">
        <v>1</v>
      </c>
      <c r="F154" s="182" t="s">
        <v>177</v>
      </c>
      <c r="H154" s="183">
        <v>1</v>
      </c>
      <c r="I154" s="184"/>
      <c r="L154" s="180"/>
      <c r="M154" s="185"/>
      <c r="N154" s="186"/>
      <c r="O154" s="186"/>
      <c r="P154" s="186"/>
      <c r="Q154" s="186"/>
      <c r="R154" s="186"/>
      <c r="S154" s="186"/>
      <c r="T154" s="187"/>
      <c r="AT154" s="181" t="s">
        <v>174</v>
      </c>
      <c r="AU154" s="181" t="s">
        <v>84</v>
      </c>
      <c r="AV154" s="15" t="s">
        <v>172</v>
      </c>
      <c r="AW154" s="15" t="s">
        <v>30</v>
      </c>
      <c r="AX154" s="15" t="s">
        <v>82</v>
      </c>
      <c r="AY154" s="181" t="s">
        <v>166</v>
      </c>
    </row>
    <row r="155" spans="1:65" s="2" customFormat="1" ht="24.2" customHeight="1">
      <c r="A155" s="32"/>
      <c r="B155" s="149"/>
      <c r="C155" s="191" t="s">
        <v>188</v>
      </c>
      <c r="D155" s="191" t="s">
        <v>244</v>
      </c>
      <c r="E155" s="192" t="s">
        <v>414</v>
      </c>
      <c r="F155" s="193" t="s">
        <v>415</v>
      </c>
      <c r="G155" s="194" t="s">
        <v>180</v>
      </c>
      <c r="H155" s="195">
        <v>3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39</v>
      </c>
      <c r="O155" s="58"/>
      <c r="P155" s="160">
        <f>O155*H155</f>
        <v>0</v>
      </c>
      <c r="Q155" s="160">
        <v>2.3E-3</v>
      </c>
      <c r="R155" s="160">
        <f>Q155*H155</f>
        <v>6.8999999999999999E-3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209</v>
      </c>
      <c r="AT155" s="162" t="s">
        <v>244</v>
      </c>
      <c r="AU155" s="162" t="s">
        <v>84</v>
      </c>
      <c r="AY155" s="17" t="s">
        <v>166</v>
      </c>
      <c r="BE155" s="163">
        <f>IF(N155="základní",J155,0)</f>
        <v>0</v>
      </c>
      <c r="BF155" s="163">
        <f>IF(N155="snížená",J155,0)</f>
        <v>0</v>
      </c>
      <c r="BG155" s="163">
        <f>IF(N155="zákl. přenesená",J155,0)</f>
        <v>0</v>
      </c>
      <c r="BH155" s="163">
        <f>IF(N155="sníž. přenesená",J155,0)</f>
        <v>0</v>
      </c>
      <c r="BI155" s="163">
        <f>IF(N155="nulová",J155,0)</f>
        <v>0</v>
      </c>
      <c r="BJ155" s="17" t="s">
        <v>82</v>
      </c>
      <c r="BK155" s="163">
        <f>ROUND(I155*H155,2)</f>
        <v>0</v>
      </c>
      <c r="BL155" s="17" t="s">
        <v>172</v>
      </c>
      <c r="BM155" s="162" t="s">
        <v>416</v>
      </c>
    </row>
    <row r="156" spans="1:65" s="14" customFormat="1" ht="22.5">
      <c r="B156" s="172"/>
      <c r="D156" s="165" t="s">
        <v>174</v>
      </c>
      <c r="E156" s="173" t="s">
        <v>1</v>
      </c>
      <c r="F156" s="174" t="s">
        <v>417</v>
      </c>
      <c r="H156" s="175">
        <v>3</v>
      </c>
      <c r="I156" s="176"/>
      <c r="L156" s="172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84</v>
      </c>
      <c r="AV156" s="14" t="s">
        <v>84</v>
      </c>
      <c r="AW156" s="14" t="s">
        <v>30</v>
      </c>
      <c r="AX156" s="14" t="s">
        <v>74</v>
      </c>
      <c r="AY156" s="173" t="s">
        <v>166</v>
      </c>
    </row>
    <row r="157" spans="1:65" s="15" customFormat="1" ht="11.25">
      <c r="B157" s="180"/>
      <c r="D157" s="165" t="s">
        <v>174</v>
      </c>
      <c r="E157" s="181" t="s">
        <v>1</v>
      </c>
      <c r="F157" s="182" t="s">
        <v>177</v>
      </c>
      <c r="H157" s="183">
        <v>3</v>
      </c>
      <c r="I157" s="184"/>
      <c r="L157" s="180"/>
      <c r="M157" s="185"/>
      <c r="N157" s="186"/>
      <c r="O157" s="186"/>
      <c r="P157" s="186"/>
      <c r="Q157" s="186"/>
      <c r="R157" s="186"/>
      <c r="S157" s="186"/>
      <c r="T157" s="187"/>
      <c r="AT157" s="181" t="s">
        <v>174</v>
      </c>
      <c r="AU157" s="181" t="s">
        <v>84</v>
      </c>
      <c r="AV157" s="15" t="s">
        <v>172</v>
      </c>
      <c r="AW157" s="15" t="s">
        <v>30</v>
      </c>
      <c r="AX157" s="15" t="s">
        <v>82</v>
      </c>
      <c r="AY157" s="181" t="s">
        <v>166</v>
      </c>
    </row>
    <row r="158" spans="1:65" s="2" customFormat="1" ht="21.75" customHeight="1">
      <c r="A158" s="32"/>
      <c r="B158" s="149"/>
      <c r="C158" s="191" t="s">
        <v>216</v>
      </c>
      <c r="D158" s="191" t="s">
        <v>244</v>
      </c>
      <c r="E158" s="192" t="s">
        <v>418</v>
      </c>
      <c r="F158" s="193" t="s">
        <v>419</v>
      </c>
      <c r="G158" s="194" t="s">
        <v>180</v>
      </c>
      <c r="H158" s="195">
        <v>1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39</v>
      </c>
      <c r="O158" s="58"/>
      <c r="P158" s="160">
        <f>O158*H158</f>
        <v>0</v>
      </c>
      <c r="Q158" s="160">
        <v>2.3E-3</v>
      </c>
      <c r="R158" s="160">
        <f>Q158*H158</f>
        <v>2.3E-3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209</v>
      </c>
      <c r="AT158" s="162" t="s">
        <v>244</v>
      </c>
      <c r="AU158" s="162" t="s">
        <v>84</v>
      </c>
      <c r="AY158" s="17" t="s">
        <v>166</v>
      </c>
      <c r="BE158" s="163">
        <f>IF(N158="základní",J158,0)</f>
        <v>0</v>
      </c>
      <c r="BF158" s="163">
        <f>IF(N158="snížená",J158,0)</f>
        <v>0</v>
      </c>
      <c r="BG158" s="163">
        <f>IF(N158="zákl. přenesená",J158,0)</f>
        <v>0</v>
      </c>
      <c r="BH158" s="163">
        <f>IF(N158="sníž. přenesená",J158,0)</f>
        <v>0</v>
      </c>
      <c r="BI158" s="163">
        <f>IF(N158="nulová",J158,0)</f>
        <v>0</v>
      </c>
      <c r="BJ158" s="17" t="s">
        <v>82</v>
      </c>
      <c r="BK158" s="163">
        <f>ROUND(I158*H158,2)</f>
        <v>0</v>
      </c>
      <c r="BL158" s="17" t="s">
        <v>172</v>
      </c>
      <c r="BM158" s="162" t="s">
        <v>420</v>
      </c>
    </row>
    <row r="159" spans="1:65" s="14" customFormat="1" ht="11.25">
      <c r="B159" s="172"/>
      <c r="D159" s="165" t="s">
        <v>174</v>
      </c>
      <c r="E159" s="173" t="s">
        <v>1</v>
      </c>
      <c r="F159" s="174" t="s">
        <v>421</v>
      </c>
      <c r="H159" s="175">
        <v>1</v>
      </c>
      <c r="I159" s="176"/>
      <c r="L159" s="172"/>
      <c r="M159" s="177"/>
      <c r="N159" s="178"/>
      <c r="O159" s="178"/>
      <c r="P159" s="178"/>
      <c r="Q159" s="178"/>
      <c r="R159" s="178"/>
      <c r="S159" s="178"/>
      <c r="T159" s="179"/>
      <c r="AT159" s="173" t="s">
        <v>174</v>
      </c>
      <c r="AU159" s="173" t="s">
        <v>84</v>
      </c>
      <c r="AV159" s="14" t="s">
        <v>84</v>
      </c>
      <c r="AW159" s="14" t="s">
        <v>30</v>
      </c>
      <c r="AX159" s="14" t="s">
        <v>74</v>
      </c>
      <c r="AY159" s="173" t="s">
        <v>166</v>
      </c>
    </row>
    <row r="160" spans="1:65" s="15" customFormat="1" ht="11.25">
      <c r="B160" s="180"/>
      <c r="D160" s="165" t="s">
        <v>174</v>
      </c>
      <c r="E160" s="181" t="s">
        <v>1</v>
      </c>
      <c r="F160" s="182" t="s">
        <v>177</v>
      </c>
      <c r="H160" s="183">
        <v>1</v>
      </c>
      <c r="I160" s="184"/>
      <c r="L160" s="180"/>
      <c r="M160" s="185"/>
      <c r="N160" s="186"/>
      <c r="O160" s="186"/>
      <c r="P160" s="186"/>
      <c r="Q160" s="186"/>
      <c r="R160" s="186"/>
      <c r="S160" s="186"/>
      <c r="T160" s="187"/>
      <c r="AT160" s="181" t="s">
        <v>174</v>
      </c>
      <c r="AU160" s="181" t="s">
        <v>84</v>
      </c>
      <c r="AV160" s="15" t="s">
        <v>172</v>
      </c>
      <c r="AW160" s="15" t="s">
        <v>30</v>
      </c>
      <c r="AX160" s="15" t="s">
        <v>82</v>
      </c>
      <c r="AY160" s="181" t="s">
        <v>166</v>
      </c>
    </row>
    <row r="161" spans="1:65" s="2" customFormat="1" ht="33" customHeight="1">
      <c r="A161" s="32"/>
      <c r="B161" s="149"/>
      <c r="C161" s="150" t="s">
        <v>220</v>
      </c>
      <c r="D161" s="150" t="s">
        <v>168</v>
      </c>
      <c r="E161" s="151" t="s">
        <v>422</v>
      </c>
      <c r="F161" s="152" t="s">
        <v>423</v>
      </c>
      <c r="G161" s="153" t="s">
        <v>180</v>
      </c>
      <c r="H161" s="154">
        <v>5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39</v>
      </c>
      <c r="O161" s="58"/>
      <c r="P161" s="160">
        <f>O161*H161</f>
        <v>0</v>
      </c>
      <c r="Q161" s="160">
        <v>5.0000000000000002E-5</v>
      </c>
      <c r="R161" s="160">
        <f>Q161*H161</f>
        <v>2.5000000000000001E-4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172</v>
      </c>
      <c r="AT161" s="162" t="s">
        <v>168</v>
      </c>
      <c r="AU161" s="162" t="s">
        <v>84</v>
      </c>
      <c r="AY161" s="17" t="s">
        <v>166</v>
      </c>
      <c r="BE161" s="163">
        <f>IF(N161="základní",J161,0)</f>
        <v>0</v>
      </c>
      <c r="BF161" s="163">
        <f>IF(N161="snížená",J161,0)</f>
        <v>0</v>
      </c>
      <c r="BG161" s="163">
        <f>IF(N161="zákl. přenesená",J161,0)</f>
        <v>0</v>
      </c>
      <c r="BH161" s="163">
        <f>IF(N161="sníž. přenesená",J161,0)</f>
        <v>0</v>
      </c>
      <c r="BI161" s="163">
        <f>IF(N161="nulová",J161,0)</f>
        <v>0</v>
      </c>
      <c r="BJ161" s="17" t="s">
        <v>82</v>
      </c>
      <c r="BK161" s="163">
        <f>ROUND(I161*H161,2)</f>
        <v>0</v>
      </c>
      <c r="BL161" s="17" t="s">
        <v>172</v>
      </c>
      <c r="BM161" s="162" t="s">
        <v>424</v>
      </c>
    </row>
    <row r="162" spans="1:65" s="13" customFormat="1" ht="11.25">
      <c r="B162" s="164"/>
      <c r="D162" s="165" t="s">
        <v>174</v>
      </c>
      <c r="E162" s="166" t="s">
        <v>1</v>
      </c>
      <c r="F162" s="167" t="s">
        <v>425</v>
      </c>
      <c r="H162" s="166" t="s">
        <v>1</v>
      </c>
      <c r="I162" s="168"/>
      <c r="L162" s="164"/>
      <c r="M162" s="169"/>
      <c r="N162" s="170"/>
      <c r="O162" s="170"/>
      <c r="P162" s="170"/>
      <c r="Q162" s="170"/>
      <c r="R162" s="170"/>
      <c r="S162" s="170"/>
      <c r="T162" s="171"/>
      <c r="AT162" s="166" t="s">
        <v>174</v>
      </c>
      <c r="AU162" s="166" t="s">
        <v>84</v>
      </c>
      <c r="AV162" s="13" t="s">
        <v>82</v>
      </c>
      <c r="AW162" s="13" t="s">
        <v>30</v>
      </c>
      <c r="AX162" s="13" t="s">
        <v>74</v>
      </c>
      <c r="AY162" s="166" t="s">
        <v>166</v>
      </c>
    </row>
    <row r="163" spans="1:65" s="14" customFormat="1" ht="11.25">
      <c r="B163" s="172"/>
      <c r="D163" s="165" t="s">
        <v>174</v>
      </c>
      <c r="E163" s="173" t="s">
        <v>1</v>
      </c>
      <c r="F163" s="174" t="s">
        <v>426</v>
      </c>
      <c r="H163" s="175">
        <v>5</v>
      </c>
      <c r="I163" s="176"/>
      <c r="L163" s="172"/>
      <c r="M163" s="177"/>
      <c r="N163" s="178"/>
      <c r="O163" s="178"/>
      <c r="P163" s="178"/>
      <c r="Q163" s="178"/>
      <c r="R163" s="178"/>
      <c r="S163" s="178"/>
      <c r="T163" s="179"/>
      <c r="AT163" s="173" t="s">
        <v>174</v>
      </c>
      <c r="AU163" s="173" t="s">
        <v>84</v>
      </c>
      <c r="AV163" s="14" t="s">
        <v>84</v>
      </c>
      <c r="AW163" s="14" t="s">
        <v>30</v>
      </c>
      <c r="AX163" s="14" t="s">
        <v>74</v>
      </c>
      <c r="AY163" s="173" t="s">
        <v>166</v>
      </c>
    </row>
    <row r="164" spans="1:65" s="15" customFormat="1" ht="11.25">
      <c r="B164" s="180"/>
      <c r="D164" s="165" t="s">
        <v>174</v>
      </c>
      <c r="E164" s="181" t="s">
        <v>1</v>
      </c>
      <c r="F164" s="182" t="s">
        <v>177</v>
      </c>
      <c r="H164" s="183">
        <v>5</v>
      </c>
      <c r="I164" s="184"/>
      <c r="L164" s="180"/>
      <c r="M164" s="185"/>
      <c r="N164" s="186"/>
      <c r="O164" s="186"/>
      <c r="P164" s="186"/>
      <c r="Q164" s="186"/>
      <c r="R164" s="186"/>
      <c r="S164" s="186"/>
      <c r="T164" s="187"/>
      <c r="AT164" s="181" t="s">
        <v>174</v>
      </c>
      <c r="AU164" s="181" t="s">
        <v>84</v>
      </c>
      <c r="AV164" s="15" t="s">
        <v>172</v>
      </c>
      <c r="AW164" s="15" t="s">
        <v>30</v>
      </c>
      <c r="AX164" s="15" t="s">
        <v>82</v>
      </c>
      <c r="AY164" s="181" t="s">
        <v>166</v>
      </c>
    </row>
    <row r="165" spans="1:65" s="2" customFormat="1" ht="21.75" customHeight="1">
      <c r="A165" s="32"/>
      <c r="B165" s="149"/>
      <c r="C165" s="191" t="s">
        <v>8</v>
      </c>
      <c r="D165" s="191" t="s">
        <v>244</v>
      </c>
      <c r="E165" s="192" t="s">
        <v>427</v>
      </c>
      <c r="F165" s="193" t="s">
        <v>428</v>
      </c>
      <c r="G165" s="194" t="s">
        <v>180</v>
      </c>
      <c r="H165" s="195">
        <v>5</v>
      </c>
      <c r="I165" s="196"/>
      <c r="J165" s="197">
        <f>ROUND(I165*H165,2)</f>
        <v>0</v>
      </c>
      <c r="K165" s="198"/>
      <c r="L165" s="199"/>
      <c r="M165" s="200" t="s">
        <v>1</v>
      </c>
      <c r="N165" s="201" t="s">
        <v>39</v>
      </c>
      <c r="O165" s="58"/>
      <c r="P165" s="160">
        <f>O165*H165</f>
        <v>0</v>
      </c>
      <c r="Q165" s="160">
        <v>3.5400000000000002E-3</v>
      </c>
      <c r="R165" s="160">
        <f>Q165*H165</f>
        <v>1.77E-2</v>
      </c>
      <c r="S165" s="160">
        <v>0</v>
      </c>
      <c r="T165" s="161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209</v>
      </c>
      <c r="AT165" s="162" t="s">
        <v>244</v>
      </c>
      <c r="AU165" s="162" t="s">
        <v>84</v>
      </c>
      <c r="AY165" s="17" t="s">
        <v>166</v>
      </c>
      <c r="BE165" s="163">
        <f>IF(N165="základní",J165,0)</f>
        <v>0</v>
      </c>
      <c r="BF165" s="163">
        <f>IF(N165="snížená",J165,0)</f>
        <v>0</v>
      </c>
      <c r="BG165" s="163">
        <f>IF(N165="zákl. přenesená",J165,0)</f>
        <v>0</v>
      </c>
      <c r="BH165" s="163">
        <f>IF(N165="sníž. přenesená",J165,0)</f>
        <v>0</v>
      </c>
      <c r="BI165" s="163">
        <f>IF(N165="nulová",J165,0)</f>
        <v>0</v>
      </c>
      <c r="BJ165" s="17" t="s">
        <v>82</v>
      </c>
      <c r="BK165" s="163">
        <f>ROUND(I165*H165,2)</f>
        <v>0</v>
      </c>
      <c r="BL165" s="17" t="s">
        <v>172</v>
      </c>
      <c r="BM165" s="162" t="s">
        <v>429</v>
      </c>
    </row>
    <row r="166" spans="1:65" s="14" customFormat="1" ht="11.25">
      <c r="B166" s="172"/>
      <c r="D166" s="165" t="s">
        <v>174</v>
      </c>
      <c r="E166" s="173" t="s">
        <v>1</v>
      </c>
      <c r="F166" s="174" t="s">
        <v>426</v>
      </c>
      <c r="H166" s="175">
        <v>5</v>
      </c>
      <c r="I166" s="176"/>
      <c r="L166" s="172"/>
      <c r="M166" s="177"/>
      <c r="N166" s="178"/>
      <c r="O166" s="178"/>
      <c r="P166" s="178"/>
      <c r="Q166" s="178"/>
      <c r="R166" s="178"/>
      <c r="S166" s="178"/>
      <c r="T166" s="179"/>
      <c r="AT166" s="173" t="s">
        <v>174</v>
      </c>
      <c r="AU166" s="173" t="s">
        <v>84</v>
      </c>
      <c r="AV166" s="14" t="s">
        <v>84</v>
      </c>
      <c r="AW166" s="14" t="s">
        <v>30</v>
      </c>
      <c r="AX166" s="14" t="s">
        <v>74</v>
      </c>
      <c r="AY166" s="173" t="s">
        <v>166</v>
      </c>
    </row>
    <row r="167" spans="1:65" s="15" customFormat="1" ht="11.25">
      <c r="B167" s="180"/>
      <c r="D167" s="165" t="s">
        <v>174</v>
      </c>
      <c r="E167" s="181" t="s">
        <v>1</v>
      </c>
      <c r="F167" s="182" t="s">
        <v>177</v>
      </c>
      <c r="H167" s="183">
        <v>5</v>
      </c>
      <c r="I167" s="184"/>
      <c r="L167" s="180"/>
      <c r="M167" s="185"/>
      <c r="N167" s="186"/>
      <c r="O167" s="186"/>
      <c r="P167" s="186"/>
      <c r="Q167" s="186"/>
      <c r="R167" s="186"/>
      <c r="S167" s="186"/>
      <c r="T167" s="187"/>
      <c r="AT167" s="181" t="s">
        <v>174</v>
      </c>
      <c r="AU167" s="181" t="s">
        <v>84</v>
      </c>
      <c r="AV167" s="15" t="s">
        <v>172</v>
      </c>
      <c r="AW167" s="15" t="s">
        <v>30</v>
      </c>
      <c r="AX167" s="15" t="s">
        <v>82</v>
      </c>
      <c r="AY167" s="181" t="s">
        <v>166</v>
      </c>
    </row>
    <row r="168" spans="1:65" s="2" customFormat="1" ht="16.5" customHeight="1">
      <c r="A168" s="32"/>
      <c r="B168" s="149"/>
      <c r="C168" s="191" t="s">
        <v>227</v>
      </c>
      <c r="D168" s="191" t="s">
        <v>244</v>
      </c>
      <c r="E168" s="192" t="s">
        <v>430</v>
      </c>
      <c r="F168" s="193" t="s">
        <v>431</v>
      </c>
      <c r="G168" s="194" t="s">
        <v>180</v>
      </c>
      <c r="H168" s="195">
        <v>5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39</v>
      </c>
      <c r="O168" s="58"/>
      <c r="P168" s="160">
        <f>O168*H168</f>
        <v>0</v>
      </c>
      <c r="Q168" s="160">
        <v>4.7200000000000002E-3</v>
      </c>
      <c r="R168" s="160">
        <f>Q168*H168</f>
        <v>2.3600000000000003E-2</v>
      </c>
      <c r="S168" s="160">
        <v>0</v>
      </c>
      <c r="T168" s="161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209</v>
      </c>
      <c r="AT168" s="162" t="s">
        <v>244</v>
      </c>
      <c r="AU168" s="162" t="s">
        <v>84</v>
      </c>
      <c r="AY168" s="17" t="s">
        <v>166</v>
      </c>
      <c r="BE168" s="163">
        <f>IF(N168="základní",J168,0)</f>
        <v>0</v>
      </c>
      <c r="BF168" s="163">
        <f>IF(N168="snížená",J168,0)</f>
        <v>0</v>
      </c>
      <c r="BG168" s="163">
        <f>IF(N168="zákl. přenesená",J168,0)</f>
        <v>0</v>
      </c>
      <c r="BH168" s="163">
        <f>IF(N168="sníž. přenesená",J168,0)</f>
        <v>0</v>
      </c>
      <c r="BI168" s="163">
        <f>IF(N168="nulová",J168,0)</f>
        <v>0</v>
      </c>
      <c r="BJ168" s="17" t="s">
        <v>82</v>
      </c>
      <c r="BK168" s="163">
        <f>ROUND(I168*H168,2)</f>
        <v>0</v>
      </c>
      <c r="BL168" s="17" t="s">
        <v>172</v>
      </c>
      <c r="BM168" s="162" t="s">
        <v>432</v>
      </c>
    </row>
    <row r="169" spans="1:65" s="14" customFormat="1" ht="11.25">
      <c r="B169" s="172"/>
      <c r="D169" s="165" t="s">
        <v>174</v>
      </c>
      <c r="E169" s="173" t="s">
        <v>1</v>
      </c>
      <c r="F169" s="174" t="s">
        <v>426</v>
      </c>
      <c r="H169" s="175">
        <v>5</v>
      </c>
      <c r="I169" s="176"/>
      <c r="L169" s="172"/>
      <c r="M169" s="177"/>
      <c r="N169" s="178"/>
      <c r="O169" s="178"/>
      <c r="P169" s="178"/>
      <c r="Q169" s="178"/>
      <c r="R169" s="178"/>
      <c r="S169" s="178"/>
      <c r="T169" s="179"/>
      <c r="AT169" s="173" t="s">
        <v>174</v>
      </c>
      <c r="AU169" s="173" t="s">
        <v>84</v>
      </c>
      <c r="AV169" s="14" t="s">
        <v>84</v>
      </c>
      <c r="AW169" s="14" t="s">
        <v>30</v>
      </c>
      <c r="AX169" s="14" t="s">
        <v>74</v>
      </c>
      <c r="AY169" s="173" t="s">
        <v>166</v>
      </c>
    </row>
    <row r="170" spans="1:65" s="15" customFormat="1" ht="11.25">
      <c r="B170" s="180"/>
      <c r="D170" s="165" t="s">
        <v>174</v>
      </c>
      <c r="E170" s="181" t="s">
        <v>1</v>
      </c>
      <c r="F170" s="182" t="s">
        <v>177</v>
      </c>
      <c r="H170" s="183">
        <v>5</v>
      </c>
      <c r="I170" s="184"/>
      <c r="L170" s="180"/>
      <c r="M170" s="185"/>
      <c r="N170" s="186"/>
      <c r="O170" s="186"/>
      <c r="P170" s="186"/>
      <c r="Q170" s="186"/>
      <c r="R170" s="186"/>
      <c r="S170" s="186"/>
      <c r="T170" s="187"/>
      <c r="AT170" s="181" t="s">
        <v>174</v>
      </c>
      <c r="AU170" s="181" t="s">
        <v>84</v>
      </c>
      <c r="AV170" s="15" t="s">
        <v>172</v>
      </c>
      <c r="AW170" s="15" t="s">
        <v>30</v>
      </c>
      <c r="AX170" s="15" t="s">
        <v>82</v>
      </c>
      <c r="AY170" s="181" t="s">
        <v>166</v>
      </c>
    </row>
    <row r="171" spans="1:65" s="2" customFormat="1" ht="33" customHeight="1">
      <c r="A171" s="32"/>
      <c r="B171" s="149"/>
      <c r="C171" s="150" t="s">
        <v>231</v>
      </c>
      <c r="D171" s="150" t="s">
        <v>168</v>
      </c>
      <c r="E171" s="151" t="s">
        <v>433</v>
      </c>
      <c r="F171" s="152" t="s">
        <v>434</v>
      </c>
      <c r="G171" s="153" t="s">
        <v>180</v>
      </c>
      <c r="H171" s="154">
        <v>13</v>
      </c>
      <c r="I171" s="155"/>
      <c r="J171" s="156">
        <f>ROUND(I171*H171,2)</f>
        <v>0</v>
      </c>
      <c r="K171" s="157"/>
      <c r="L171" s="33"/>
      <c r="M171" s="158" t="s">
        <v>1</v>
      </c>
      <c r="N171" s="159" t="s">
        <v>39</v>
      </c>
      <c r="O171" s="58"/>
      <c r="P171" s="160">
        <f>O171*H171</f>
        <v>0</v>
      </c>
      <c r="Q171" s="160">
        <v>5.0000000000000002E-5</v>
      </c>
      <c r="R171" s="160">
        <f>Q171*H171</f>
        <v>6.5000000000000008E-4</v>
      </c>
      <c r="S171" s="160">
        <v>0</v>
      </c>
      <c r="T171" s="161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172</v>
      </c>
      <c r="AT171" s="162" t="s">
        <v>168</v>
      </c>
      <c r="AU171" s="162" t="s">
        <v>84</v>
      </c>
      <c r="AY171" s="17" t="s">
        <v>166</v>
      </c>
      <c r="BE171" s="163">
        <f>IF(N171="základní",J171,0)</f>
        <v>0</v>
      </c>
      <c r="BF171" s="163">
        <f>IF(N171="snížená",J171,0)</f>
        <v>0</v>
      </c>
      <c r="BG171" s="163">
        <f>IF(N171="zákl. přenesená",J171,0)</f>
        <v>0</v>
      </c>
      <c r="BH171" s="163">
        <f>IF(N171="sníž. přenesená",J171,0)</f>
        <v>0</v>
      </c>
      <c r="BI171" s="163">
        <f>IF(N171="nulová",J171,0)</f>
        <v>0</v>
      </c>
      <c r="BJ171" s="17" t="s">
        <v>82</v>
      </c>
      <c r="BK171" s="163">
        <f>ROUND(I171*H171,2)</f>
        <v>0</v>
      </c>
      <c r="BL171" s="17" t="s">
        <v>172</v>
      </c>
      <c r="BM171" s="162" t="s">
        <v>435</v>
      </c>
    </row>
    <row r="172" spans="1:65" s="13" customFormat="1" ht="11.25">
      <c r="B172" s="164"/>
      <c r="D172" s="165" t="s">
        <v>174</v>
      </c>
      <c r="E172" s="166" t="s">
        <v>1</v>
      </c>
      <c r="F172" s="167" t="s">
        <v>436</v>
      </c>
      <c r="H172" s="166" t="s">
        <v>1</v>
      </c>
      <c r="I172" s="168"/>
      <c r="L172" s="164"/>
      <c r="M172" s="169"/>
      <c r="N172" s="170"/>
      <c r="O172" s="170"/>
      <c r="P172" s="170"/>
      <c r="Q172" s="170"/>
      <c r="R172" s="170"/>
      <c r="S172" s="170"/>
      <c r="T172" s="171"/>
      <c r="AT172" s="166" t="s">
        <v>174</v>
      </c>
      <c r="AU172" s="166" t="s">
        <v>84</v>
      </c>
      <c r="AV172" s="13" t="s">
        <v>82</v>
      </c>
      <c r="AW172" s="13" t="s">
        <v>30</v>
      </c>
      <c r="AX172" s="13" t="s">
        <v>74</v>
      </c>
      <c r="AY172" s="166" t="s">
        <v>166</v>
      </c>
    </row>
    <row r="173" spans="1:65" s="14" customFormat="1" ht="11.25">
      <c r="B173" s="172"/>
      <c r="D173" s="165" t="s">
        <v>174</v>
      </c>
      <c r="E173" s="173" t="s">
        <v>1</v>
      </c>
      <c r="F173" s="174" t="s">
        <v>437</v>
      </c>
      <c r="H173" s="175">
        <v>13</v>
      </c>
      <c r="I173" s="176"/>
      <c r="L173" s="172"/>
      <c r="M173" s="177"/>
      <c r="N173" s="178"/>
      <c r="O173" s="178"/>
      <c r="P173" s="178"/>
      <c r="Q173" s="178"/>
      <c r="R173" s="178"/>
      <c r="S173" s="178"/>
      <c r="T173" s="179"/>
      <c r="AT173" s="173" t="s">
        <v>174</v>
      </c>
      <c r="AU173" s="173" t="s">
        <v>84</v>
      </c>
      <c r="AV173" s="14" t="s">
        <v>84</v>
      </c>
      <c r="AW173" s="14" t="s">
        <v>30</v>
      </c>
      <c r="AX173" s="14" t="s">
        <v>74</v>
      </c>
      <c r="AY173" s="173" t="s">
        <v>166</v>
      </c>
    </row>
    <row r="174" spans="1:65" s="15" customFormat="1" ht="11.25">
      <c r="B174" s="180"/>
      <c r="D174" s="165" t="s">
        <v>174</v>
      </c>
      <c r="E174" s="181" t="s">
        <v>1</v>
      </c>
      <c r="F174" s="182" t="s">
        <v>177</v>
      </c>
      <c r="H174" s="183">
        <v>13</v>
      </c>
      <c r="I174" s="184"/>
      <c r="L174" s="180"/>
      <c r="M174" s="185"/>
      <c r="N174" s="186"/>
      <c r="O174" s="186"/>
      <c r="P174" s="186"/>
      <c r="Q174" s="186"/>
      <c r="R174" s="186"/>
      <c r="S174" s="186"/>
      <c r="T174" s="187"/>
      <c r="AT174" s="181" t="s">
        <v>174</v>
      </c>
      <c r="AU174" s="181" t="s">
        <v>84</v>
      </c>
      <c r="AV174" s="15" t="s">
        <v>172</v>
      </c>
      <c r="AW174" s="15" t="s">
        <v>30</v>
      </c>
      <c r="AX174" s="15" t="s">
        <v>82</v>
      </c>
      <c r="AY174" s="181" t="s">
        <v>166</v>
      </c>
    </row>
    <row r="175" spans="1:65" s="2" customFormat="1" ht="21.75" customHeight="1">
      <c r="A175" s="32"/>
      <c r="B175" s="149"/>
      <c r="C175" s="191" t="s">
        <v>306</v>
      </c>
      <c r="D175" s="191" t="s">
        <v>244</v>
      </c>
      <c r="E175" s="192" t="s">
        <v>438</v>
      </c>
      <c r="F175" s="193" t="s">
        <v>439</v>
      </c>
      <c r="G175" s="194" t="s">
        <v>180</v>
      </c>
      <c r="H175" s="195">
        <v>39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39</v>
      </c>
      <c r="O175" s="58"/>
      <c r="P175" s="160">
        <f>O175*H175</f>
        <v>0</v>
      </c>
      <c r="Q175" s="160">
        <v>4.7200000000000002E-3</v>
      </c>
      <c r="R175" s="160">
        <f>Q175*H175</f>
        <v>0.18408000000000002</v>
      </c>
      <c r="S175" s="160">
        <v>0</v>
      </c>
      <c r="T175" s="161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209</v>
      </c>
      <c r="AT175" s="162" t="s">
        <v>244</v>
      </c>
      <c r="AU175" s="162" t="s">
        <v>84</v>
      </c>
      <c r="AY175" s="17" t="s">
        <v>166</v>
      </c>
      <c r="BE175" s="163">
        <f>IF(N175="základní",J175,0)</f>
        <v>0</v>
      </c>
      <c r="BF175" s="163">
        <f>IF(N175="snížená",J175,0)</f>
        <v>0</v>
      </c>
      <c r="BG175" s="163">
        <f>IF(N175="zákl. přenesená",J175,0)</f>
        <v>0</v>
      </c>
      <c r="BH175" s="163">
        <f>IF(N175="sníž. přenesená",J175,0)</f>
        <v>0</v>
      </c>
      <c r="BI175" s="163">
        <f>IF(N175="nulová",J175,0)</f>
        <v>0</v>
      </c>
      <c r="BJ175" s="17" t="s">
        <v>82</v>
      </c>
      <c r="BK175" s="163">
        <f>ROUND(I175*H175,2)</f>
        <v>0</v>
      </c>
      <c r="BL175" s="17" t="s">
        <v>172</v>
      </c>
      <c r="BM175" s="162" t="s">
        <v>440</v>
      </c>
    </row>
    <row r="176" spans="1:65" s="14" customFormat="1" ht="11.25">
      <c r="B176" s="172"/>
      <c r="D176" s="165" t="s">
        <v>174</v>
      </c>
      <c r="E176" s="173" t="s">
        <v>1</v>
      </c>
      <c r="F176" s="174" t="s">
        <v>441</v>
      </c>
      <c r="H176" s="175">
        <v>39</v>
      </c>
      <c r="I176" s="176"/>
      <c r="L176" s="172"/>
      <c r="M176" s="177"/>
      <c r="N176" s="178"/>
      <c r="O176" s="178"/>
      <c r="P176" s="178"/>
      <c r="Q176" s="178"/>
      <c r="R176" s="178"/>
      <c r="S176" s="178"/>
      <c r="T176" s="179"/>
      <c r="AT176" s="173" t="s">
        <v>174</v>
      </c>
      <c r="AU176" s="173" t="s">
        <v>84</v>
      </c>
      <c r="AV176" s="14" t="s">
        <v>84</v>
      </c>
      <c r="AW176" s="14" t="s">
        <v>30</v>
      </c>
      <c r="AX176" s="14" t="s">
        <v>74</v>
      </c>
      <c r="AY176" s="173" t="s">
        <v>166</v>
      </c>
    </row>
    <row r="177" spans="1:65" s="15" customFormat="1" ht="11.25">
      <c r="B177" s="180"/>
      <c r="D177" s="165" t="s">
        <v>174</v>
      </c>
      <c r="E177" s="181" t="s">
        <v>1</v>
      </c>
      <c r="F177" s="182" t="s">
        <v>177</v>
      </c>
      <c r="H177" s="183">
        <v>39</v>
      </c>
      <c r="I177" s="184"/>
      <c r="L177" s="180"/>
      <c r="M177" s="185"/>
      <c r="N177" s="186"/>
      <c r="O177" s="186"/>
      <c r="P177" s="186"/>
      <c r="Q177" s="186"/>
      <c r="R177" s="186"/>
      <c r="S177" s="186"/>
      <c r="T177" s="187"/>
      <c r="AT177" s="181" t="s">
        <v>174</v>
      </c>
      <c r="AU177" s="181" t="s">
        <v>84</v>
      </c>
      <c r="AV177" s="15" t="s">
        <v>172</v>
      </c>
      <c r="AW177" s="15" t="s">
        <v>30</v>
      </c>
      <c r="AX177" s="15" t="s">
        <v>82</v>
      </c>
      <c r="AY177" s="181" t="s">
        <v>166</v>
      </c>
    </row>
    <row r="178" spans="1:65" s="2" customFormat="1" ht="16.5" customHeight="1">
      <c r="A178" s="32"/>
      <c r="B178" s="149"/>
      <c r="C178" s="191" t="s">
        <v>311</v>
      </c>
      <c r="D178" s="191" t="s">
        <v>244</v>
      </c>
      <c r="E178" s="192" t="s">
        <v>442</v>
      </c>
      <c r="F178" s="193" t="s">
        <v>443</v>
      </c>
      <c r="G178" s="194" t="s">
        <v>180</v>
      </c>
      <c r="H178" s="195">
        <v>156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39</v>
      </c>
      <c r="O178" s="58"/>
      <c r="P178" s="160">
        <f>O178*H178</f>
        <v>0</v>
      </c>
      <c r="Q178" s="160">
        <v>4.7200000000000002E-3</v>
      </c>
      <c r="R178" s="160">
        <f>Q178*H178</f>
        <v>0.73632000000000009</v>
      </c>
      <c r="S178" s="160">
        <v>0</v>
      </c>
      <c r="T178" s="161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209</v>
      </c>
      <c r="AT178" s="162" t="s">
        <v>244</v>
      </c>
      <c r="AU178" s="162" t="s">
        <v>84</v>
      </c>
      <c r="AY178" s="17" t="s">
        <v>166</v>
      </c>
      <c r="BE178" s="163">
        <f>IF(N178="základní",J178,0)</f>
        <v>0</v>
      </c>
      <c r="BF178" s="163">
        <f>IF(N178="snížená",J178,0)</f>
        <v>0</v>
      </c>
      <c r="BG178" s="163">
        <f>IF(N178="zákl. přenesená",J178,0)</f>
        <v>0</v>
      </c>
      <c r="BH178" s="163">
        <f>IF(N178="sníž. přenesená",J178,0)</f>
        <v>0</v>
      </c>
      <c r="BI178" s="163">
        <f>IF(N178="nulová",J178,0)</f>
        <v>0</v>
      </c>
      <c r="BJ178" s="17" t="s">
        <v>82</v>
      </c>
      <c r="BK178" s="163">
        <f>ROUND(I178*H178,2)</f>
        <v>0</v>
      </c>
      <c r="BL178" s="17" t="s">
        <v>172</v>
      </c>
      <c r="BM178" s="162" t="s">
        <v>444</v>
      </c>
    </row>
    <row r="179" spans="1:65" s="14" customFormat="1" ht="11.25">
      <c r="B179" s="172"/>
      <c r="D179" s="165" t="s">
        <v>174</v>
      </c>
      <c r="E179" s="173" t="s">
        <v>1</v>
      </c>
      <c r="F179" s="174" t="s">
        <v>445</v>
      </c>
      <c r="H179" s="175">
        <v>156</v>
      </c>
      <c r="I179" s="176"/>
      <c r="L179" s="172"/>
      <c r="M179" s="177"/>
      <c r="N179" s="178"/>
      <c r="O179" s="178"/>
      <c r="P179" s="178"/>
      <c r="Q179" s="178"/>
      <c r="R179" s="178"/>
      <c r="S179" s="178"/>
      <c r="T179" s="179"/>
      <c r="AT179" s="173" t="s">
        <v>174</v>
      </c>
      <c r="AU179" s="173" t="s">
        <v>84</v>
      </c>
      <c r="AV179" s="14" t="s">
        <v>84</v>
      </c>
      <c r="AW179" s="14" t="s">
        <v>30</v>
      </c>
      <c r="AX179" s="14" t="s">
        <v>74</v>
      </c>
      <c r="AY179" s="173" t="s">
        <v>166</v>
      </c>
    </row>
    <row r="180" spans="1:65" s="15" customFormat="1" ht="11.25">
      <c r="B180" s="180"/>
      <c r="D180" s="165" t="s">
        <v>174</v>
      </c>
      <c r="E180" s="181" t="s">
        <v>1</v>
      </c>
      <c r="F180" s="182" t="s">
        <v>177</v>
      </c>
      <c r="H180" s="183">
        <v>156</v>
      </c>
      <c r="I180" s="184"/>
      <c r="L180" s="180"/>
      <c r="M180" s="185"/>
      <c r="N180" s="186"/>
      <c r="O180" s="186"/>
      <c r="P180" s="186"/>
      <c r="Q180" s="186"/>
      <c r="R180" s="186"/>
      <c r="S180" s="186"/>
      <c r="T180" s="187"/>
      <c r="AT180" s="181" t="s">
        <v>174</v>
      </c>
      <c r="AU180" s="181" t="s">
        <v>84</v>
      </c>
      <c r="AV180" s="15" t="s">
        <v>172</v>
      </c>
      <c r="AW180" s="15" t="s">
        <v>30</v>
      </c>
      <c r="AX180" s="15" t="s">
        <v>82</v>
      </c>
      <c r="AY180" s="181" t="s">
        <v>166</v>
      </c>
    </row>
    <row r="181" spans="1:65" s="2" customFormat="1" ht="16.5" customHeight="1">
      <c r="A181" s="32"/>
      <c r="B181" s="149"/>
      <c r="C181" s="191" t="s">
        <v>316</v>
      </c>
      <c r="D181" s="191" t="s">
        <v>244</v>
      </c>
      <c r="E181" s="192" t="s">
        <v>430</v>
      </c>
      <c r="F181" s="193" t="s">
        <v>431</v>
      </c>
      <c r="G181" s="194" t="s">
        <v>180</v>
      </c>
      <c r="H181" s="195">
        <v>13</v>
      </c>
      <c r="I181" s="196"/>
      <c r="J181" s="197">
        <f>ROUND(I181*H181,2)</f>
        <v>0</v>
      </c>
      <c r="K181" s="198"/>
      <c r="L181" s="199"/>
      <c r="M181" s="200" t="s">
        <v>1</v>
      </c>
      <c r="N181" s="201" t="s">
        <v>39</v>
      </c>
      <c r="O181" s="58"/>
      <c r="P181" s="160">
        <f>O181*H181</f>
        <v>0</v>
      </c>
      <c r="Q181" s="160">
        <v>4.7200000000000002E-3</v>
      </c>
      <c r="R181" s="160">
        <f>Q181*H181</f>
        <v>6.1360000000000005E-2</v>
      </c>
      <c r="S181" s="160">
        <v>0</v>
      </c>
      <c r="T181" s="161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209</v>
      </c>
      <c r="AT181" s="162" t="s">
        <v>244</v>
      </c>
      <c r="AU181" s="162" t="s">
        <v>84</v>
      </c>
      <c r="AY181" s="17" t="s">
        <v>166</v>
      </c>
      <c r="BE181" s="163">
        <f>IF(N181="základní",J181,0)</f>
        <v>0</v>
      </c>
      <c r="BF181" s="163">
        <f>IF(N181="snížená",J181,0)</f>
        <v>0</v>
      </c>
      <c r="BG181" s="163">
        <f>IF(N181="zákl. přenesená",J181,0)</f>
        <v>0</v>
      </c>
      <c r="BH181" s="163">
        <f>IF(N181="sníž. přenesená",J181,0)</f>
        <v>0</v>
      </c>
      <c r="BI181" s="163">
        <f>IF(N181="nulová",J181,0)</f>
        <v>0</v>
      </c>
      <c r="BJ181" s="17" t="s">
        <v>82</v>
      </c>
      <c r="BK181" s="163">
        <f>ROUND(I181*H181,2)</f>
        <v>0</v>
      </c>
      <c r="BL181" s="17" t="s">
        <v>172</v>
      </c>
      <c r="BM181" s="162" t="s">
        <v>446</v>
      </c>
    </row>
    <row r="182" spans="1:65" s="14" customFormat="1" ht="11.25">
      <c r="B182" s="172"/>
      <c r="D182" s="165" t="s">
        <v>174</v>
      </c>
      <c r="E182" s="173" t="s">
        <v>1</v>
      </c>
      <c r="F182" s="174" t="s">
        <v>447</v>
      </c>
      <c r="H182" s="175">
        <v>13</v>
      </c>
      <c r="I182" s="176"/>
      <c r="L182" s="172"/>
      <c r="M182" s="177"/>
      <c r="N182" s="178"/>
      <c r="O182" s="178"/>
      <c r="P182" s="178"/>
      <c r="Q182" s="178"/>
      <c r="R182" s="178"/>
      <c r="S182" s="178"/>
      <c r="T182" s="179"/>
      <c r="AT182" s="173" t="s">
        <v>174</v>
      </c>
      <c r="AU182" s="173" t="s">
        <v>84</v>
      </c>
      <c r="AV182" s="14" t="s">
        <v>84</v>
      </c>
      <c r="AW182" s="14" t="s">
        <v>30</v>
      </c>
      <c r="AX182" s="14" t="s">
        <v>74</v>
      </c>
      <c r="AY182" s="173" t="s">
        <v>166</v>
      </c>
    </row>
    <row r="183" spans="1:65" s="15" customFormat="1" ht="11.25">
      <c r="B183" s="180"/>
      <c r="D183" s="165" t="s">
        <v>174</v>
      </c>
      <c r="E183" s="181" t="s">
        <v>1</v>
      </c>
      <c r="F183" s="182" t="s">
        <v>177</v>
      </c>
      <c r="H183" s="183">
        <v>13</v>
      </c>
      <c r="I183" s="184"/>
      <c r="L183" s="180"/>
      <c r="M183" s="185"/>
      <c r="N183" s="186"/>
      <c r="O183" s="186"/>
      <c r="P183" s="186"/>
      <c r="Q183" s="186"/>
      <c r="R183" s="186"/>
      <c r="S183" s="186"/>
      <c r="T183" s="187"/>
      <c r="AT183" s="181" t="s">
        <v>174</v>
      </c>
      <c r="AU183" s="181" t="s">
        <v>84</v>
      </c>
      <c r="AV183" s="15" t="s">
        <v>172</v>
      </c>
      <c r="AW183" s="15" t="s">
        <v>30</v>
      </c>
      <c r="AX183" s="15" t="s">
        <v>82</v>
      </c>
      <c r="AY183" s="181" t="s">
        <v>166</v>
      </c>
    </row>
    <row r="184" spans="1:65" s="2" customFormat="1" ht="24.2" customHeight="1">
      <c r="A184" s="32"/>
      <c r="B184" s="149"/>
      <c r="C184" s="150" t="s">
        <v>321</v>
      </c>
      <c r="D184" s="150" t="s">
        <v>168</v>
      </c>
      <c r="E184" s="151" t="s">
        <v>448</v>
      </c>
      <c r="F184" s="152" t="s">
        <v>449</v>
      </c>
      <c r="G184" s="153" t="s">
        <v>180</v>
      </c>
      <c r="H184" s="154">
        <v>18</v>
      </c>
      <c r="I184" s="155"/>
      <c r="J184" s="156">
        <f>ROUND(I184*H184,2)</f>
        <v>0</v>
      </c>
      <c r="K184" s="157"/>
      <c r="L184" s="33"/>
      <c r="M184" s="158" t="s">
        <v>1</v>
      </c>
      <c r="N184" s="159" t="s">
        <v>39</v>
      </c>
      <c r="O184" s="58"/>
      <c r="P184" s="160">
        <f>O184*H184</f>
        <v>0</v>
      </c>
      <c r="Q184" s="160">
        <v>0</v>
      </c>
      <c r="R184" s="160">
        <f>Q184*H184</f>
        <v>0</v>
      </c>
      <c r="S184" s="160">
        <v>0</v>
      </c>
      <c r="T184" s="161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172</v>
      </c>
      <c r="AT184" s="162" t="s">
        <v>168</v>
      </c>
      <c r="AU184" s="162" t="s">
        <v>84</v>
      </c>
      <c r="AY184" s="17" t="s">
        <v>166</v>
      </c>
      <c r="BE184" s="163">
        <f>IF(N184="základní",J184,0)</f>
        <v>0</v>
      </c>
      <c r="BF184" s="163">
        <f>IF(N184="snížená",J184,0)</f>
        <v>0</v>
      </c>
      <c r="BG184" s="163">
        <f>IF(N184="zákl. přenesená",J184,0)</f>
        <v>0</v>
      </c>
      <c r="BH184" s="163">
        <f>IF(N184="sníž. přenesená",J184,0)</f>
        <v>0</v>
      </c>
      <c r="BI184" s="163">
        <f>IF(N184="nulová",J184,0)</f>
        <v>0</v>
      </c>
      <c r="BJ184" s="17" t="s">
        <v>82</v>
      </c>
      <c r="BK184" s="163">
        <f>ROUND(I184*H184,2)</f>
        <v>0</v>
      </c>
      <c r="BL184" s="17" t="s">
        <v>172</v>
      </c>
      <c r="BM184" s="162" t="s">
        <v>450</v>
      </c>
    </row>
    <row r="185" spans="1:65" s="14" customFormat="1" ht="11.25">
      <c r="B185" s="172"/>
      <c r="D185" s="165" t="s">
        <v>174</v>
      </c>
      <c r="E185" s="173" t="s">
        <v>1</v>
      </c>
      <c r="F185" s="174" t="s">
        <v>385</v>
      </c>
      <c r="H185" s="175">
        <v>18</v>
      </c>
      <c r="I185" s="176"/>
      <c r="L185" s="172"/>
      <c r="M185" s="177"/>
      <c r="N185" s="178"/>
      <c r="O185" s="178"/>
      <c r="P185" s="178"/>
      <c r="Q185" s="178"/>
      <c r="R185" s="178"/>
      <c r="S185" s="178"/>
      <c r="T185" s="179"/>
      <c r="AT185" s="173" t="s">
        <v>174</v>
      </c>
      <c r="AU185" s="173" t="s">
        <v>84</v>
      </c>
      <c r="AV185" s="14" t="s">
        <v>84</v>
      </c>
      <c r="AW185" s="14" t="s">
        <v>30</v>
      </c>
      <c r="AX185" s="14" t="s">
        <v>74</v>
      </c>
      <c r="AY185" s="173" t="s">
        <v>166</v>
      </c>
    </row>
    <row r="186" spans="1:65" s="15" customFormat="1" ht="11.25">
      <c r="B186" s="180"/>
      <c r="D186" s="165" t="s">
        <v>174</v>
      </c>
      <c r="E186" s="181" t="s">
        <v>1</v>
      </c>
      <c r="F186" s="182" t="s">
        <v>177</v>
      </c>
      <c r="H186" s="183">
        <v>18</v>
      </c>
      <c r="I186" s="184"/>
      <c r="L186" s="180"/>
      <c r="M186" s="185"/>
      <c r="N186" s="186"/>
      <c r="O186" s="186"/>
      <c r="P186" s="186"/>
      <c r="Q186" s="186"/>
      <c r="R186" s="186"/>
      <c r="S186" s="186"/>
      <c r="T186" s="187"/>
      <c r="AT186" s="181" t="s">
        <v>174</v>
      </c>
      <c r="AU186" s="181" t="s">
        <v>84</v>
      </c>
      <c r="AV186" s="15" t="s">
        <v>172</v>
      </c>
      <c r="AW186" s="15" t="s">
        <v>30</v>
      </c>
      <c r="AX186" s="15" t="s">
        <v>82</v>
      </c>
      <c r="AY186" s="181" t="s">
        <v>166</v>
      </c>
    </row>
    <row r="187" spans="1:65" s="2" customFormat="1" ht="16.5" customHeight="1">
      <c r="A187" s="32"/>
      <c r="B187" s="149"/>
      <c r="C187" s="191" t="s">
        <v>326</v>
      </c>
      <c r="D187" s="191" t="s">
        <v>244</v>
      </c>
      <c r="E187" s="192" t="s">
        <v>451</v>
      </c>
      <c r="F187" s="193" t="s">
        <v>452</v>
      </c>
      <c r="G187" s="194" t="s">
        <v>379</v>
      </c>
      <c r="H187" s="195">
        <v>18.36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39</v>
      </c>
      <c r="O187" s="58"/>
      <c r="P187" s="160">
        <f>O187*H187</f>
        <v>0</v>
      </c>
      <c r="Q187" s="160">
        <v>1</v>
      </c>
      <c r="R187" s="160">
        <f>Q187*H187</f>
        <v>18.36</v>
      </c>
      <c r="S187" s="160">
        <v>0</v>
      </c>
      <c r="T187" s="161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209</v>
      </c>
      <c r="AT187" s="162" t="s">
        <v>244</v>
      </c>
      <c r="AU187" s="162" t="s">
        <v>84</v>
      </c>
      <c r="AY187" s="17" t="s">
        <v>166</v>
      </c>
      <c r="BE187" s="163">
        <f>IF(N187="základní",J187,0)</f>
        <v>0</v>
      </c>
      <c r="BF187" s="163">
        <f>IF(N187="snížená",J187,0)</f>
        <v>0</v>
      </c>
      <c r="BG187" s="163">
        <f>IF(N187="zákl. přenesená",J187,0)</f>
        <v>0</v>
      </c>
      <c r="BH187" s="163">
        <f>IF(N187="sníž. přenesená",J187,0)</f>
        <v>0</v>
      </c>
      <c r="BI187" s="163">
        <f>IF(N187="nulová",J187,0)</f>
        <v>0</v>
      </c>
      <c r="BJ187" s="17" t="s">
        <v>82</v>
      </c>
      <c r="BK187" s="163">
        <f>ROUND(I187*H187,2)</f>
        <v>0</v>
      </c>
      <c r="BL187" s="17" t="s">
        <v>172</v>
      </c>
      <c r="BM187" s="162" t="s">
        <v>453</v>
      </c>
    </row>
    <row r="188" spans="1:65" s="14" customFormat="1" ht="11.25">
      <c r="B188" s="172"/>
      <c r="D188" s="165" t="s">
        <v>174</v>
      </c>
      <c r="E188" s="173" t="s">
        <v>1</v>
      </c>
      <c r="F188" s="174" t="s">
        <v>454</v>
      </c>
      <c r="H188" s="175">
        <v>10.8</v>
      </c>
      <c r="I188" s="176"/>
      <c r="L188" s="172"/>
      <c r="M188" s="177"/>
      <c r="N188" s="178"/>
      <c r="O188" s="178"/>
      <c r="P188" s="178"/>
      <c r="Q188" s="178"/>
      <c r="R188" s="178"/>
      <c r="S188" s="178"/>
      <c r="T188" s="179"/>
      <c r="AT188" s="173" t="s">
        <v>174</v>
      </c>
      <c r="AU188" s="173" t="s">
        <v>84</v>
      </c>
      <c r="AV188" s="14" t="s">
        <v>84</v>
      </c>
      <c r="AW188" s="14" t="s">
        <v>30</v>
      </c>
      <c r="AX188" s="14" t="s">
        <v>74</v>
      </c>
      <c r="AY188" s="173" t="s">
        <v>166</v>
      </c>
    </row>
    <row r="189" spans="1:65" s="15" customFormat="1" ht="11.25">
      <c r="B189" s="180"/>
      <c r="D189" s="165" t="s">
        <v>174</v>
      </c>
      <c r="E189" s="181" t="s">
        <v>1</v>
      </c>
      <c r="F189" s="182" t="s">
        <v>177</v>
      </c>
      <c r="H189" s="183">
        <v>10.8</v>
      </c>
      <c r="I189" s="184"/>
      <c r="L189" s="180"/>
      <c r="M189" s="185"/>
      <c r="N189" s="186"/>
      <c r="O189" s="186"/>
      <c r="P189" s="186"/>
      <c r="Q189" s="186"/>
      <c r="R189" s="186"/>
      <c r="S189" s="186"/>
      <c r="T189" s="187"/>
      <c r="AT189" s="181" t="s">
        <v>174</v>
      </c>
      <c r="AU189" s="181" t="s">
        <v>84</v>
      </c>
      <c r="AV189" s="15" t="s">
        <v>172</v>
      </c>
      <c r="AW189" s="15" t="s">
        <v>30</v>
      </c>
      <c r="AX189" s="15" t="s">
        <v>82</v>
      </c>
      <c r="AY189" s="181" t="s">
        <v>166</v>
      </c>
    </row>
    <row r="190" spans="1:65" s="14" customFormat="1" ht="11.25">
      <c r="B190" s="172"/>
      <c r="D190" s="165" t="s">
        <v>174</v>
      </c>
      <c r="F190" s="174" t="s">
        <v>455</v>
      </c>
      <c r="H190" s="175">
        <v>18.36</v>
      </c>
      <c r="I190" s="176"/>
      <c r="L190" s="172"/>
      <c r="M190" s="177"/>
      <c r="N190" s="178"/>
      <c r="O190" s="178"/>
      <c r="P190" s="178"/>
      <c r="Q190" s="178"/>
      <c r="R190" s="178"/>
      <c r="S190" s="178"/>
      <c r="T190" s="179"/>
      <c r="AT190" s="173" t="s">
        <v>174</v>
      </c>
      <c r="AU190" s="173" t="s">
        <v>84</v>
      </c>
      <c r="AV190" s="14" t="s">
        <v>84</v>
      </c>
      <c r="AW190" s="14" t="s">
        <v>3</v>
      </c>
      <c r="AX190" s="14" t="s">
        <v>82</v>
      </c>
      <c r="AY190" s="173" t="s">
        <v>166</v>
      </c>
    </row>
    <row r="191" spans="1:65" s="2" customFormat="1" ht="24.2" customHeight="1">
      <c r="A191" s="32"/>
      <c r="B191" s="149"/>
      <c r="C191" s="150" t="s">
        <v>331</v>
      </c>
      <c r="D191" s="150" t="s">
        <v>168</v>
      </c>
      <c r="E191" s="151" t="s">
        <v>456</v>
      </c>
      <c r="F191" s="152" t="s">
        <v>457</v>
      </c>
      <c r="G191" s="153" t="s">
        <v>171</v>
      </c>
      <c r="H191" s="154">
        <v>19.25</v>
      </c>
      <c r="I191" s="155"/>
      <c r="J191" s="156">
        <f>ROUND(I191*H191,2)</f>
        <v>0</v>
      </c>
      <c r="K191" s="157"/>
      <c r="L191" s="33"/>
      <c r="M191" s="158" t="s">
        <v>1</v>
      </c>
      <c r="N191" s="159" t="s">
        <v>39</v>
      </c>
      <c r="O191" s="58"/>
      <c r="P191" s="160">
        <f>O191*H191</f>
        <v>0</v>
      </c>
      <c r="Q191" s="160">
        <v>6.8999999999999997E-4</v>
      </c>
      <c r="R191" s="160">
        <f>Q191*H191</f>
        <v>1.3282499999999999E-2</v>
      </c>
      <c r="S191" s="160">
        <v>0</v>
      </c>
      <c r="T191" s="161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172</v>
      </c>
      <c r="AT191" s="162" t="s">
        <v>168</v>
      </c>
      <c r="AU191" s="162" t="s">
        <v>84</v>
      </c>
      <c r="AY191" s="17" t="s">
        <v>166</v>
      </c>
      <c r="BE191" s="163">
        <f>IF(N191="základní",J191,0)</f>
        <v>0</v>
      </c>
      <c r="BF191" s="163">
        <f>IF(N191="snížená",J191,0)</f>
        <v>0</v>
      </c>
      <c r="BG191" s="163">
        <f>IF(N191="zákl. přenesená",J191,0)</f>
        <v>0</v>
      </c>
      <c r="BH191" s="163">
        <f>IF(N191="sníž. přenesená",J191,0)</f>
        <v>0</v>
      </c>
      <c r="BI191" s="163">
        <f>IF(N191="nulová",J191,0)</f>
        <v>0</v>
      </c>
      <c r="BJ191" s="17" t="s">
        <v>82</v>
      </c>
      <c r="BK191" s="163">
        <f>ROUND(I191*H191,2)</f>
        <v>0</v>
      </c>
      <c r="BL191" s="17" t="s">
        <v>172</v>
      </c>
      <c r="BM191" s="162" t="s">
        <v>458</v>
      </c>
    </row>
    <row r="192" spans="1:65" s="13" customFormat="1" ht="22.5">
      <c r="B192" s="164"/>
      <c r="D192" s="165" t="s">
        <v>174</v>
      </c>
      <c r="E192" s="166" t="s">
        <v>1</v>
      </c>
      <c r="F192" s="167" t="s">
        <v>459</v>
      </c>
      <c r="H192" s="166" t="s">
        <v>1</v>
      </c>
      <c r="I192" s="168"/>
      <c r="L192" s="164"/>
      <c r="M192" s="169"/>
      <c r="N192" s="170"/>
      <c r="O192" s="170"/>
      <c r="P192" s="170"/>
      <c r="Q192" s="170"/>
      <c r="R192" s="170"/>
      <c r="S192" s="170"/>
      <c r="T192" s="171"/>
      <c r="AT192" s="166" t="s">
        <v>174</v>
      </c>
      <c r="AU192" s="166" t="s">
        <v>84</v>
      </c>
      <c r="AV192" s="13" t="s">
        <v>82</v>
      </c>
      <c r="AW192" s="13" t="s">
        <v>30</v>
      </c>
      <c r="AX192" s="13" t="s">
        <v>74</v>
      </c>
      <c r="AY192" s="166" t="s">
        <v>166</v>
      </c>
    </row>
    <row r="193" spans="1:65" s="14" customFormat="1" ht="11.25">
      <c r="B193" s="172"/>
      <c r="D193" s="165" t="s">
        <v>174</v>
      </c>
      <c r="E193" s="173" t="s">
        <v>1</v>
      </c>
      <c r="F193" s="174" t="s">
        <v>460</v>
      </c>
      <c r="H193" s="175">
        <v>19.25</v>
      </c>
      <c r="I193" s="176"/>
      <c r="L193" s="172"/>
      <c r="M193" s="177"/>
      <c r="N193" s="178"/>
      <c r="O193" s="178"/>
      <c r="P193" s="178"/>
      <c r="Q193" s="178"/>
      <c r="R193" s="178"/>
      <c r="S193" s="178"/>
      <c r="T193" s="179"/>
      <c r="AT193" s="173" t="s">
        <v>174</v>
      </c>
      <c r="AU193" s="173" t="s">
        <v>84</v>
      </c>
      <c r="AV193" s="14" t="s">
        <v>84</v>
      </c>
      <c r="AW193" s="14" t="s">
        <v>30</v>
      </c>
      <c r="AX193" s="14" t="s">
        <v>74</v>
      </c>
      <c r="AY193" s="173" t="s">
        <v>166</v>
      </c>
    </row>
    <row r="194" spans="1:65" s="15" customFormat="1" ht="11.25">
      <c r="B194" s="180"/>
      <c r="D194" s="165" t="s">
        <v>174</v>
      </c>
      <c r="E194" s="181" t="s">
        <v>1</v>
      </c>
      <c r="F194" s="182" t="s">
        <v>177</v>
      </c>
      <c r="H194" s="183">
        <v>19.25</v>
      </c>
      <c r="I194" s="184"/>
      <c r="L194" s="180"/>
      <c r="M194" s="185"/>
      <c r="N194" s="186"/>
      <c r="O194" s="186"/>
      <c r="P194" s="186"/>
      <c r="Q194" s="186"/>
      <c r="R194" s="186"/>
      <c r="S194" s="186"/>
      <c r="T194" s="187"/>
      <c r="AT194" s="181" t="s">
        <v>174</v>
      </c>
      <c r="AU194" s="181" t="s">
        <v>84</v>
      </c>
      <c r="AV194" s="15" t="s">
        <v>172</v>
      </c>
      <c r="AW194" s="15" t="s">
        <v>30</v>
      </c>
      <c r="AX194" s="15" t="s">
        <v>82</v>
      </c>
      <c r="AY194" s="181" t="s">
        <v>166</v>
      </c>
    </row>
    <row r="195" spans="1:65" s="2" customFormat="1" ht="24.2" customHeight="1">
      <c r="A195" s="32"/>
      <c r="B195" s="149"/>
      <c r="C195" s="150" t="s">
        <v>7</v>
      </c>
      <c r="D195" s="150" t="s">
        <v>168</v>
      </c>
      <c r="E195" s="151" t="s">
        <v>461</v>
      </c>
      <c r="F195" s="152" t="s">
        <v>462</v>
      </c>
      <c r="G195" s="153" t="s">
        <v>180</v>
      </c>
      <c r="H195" s="154">
        <v>13</v>
      </c>
      <c r="I195" s="155"/>
      <c r="J195" s="156">
        <f>ROUND(I195*H195,2)</f>
        <v>0</v>
      </c>
      <c r="K195" s="157"/>
      <c r="L195" s="33"/>
      <c r="M195" s="158" t="s">
        <v>1</v>
      </c>
      <c r="N195" s="159" t="s">
        <v>39</v>
      </c>
      <c r="O195" s="58"/>
      <c r="P195" s="160">
        <f>O195*H195</f>
        <v>0</v>
      </c>
      <c r="Q195" s="160">
        <v>0</v>
      </c>
      <c r="R195" s="160">
        <f>Q195*H195</f>
        <v>0</v>
      </c>
      <c r="S195" s="160">
        <v>0</v>
      </c>
      <c r="T195" s="16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172</v>
      </c>
      <c r="AT195" s="162" t="s">
        <v>168</v>
      </c>
      <c r="AU195" s="162" t="s">
        <v>84</v>
      </c>
      <c r="AY195" s="17" t="s">
        <v>166</v>
      </c>
      <c r="BE195" s="163">
        <f>IF(N195="základní",J195,0)</f>
        <v>0</v>
      </c>
      <c r="BF195" s="163">
        <f>IF(N195="snížená",J195,0)</f>
        <v>0</v>
      </c>
      <c r="BG195" s="163">
        <f>IF(N195="zákl. přenesená",J195,0)</f>
        <v>0</v>
      </c>
      <c r="BH195" s="163">
        <f>IF(N195="sníž. přenesená",J195,0)</f>
        <v>0</v>
      </c>
      <c r="BI195" s="163">
        <f>IF(N195="nulová",J195,0)</f>
        <v>0</v>
      </c>
      <c r="BJ195" s="17" t="s">
        <v>82</v>
      </c>
      <c r="BK195" s="163">
        <f>ROUND(I195*H195,2)</f>
        <v>0</v>
      </c>
      <c r="BL195" s="17" t="s">
        <v>172</v>
      </c>
      <c r="BM195" s="162" t="s">
        <v>463</v>
      </c>
    </row>
    <row r="196" spans="1:65" s="13" customFormat="1" ht="11.25">
      <c r="B196" s="164"/>
      <c r="D196" s="165" t="s">
        <v>174</v>
      </c>
      <c r="E196" s="166" t="s">
        <v>1</v>
      </c>
      <c r="F196" s="167" t="s">
        <v>464</v>
      </c>
      <c r="H196" s="166" t="s">
        <v>1</v>
      </c>
      <c r="I196" s="168"/>
      <c r="L196" s="164"/>
      <c r="M196" s="169"/>
      <c r="N196" s="170"/>
      <c r="O196" s="170"/>
      <c r="P196" s="170"/>
      <c r="Q196" s="170"/>
      <c r="R196" s="170"/>
      <c r="S196" s="170"/>
      <c r="T196" s="171"/>
      <c r="AT196" s="166" t="s">
        <v>174</v>
      </c>
      <c r="AU196" s="166" t="s">
        <v>84</v>
      </c>
      <c r="AV196" s="13" t="s">
        <v>82</v>
      </c>
      <c r="AW196" s="13" t="s">
        <v>30</v>
      </c>
      <c r="AX196" s="13" t="s">
        <v>74</v>
      </c>
      <c r="AY196" s="166" t="s">
        <v>166</v>
      </c>
    </row>
    <row r="197" spans="1:65" s="14" customFormat="1" ht="11.25">
      <c r="B197" s="172"/>
      <c r="D197" s="165" t="s">
        <v>174</v>
      </c>
      <c r="E197" s="173" t="s">
        <v>1</v>
      </c>
      <c r="F197" s="174" t="s">
        <v>437</v>
      </c>
      <c r="H197" s="175">
        <v>13</v>
      </c>
      <c r="I197" s="176"/>
      <c r="L197" s="172"/>
      <c r="M197" s="177"/>
      <c r="N197" s="178"/>
      <c r="O197" s="178"/>
      <c r="P197" s="178"/>
      <c r="Q197" s="178"/>
      <c r="R197" s="178"/>
      <c r="S197" s="178"/>
      <c r="T197" s="179"/>
      <c r="AT197" s="173" t="s">
        <v>174</v>
      </c>
      <c r="AU197" s="173" t="s">
        <v>84</v>
      </c>
      <c r="AV197" s="14" t="s">
        <v>84</v>
      </c>
      <c r="AW197" s="14" t="s">
        <v>30</v>
      </c>
      <c r="AX197" s="14" t="s">
        <v>74</v>
      </c>
      <c r="AY197" s="173" t="s">
        <v>166</v>
      </c>
    </row>
    <row r="198" spans="1:65" s="15" customFormat="1" ht="11.25">
      <c r="B198" s="180"/>
      <c r="D198" s="165" t="s">
        <v>174</v>
      </c>
      <c r="E198" s="181" t="s">
        <v>1</v>
      </c>
      <c r="F198" s="182" t="s">
        <v>177</v>
      </c>
      <c r="H198" s="183">
        <v>13</v>
      </c>
      <c r="I198" s="184"/>
      <c r="L198" s="180"/>
      <c r="M198" s="185"/>
      <c r="N198" s="186"/>
      <c r="O198" s="186"/>
      <c r="P198" s="186"/>
      <c r="Q198" s="186"/>
      <c r="R198" s="186"/>
      <c r="S198" s="186"/>
      <c r="T198" s="187"/>
      <c r="AT198" s="181" t="s">
        <v>174</v>
      </c>
      <c r="AU198" s="181" t="s">
        <v>84</v>
      </c>
      <c r="AV198" s="15" t="s">
        <v>172</v>
      </c>
      <c r="AW198" s="15" t="s">
        <v>30</v>
      </c>
      <c r="AX198" s="15" t="s">
        <v>82</v>
      </c>
      <c r="AY198" s="181" t="s">
        <v>166</v>
      </c>
    </row>
    <row r="199" spans="1:65" s="2" customFormat="1" ht="16.5" customHeight="1">
      <c r="A199" s="32"/>
      <c r="B199" s="149"/>
      <c r="C199" s="191" t="s">
        <v>340</v>
      </c>
      <c r="D199" s="191" t="s">
        <v>244</v>
      </c>
      <c r="E199" s="192" t="s">
        <v>465</v>
      </c>
      <c r="F199" s="193" t="s">
        <v>466</v>
      </c>
      <c r="G199" s="194" t="s">
        <v>260</v>
      </c>
      <c r="H199" s="195">
        <v>6.5</v>
      </c>
      <c r="I199" s="196"/>
      <c r="J199" s="197">
        <f>ROUND(I199*H199,2)</f>
        <v>0</v>
      </c>
      <c r="K199" s="198"/>
      <c r="L199" s="199"/>
      <c r="M199" s="200" t="s">
        <v>1</v>
      </c>
      <c r="N199" s="201" t="s">
        <v>39</v>
      </c>
      <c r="O199" s="58"/>
      <c r="P199" s="160">
        <f>O199*H199</f>
        <v>0</v>
      </c>
      <c r="Q199" s="160">
        <v>1</v>
      </c>
      <c r="R199" s="160">
        <f>Q199*H199</f>
        <v>6.5</v>
      </c>
      <c r="S199" s="160">
        <v>0</v>
      </c>
      <c r="T199" s="161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209</v>
      </c>
      <c r="AT199" s="162" t="s">
        <v>244</v>
      </c>
      <c r="AU199" s="162" t="s">
        <v>84</v>
      </c>
      <c r="AY199" s="17" t="s">
        <v>166</v>
      </c>
      <c r="BE199" s="163">
        <f>IF(N199="základní",J199,0)</f>
        <v>0</v>
      </c>
      <c r="BF199" s="163">
        <f>IF(N199="snížená",J199,0)</f>
        <v>0</v>
      </c>
      <c r="BG199" s="163">
        <f>IF(N199="zákl. přenesená",J199,0)</f>
        <v>0</v>
      </c>
      <c r="BH199" s="163">
        <f>IF(N199="sníž. přenesená",J199,0)</f>
        <v>0</v>
      </c>
      <c r="BI199" s="163">
        <f>IF(N199="nulová",J199,0)</f>
        <v>0</v>
      </c>
      <c r="BJ199" s="17" t="s">
        <v>82</v>
      </c>
      <c r="BK199" s="163">
        <f>ROUND(I199*H199,2)</f>
        <v>0</v>
      </c>
      <c r="BL199" s="17" t="s">
        <v>172</v>
      </c>
      <c r="BM199" s="162" t="s">
        <v>467</v>
      </c>
    </row>
    <row r="200" spans="1:65" s="14" customFormat="1" ht="11.25">
      <c r="B200" s="172"/>
      <c r="D200" s="165" t="s">
        <v>174</v>
      </c>
      <c r="E200" s="173" t="s">
        <v>1</v>
      </c>
      <c r="F200" s="174" t="s">
        <v>468</v>
      </c>
      <c r="H200" s="175">
        <v>6.5</v>
      </c>
      <c r="I200" s="176"/>
      <c r="L200" s="172"/>
      <c r="M200" s="177"/>
      <c r="N200" s="178"/>
      <c r="O200" s="178"/>
      <c r="P200" s="178"/>
      <c r="Q200" s="178"/>
      <c r="R200" s="178"/>
      <c r="S200" s="178"/>
      <c r="T200" s="179"/>
      <c r="AT200" s="173" t="s">
        <v>174</v>
      </c>
      <c r="AU200" s="173" t="s">
        <v>84</v>
      </c>
      <c r="AV200" s="14" t="s">
        <v>84</v>
      </c>
      <c r="AW200" s="14" t="s">
        <v>30</v>
      </c>
      <c r="AX200" s="14" t="s">
        <v>74</v>
      </c>
      <c r="AY200" s="173" t="s">
        <v>166</v>
      </c>
    </row>
    <row r="201" spans="1:65" s="15" customFormat="1" ht="11.25">
      <c r="B201" s="180"/>
      <c r="D201" s="165" t="s">
        <v>174</v>
      </c>
      <c r="E201" s="181" t="s">
        <v>1</v>
      </c>
      <c r="F201" s="182" t="s">
        <v>177</v>
      </c>
      <c r="H201" s="183">
        <v>6.5</v>
      </c>
      <c r="I201" s="184"/>
      <c r="L201" s="180"/>
      <c r="M201" s="185"/>
      <c r="N201" s="186"/>
      <c r="O201" s="186"/>
      <c r="P201" s="186"/>
      <c r="Q201" s="186"/>
      <c r="R201" s="186"/>
      <c r="S201" s="186"/>
      <c r="T201" s="187"/>
      <c r="AT201" s="181" t="s">
        <v>174</v>
      </c>
      <c r="AU201" s="181" t="s">
        <v>84</v>
      </c>
      <c r="AV201" s="15" t="s">
        <v>172</v>
      </c>
      <c r="AW201" s="15" t="s">
        <v>30</v>
      </c>
      <c r="AX201" s="15" t="s">
        <v>82</v>
      </c>
      <c r="AY201" s="181" t="s">
        <v>166</v>
      </c>
    </row>
    <row r="202" spans="1:65" s="2" customFormat="1" ht="24.2" customHeight="1">
      <c r="A202" s="32"/>
      <c r="B202" s="149"/>
      <c r="C202" s="150" t="s">
        <v>345</v>
      </c>
      <c r="D202" s="150" t="s">
        <v>168</v>
      </c>
      <c r="E202" s="151" t="s">
        <v>469</v>
      </c>
      <c r="F202" s="152" t="s">
        <v>470</v>
      </c>
      <c r="G202" s="153" t="s">
        <v>180</v>
      </c>
      <c r="H202" s="154">
        <v>14</v>
      </c>
      <c r="I202" s="155"/>
      <c r="J202" s="156">
        <f>ROUND(I202*H202,2)</f>
        <v>0</v>
      </c>
      <c r="K202" s="157"/>
      <c r="L202" s="33"/>
      <c r="M202" s="158" t="s">
        <v>1</v>
      </c>
      <c r="N202" s="159" t="s">
        <v>39</v>
      </c>
      <c r="O202" s="58"/>
      <c r="P202" s="160">
        <f>O202*H202</f>
        <v>0</v>
      </c>
      <c r="Q202" s="160">
        <v>0</v>
      </c>
      <c r="R202" s="160">
        <f>Q202*H202</f>
        <v>0</v>
      </c>
      <c r="S202" s="160">
        <v>0</v>
      </c>
      <c r="T202" s="161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172</v>
      </c>
      <c r="AT202" s="162" t="s">
        <v>168</v>
      </c>
      <c r="AU202" s="162" t="s">
        <v>84</v>
      </c>
      <c r="AY202" s="17" t="s">
        <v>166</v>
      </c>
      <c r="BE202" s="163">
        <f>IF(N202="základní",J202,0)</f>
        <v>0</v>
      </c>
      <c r="BF202" s="163">
        <f>IF(N202="snížená",J202,0)</f>
        <v>0</v>
      </c>
      <c r="BG202" s="163">
        <f>IF(N202="zákl. přenesená",J202,0)</f>
        <v>0</v>
      </c>
      <c r="BH202" s="163">
        <f>IF(N202="sníž. přenesená",J202,0)</f>
        <v>0</v>
      </c>
      <c r="BI202" s="163">
        <f>IF(N202="nulová",J202,0)</f>
        <v>0</v>
      </c>
      <c r="BJ202" s="17" t="s">
        <v>82</v>
      </c>
      <c r="BK202" s="163">
        <f>ROUND(I202*H202,2)</f>
        <v>0</v>
      </c>
      <c r="BL202" s="17" t="s">
        <v>172</v>
      </c>
      <c r="BM202" s="162" t="s">
        <v>471</v>
      </c>
    </row>
    <row r="203" spans="1:65" s="13" customFormat="1" ht="11.25">
      <c r="B203" s="164"/>
      <c r="D203" s="165" t="s">
        <v>174</v>
      </c>
      <c r="E203" s="166" t="s">
        <v>1</v>
      </c>
      <c r="F203" s="167" t="s">
        <v>472</v>
      </c>
      <c r="H203" s="166" t="s">
        <v>1</v>
      </c>
      <c r="I203" s="168"/>
      <c r="L203" s="164"/>
      <c r="M203" s="169"/>
      <c r="N203" s="170"/>
      <c r="O203" s="170"/>
      <c r="P203" s="170"/>
      <c r="Q203" s="170"/>
      <c r="R203" s="170"/>
      <c r="S203" s="170"/>
      <c r="T203" s="171"/>
      <c r="AT203" s="166" t="s">
        <v>174</v>
      </c>
      <c r="AU203" s="166" t="s">
        <v>84</v>
      </c>
      <c r="AV203" s="13" t="s">
        <v>82</v>
      </c>
      <c r="AW203" s="13" t="s">
        <v>30</v>
      </c>
      <c r="AX203" s="13" t="s">
        <v>74</v>
      </c>
      <c r="AY203" s="166" t="s">
        <v>166</v>
      </c>
    </row>
    <row r="204" spans="1:65" s="14" customFormat="1" ht="11.25">
      <c r="B204" s="172"/>
      <c r="D204" s="165" t="s">
        <v>174</v>
      </c>
      <c r="E204" s="173" t="s">
        <v>1</v>
      </c>
      <c r="F204" s="174" t="s">
        <v>473</v>
      </c>
      <c r="H204" s="175">
        <v>14</v>
      </c>
      <c r="I204" s="176"/>
      <c r="L204" s="172"/>
      <c r="M204" s="177"/>
      <c r="N204" s="178"/>
      <c r="O204" s="178"/>
      <c r="P204" s="178"/>
      <c r="Q204" s="178"/>
      <c r="R204" s="178"/>
      <c r="S204" s="178"/>
      <c r="T204" s="179"/>
      <c r="AT204" s="173" t="s">
        <v>174</v>
      </c>
      <c r="AU204" s="173" t="s">
        <v>84</v>
      </c>
      <c r="AV204" s="14" t="s">
        <v>84</v>
      </c>
      <c r="AW204" s="14" t="s">
        <v>30</v>
      </c>
      <c r="AX204" s="14" t="s">
        <v>74</v>
      </c>
      <c r="AY204" s="173" t="s">
        <v>166</v>
      </c>
    </row>
    <row r="205" spans="1:65" s="15" customFormat="1" ht="11.25">
      <c r="B205" s="180"/>
      <c r="D205" s="165" t="s">
        <v>174</v>
      </c>
      <c r="E205" s="181" t="s">
        <v>1</v>
      </c>
      <c r="F205" s="182" t="s">
        <v>177</v>
      </c>
      <c r="H205" s="183">
        <v>14</v>
      </c>
      <c r="I205" s="184"/>
      <c r="L205" s="180"/>
      <c r="M205" s="185"/>
      <c r="N205" s="186"/>
      <c r="O205" s="186"/>
      <c r="P205" s="186"/>
      <c r="Q205" s="186"/>
      <c r="R205" s="186"/>
      <c r="S205" s="186"/>
      <c r="T205" s="187"/>
      <c r="AT205" s="181" t="s">
        <v>174</v>
      </c>
      <c r="AU205" s="181" t="s">
        <v>84</v>
      </c>
      <c r="AV205" s="15" t="s">
        <v>172</v>
      </c>
      <c r="AW205" s="15" t="s">
        <v>30</v>
      </c>
      <c r="AX205" s="15" t="s">
        <v>82</v>
      </c>
      <c r="AY205" s="181" t="s">
        <v>166</v>
      </c>
    </row>
    <row r="206" spans="1:65" s="2" customFormat="1" ht="24.2" customHeight="1">
      <c r="A206" s="32"/>
      <c r="B206" s="149"/>
      <c r="C206" s="191" t="s">
        <v>350</v>
      </c>
      <c r="D206" s="191" t="s">
        <v>244</v>
      </c>
      <c r="E206" s="192" t="s">
        <v>474</v>
      </c>
      <c r="F206" s="193" t="s">
        <v>475</v>
      </c>
      <c r="G206" s="194" t="s">
        <v>180</v>
      </c>
      <c r="H206" s="195">
        <v>14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39</v>
      </c>
      <c r="O206" s="58"/>
      <c r="P206" s="160">
        <f>O206*H206</f>
        <v>0</v>
      </c>
      <c r="Q206" s="160">
        <v>6.9999999999999999E-4</v>
      </c>
      <c r="R206" s="160">
        <f>Q206*H206</f>
        <v>9.7999999999999997E-3</v>
      </c>
      <c r="S206" s="160">
        <v>0</v>
      </c>
      <c r="T206" s="161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209</v>
      </c>
      <c r="AT206" s="162" t="s">
        <v>244</v>
      </c>
      <c r="AU206" s="162" t="s">
        <v>84</v>
      </c>
      <c r="AY206" s="17" t="s">
        <v>166</v>
      </c>
      <c r="BE206" s="163">
        <f>IF(N206="základní",J206,0)</f>
        <v>0</v>
      </c>
      <c r="BF206" s="163">
        <f>IF(N206="snížená",J206,0)</f>
        <v>0</v>
      </c>
      <c r="BG206" s="163">
        <f>IF(N206="zákl. přenesená",J206,0)</f>
        <v>0</v>
      </c>
      <c r="BH206" s="163">
        <f>IF(N206="sníž. přenesená",J206,0)</f>
        <v>0</v>
      </c>
      <c r="BI206" s="163">
        <f>IF(N206="nulová",J206,0)</f>
        <v>0</v>
      </c>
      <c r="BJ206" s="17" t="s">
        <v>82</v>
      </c>
      <c r="BK206" s="163">
        <f>ROUND(I206*H206,2)</f>
        <v>0</v>
      </c>
      <c r="BL206" s="17" t="s">
        <v>172</v>
      </c>
      <c r="BM206" s="162" t="s">
        <v>476</v>
      </c>
    </row>
    <row r="207" spans="1:65" s="13" customFormat="1" ht="11.25">
      <c r="B207" s="164"/>
      <c r="D207" s="165" t="s">
        <v>174</v>
      </c>
      <c r="E207" s="166" t="s">
        <v>1</v>
      </c>
      <c r="F207" s="167" t="s">
        <v>472</v>
      </c>
      <c r="H207" s="166" t="s">
        <v>1</v>
      </c>
      <c r="I207" s="168"/>
      <c r="L207" s="164"/>
      <c r="M207" s="169"/>
      <c r="N207" s="170"/>
      <c r="O207" s="170"/>
      <c r="P207" s="170"/>
      <c r="Q207" s="170"/>
      <c r="R207" s="170"/>
      <c r="S207" s="170"/>
      <c r="T207" s="171"/>
      <c r="AT207" s="166" t="s">
        <v>174</v>
      </c>
      <c r="AU207" s="166" t="s">
        <v>84</v>
      </c>
      <c r="AV207" s="13" t="s">
        <v>82</v>
      </c>
      <c r="AW207" s="13" t="s">
        <v>30</v>
      </c>
      <c r="AX207" s="13" t="s">
        <v>74</v>
      </c>
      <c r="AY207" s="166" t="s">
        <v>166</v>
      </c>
    </row>
    <row r="208" spans="1:65" s="14" customFormat="1" ht="11.25">
      <c r="B208" s="172"/>
      <c r="D208" s="165" t="s">
        <v>174</v>
      </c>
      <c r="E208" s="173" t="s">
        <v>1</v>
      </c>
      <c r="F208" s="174" t="s">
        <v>473</v>
      </c>
      <c r="H208" s="175">
        <v>14</v>
      </c>
      <c r="I208" s="176"/>
      <c r="L208" s="172"/>
      <c r="M208" s="177"/>
      <c r="N208" s="178"/>
      <c r="O208" s="178"/>
      <c r="P208" s="178"/>
      <c r="Q208" s="178"/>
      <c r="R208" s="178"/>
      <c r="S208" s="178"/>
      <c r="T208" s="179"/>
      <c r="AT208" s="173" t="s">
        <v>174</v>
      </c>
      <c r="AU208" s="173" t="s">
        <v>84</v>
      </c>
      <c r="AV208" s="14" t="s">
        <v>84</v>
      </c>
      <c r="AW208" s="14" t="s">
        <v>30</v>
      </c>
      <c r="AX208" s="14" t="s">
        <v>74</v>
      </c>
      <c r="AY208" s="173" t="s">
        <v>166</v>
      </c>
    </row>
    <row r="209" spans="1:65" s="15" customFormat="1" ht="11.25">
      <c r="B209" s="180"/>
      <c r="D209" s="165" t="s">
        <v>174</v>
      </c>
      <c r="E209" s="181" t="s">
        <v>1</v>
      </c>
      <c r="F209" s="182" t="s">
        <v>177</v>
      </c>
      <c r="H209" s="183">
        <v>14</v>
      </c>
      <c r="I209" s="184"/>
      <c r="L209" s="180"/>
      <c r="M209" s="185"/>
      <c r="N209" s="186"/>
      <c r="O209" s="186"/>
      <c r="P209" s="186"/>
      <c r="Q209" s="186"/>
      <c r="R209" s="186"/>
      <c r="S209" s="186"/>
      <c r="T209" s="187"/>
      <c r="AT209" s="181" t="s">
        <v>174</v>
      </c>
      <c r="AU209" s="181" t="s">
        <v>84</v>
      </c>
      <c r="AV209" s="15" t="s">
        <v>172</v>
      </c>
      <c r="AW209" s="15" t="s">
        <v>30</v>
      </c>
      <c r="AX209" s="15" t="s">
        <v>82</v>
      </c>
      <c r="AY209" s="181" t="s">
        <v>166</v>
      </c>
    </row>
    <row r="210" spans="1:65" s="2" customFormat="1" ht="24.2" customHeight="1">
      <c r="A210" s="32"/>
      <c r="B210" s="149"/>
      <c r="C210" s="150" t="s">
        <v>355</v>
      </c>
      <c r="D210" s="150" t="s">
        <v>168</v>
      </c>
      <c r="E210" s="151" t="s">
        <v>477</v>
      </c>
      <c r="F210" s="152" t="s">
        <v>478</v>
      </c>
      <c r="G210" s="153" t="s">
        <v>260</v>
      </c>
      <c r="H210" s="154">
        <v>13.5</v>
      </c>
      <c r="I210" s="155"/>
      <c r="J210" s="156">
        <f>ROUND(I210*H210,2)</f>
        <v>0</v>
      </c>
      <c r="K210" s="157"/>
      <c r="L210" s="33"/>
      <c r="M210" s="158" t="s">
        <v>1</v>
      </c>
      <c r="N210" s="159" t="s">
        <v>39</v>
      </c>
      <c r="O210" s="58"/>
      <c r="P210" s="160">
        <f>O210*H210</f>
        <v>0</v>
      </c>
      <c r="Q210" s="160">
        <v>0</v>
      </c>
      <c r="R210" s="160">
        <f>Q210*H210</f>
        <v>0</v>
      </c>
      <c r="S210" s="160">
        <v>0</v>
      </c>
      <c r="T210" s="161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172</v>
      </c>
      <c r="AT210" s="162" t="s">
        <v>168</v>
      </c>
      <c r="AU210" s="162" t="s">
        <v>84</v>
      </c>
      <c r="AY210" s="17" t="s">
        <v>166</v>
      </c>
      <c r="BE210" s="163">
        <f>IF(N210="základní",J210,0)</f>
        <v>0</v>
      </c>
      <c r="BF210" s="163">
        <f>IF(N210="snížená",J210,0)</f>
        <v>0</v>
      </c>
      <c r="BG210" s="163">
        <f>IF(N210="zákl. přenesená",J210,0)</f>
        <v>0</v>
      </c>
      <c r="BH210" s="163">
        <f>IF(N210="sníž. přenesená",J210,0)</f>
        <v>0</v>
      </c>
      <c r="BI210" s="163">
        <f>IF(N210="nulová",J210,0)</f>
        <v>0</v>
      </c>
      <c r="BJ210" s="17" t="s">
        <v>82</v>
      </c>
      <c r="BK210" s="163">
        <f>ROUND(I210*H210,2)</f>
        <v>0</v>
      </c>
      <c r="BL210" s="17" t="s">
        <v>172</v>
      </c>
      <c r="BM210" s="162" t="s">
        <v>479</v>
      </c>
    </row>
    <row r="211" spans="1:65" s="13" customFormat="1" ht="11.25">
      <c r="B211" s="164"/>
      <c r="D211" s="165" t="s">
        <v>174</v>
      </c>
      <c r="E211" s="166" t="s">
        <v>1</v>
      </c>
      <c r="F211" s="167" t="s">
        <v>480</v>
      </c>
      <c r="H211" s="166" t="s">
        <v>1</v>
      </c>
      <c r="I211" s="168"/>
      <c r="L211" s="164"/>
      <c r="M211" s="169"/>
      <c r="N211" s="170"/>
      <c r="O211" s="170"/>
      <c r="P211" s="170"/>
      <c r="Q211" s="170"/>
      <c r="R211" s="170"/>
      <c r="S211" s="170"/>
      <c r="T211" s="171"/>
      <c r="AT211" s="166" t="s">
        <v>174</v>
      </c>
      <c r="AU211" s="166" t="s">
        <v>84</v>
      </c>
      <c r="AV211" s="13" t="s">
        <v>82</v>
      </c>
      <c r="AW211" s="13" t="s">
        <v>30</v>
      </c>
      <c r="AX211" s="13" t="s">
        <v>74</v>
      </c>
      <c r="AY211" s="166" t="s">
        <v>166</v>
      </c>
    </row>
    <row r="212" spans="1:65" s="13" customFormat="1" ht="33.75">
      <c r="B212" s="164"/>
      <c r="D212" s="165" t="s">
        <v>174</v>
      </c>
      <c r="E212" s="166" t="s">
        <v>1</v>
      </c>
      <c r="F212" s="167" t="s">
        <v>481</v>
      </c>
      <c r="H212" s="166" t="s">
        <v>1</v>
      </c>
      <c r="I212" s="168"/>
      <c r="L212" s="164"/>
      <c r="M212" s="169"/>
      <c r="N212" s="170"/>
      <c r="O212" s="170"/>
      <c r="P212" s="170"/>
      <c r="Q212" s="170"/>
      <c r="R212" s="170"/>
      <c r="S212" s="170"/>
      <c r="T212" s="171"/>
      <c r="AT212" s="166" t="s">
        <v>174</v>
      </c>
      <c r="AU212" s="166" t="s">
        <v>84</v>
      </c>
      <c r="AV212" s="13" t="s">
        <v>82</v>
      </c>
      <c r="AW212" s="13" t="s">
        <v>30</v>
      </c>
      <c r="AX212" s="13" t="s">
        <v>74</v>
      </c>
      <c r="AY212" s="166" t="s">
        <v>166</v>
      </c>
    </row>
    <row r="213" spans="1:65" s="13" customFormat="1" ht="22.5">
      <c r="B213" s="164"/>
      <c r="D213" s="165" t="s">
        <v>174</v>
      </c>
      <c r="E213" s="166" t="s">
        <v>1</v>
      </c>
      <c r="F213" s="167" t="s">
        <v>482</v>
      </c>
      <c r="H213" s="166" t="s">
        <v>1</v>
      </c>
      <c r="I213" s="168"/>
      <c r="L213" s="164"/>
      <c r="M213" s="169"/>
      <c r="N213" s="170"/>
      <c r="O213" s="170"/>
      <c r="P213" s="170"/>
      <c r="Q213" s="170"/>
      <c r="R213" s="170"/>
      <c r="S213" s="170"/>
      <c r="T213" s="171"/>
      <c r="AT213" s="166" t="s">
        <v>174</v>
      </c>
      <c r="AU213" s="166" t="s">
        <v>84</v>
      </c>
      <c r="AV213" s="13" t="s">
        <v>82</v>
      </c>
      <c r="AW213" s="13" t="s">
        <v>30</v>
      </c>
      <c r="AX213" s="13" t="s">
        <v>74</v>
      </c>
      <c r="AY213" s="166" t="s">
        <v>166</v>
      </c>
    </row>
    <row r="214" spans="1:65" s="14" customFormat="1" ht="11.25">
      <c r="B214" s="172"/>
      <c r="D214" s="165" t="s">
        <v>174</v>
      </c>
      <c r="E214" s="173" t="s">
        <v>1</v>
      </c>
      <c r="F214" s="174" t="s">
        <v>483</v>
      </c>
      <c r="H214" s="175">
        <v>13.5</v>
      </c>
      <c r="I214" s="176"/>
      <c r="L214" s="172"/>
      <c r="M214" s="177"/>
      <c r="N214" s="178"/>
      <c r="O214" s="178"/>
      <c r="P214" s="178"/>
      <c r="Q214" s="178"/>
      <c r="R214" s="178"/>
      <c r="S214" s="178"/>
      <c r="T214" s="179"/>
      <c r="AT214" s="173" t="s">
        <v>174</v>
      </c>
      <c r="AU214" s="173" t="s">
        <v>84</v>
      </c>
      <c r="AV214" s="14" t="s">
        <v>84</v>
      </c>
      <c r="AW214" s="14" t="s">
        <v>30</v>
      </c>
      <c r="AX214" s="14" t="s">
        <v>74</v>
      </c>
      <c r="AY214" s="173" t="s">
        <v>166</v>
      </c>
    </row>
    <row r="215" spans="1:65" s="15" customFormat="1" ht="11.25">
      <c r="B215" s="180"/>
      <c r="D215" s="165" t="s">
        <v>174</v>
      </c>
      <c r="E215" s="181" t="s">
        <v>1</v>
      </c>
      <c r="F215" s="182" t="s">
        <v>177</v>
      </c>
      <c r="H215" s="183">
        <v>13.5</v>
      </c>
      <c r="I215" s="184"/>
      <c r="L215" s="180"/>
      <c r="M215" s="185"/>
      <c r="N215" s="186"/>
      <c r="O215" s="186"/>
      <c r="P215" s="186"/>
      <c r="Q215" s="186"/>
      <c r="R215" s="186"/>
      <c r="S215" s="186"/>
      <c r="T215" s="187"/>
      <c r="AT215" s="181" t="s">
        <v>174</v>
      </c>
      <c r="AU215" s="181" t="s">
        <v>84</v>
      </c>
      <c r="AV215" s="15" t="s">
        <v>172</v>
      </c>
      <c r="AW215" s="15" t="s">
        <v>30</v>
      </c>
      <c r="AX215" s="15" t="s">
        <v>82</v>
      </c>
      <c r="AY215" s="181" t="s">
        <v>166</v>
      </c>
    </row>
    <row r="216" spans="1:65" s="2" customFormat="1" ht="24.2" customHeight="1">
      <c r="A216" s="32"/>
      <c r="B216" s="149"/>
      <c r="C216" s="150" t="s">
        <v>359</v>
      </c>
      <c r="D216" s="150" t="s">
        <v>168</v>
      </c>
      <c r="E216" s="151" t="s">
        <v>484</v>
      </c>
      <c r="F216" s="152" t="s">
        <v>485</v>
      </c>
      <c r="G216" s="153" t="s">
        <v>171</v>
      </c>
      <c r="H216" s="154">
        <v>21.6</v>
      </c>
      <c r="I216" s="155"/>
      <c r="J216" s="156">
        <f>ROUND(I216*H216,2)</f>
        <v>0</v>
      </c>
      <c r="K216" s="157"/>
      <c r="L216" s="33"/>
      <c r="M216" s="158" t="s">
        <v>1</v>
      </c>
      <c r="N216" s="159" t="s">
        <v>39</v>
      </c>
      <c r="O216" s="58"/>
      <c r="P216" s="160">
        <f>O216*H216</f>
        <v>0</v>
      </c>
      <c r="Q216" s="160">
        <v>0</v>
      </c>
      <c r="R216" s="160">
        <f>Q216*H216</f>
        <v>0</v>
      </c>
      <c r="S216" s="160">
        <v>0</v>
      </c>
      <c r="T216" s="161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172</v>
      </c>
      <c r="AT216" s="162" t="s">
        <v>168</v>
      </c>
      <c r="AU216" s="162" t="s">
        <v>84</v>
      </c>
      <c r="AY216" s="17" t="s">
        <v>166</v>
      </c>
      <c r="BE216" s="163">
        <f>IF(N216="základní",J216,0)</f>
        <v>0</v>
      </c>
      <c r="BF216" s="163">
        <f>IF(N216="snížená",J216,0)</f>
        <v>0</v>
      </c>
      <c r="BG216" s="163">
        <f>IF(N216="zákl. přenesená",J216,0)</f>
        <v>0</v>
      </c>
      <c r="BH216" s="163">
        <f>IF(N216="sníž. přenesená",J216,0)</f>
        <v>0</v>
      </c>
      <c r="BI216" s="163">
        <f>IF(N216="nulová",J216,0)</f>
        <v>0</v>
      </c>
      <c r="BJ216" s="17" t="s">
        <v>82</v>
      </c>
      <c r="BK216" s="163">
        <f>ROUND(I216*H216,2)</f>
        <v>0</v>
      </c>
      <c r="BL216" s="17" t="s">
        <v>172</v>
      </c>
      <c r="BM216" s="162" t="s">
        <v>486</v>
      </c>
    </row>
    <row r="217" spans="1:65" s="13" customFormat="1" ht="22.5">
      <c r="B217" s="164"/>
      <c r="D217" s="165" t="s">
        <v>174</v>
      </c>
      <c r="E217" s="166" t="s">
        <v>1</v>
      </c>
      <c r="F217" s="167" t="s">
        <v>487</v>
      </c>
      <c r="H217" s="166" t="s">
        <v>1</v>
      </c>
      <c r="I217" s="168"/>
      <c r="L217" s="164"/>
      <c r="M217" s="169"/>
      <c r="N217" s="170"/>
      <c r="O217" s="170"/>
      <c r="P217" s="170"/>
      <c r="Q217" s="170"/>
      <c r="R217" s="170"/>
      <c r="S217" s="170"/>
      <c r="T217" s="171"/>
      <c r="AT217" s="166" t="s">
        <v>174</v>
      </c>
      <c r="AU217" s="166" t="s">
        <v>84</v>
      </c>
      <c r="AV217" s="13" t="s">
        <v>82</v>
      </c>
      <c r="AW217" s="13" t="s">
        <v>30</v>
      </c>
      <c r="AX217" s="13" t="s">
        <v>74</v>
      </c>
      <c r="AY217" s="166" t="s">
        <v>166</v>
      </c>
    </row>
    <row r="218" spans="1:65" s="14" customFormat="1" ht="11.25">
      <c r="B218" s="172"/>
      <c r="D218" s="165" t="s">
        <v>174</v>
      </c>
      <c r="E218" s="173" t="s">
        <v>1</v>
      </c>
      <c r="F218" s="174" t="s">
        <v>488</v>
      </c>
      <c r="H218" s="175">
        <v>21.6</v>
      </c>
      <c r="I218" s="176"/>
      <c r="L218" s="172"/>
      <c r="M218" s="177"/>
      <c r="N218" s="178"/>
      <c r="O218" s="178"/>
      <c r="P218" s="178"/>
      <c r="Q218" s="178"/>
      <c r="R218" s="178"/>
      <c r="S218" s="178"/>
      <c r="T218" s="179"/>
      <c r="AT218" s="173" t="s">
        <v>174</v>
      </c>
      <c r="AU218" s="173" t="s">
        <v>84</v>
      </c>
      <c r="AV218" s="14" t="s">
        <v>84</v>
      </c>
      <c r="AW218" s="14" t="s">
        <v>30</v>
      </c>
      <c r="AX218" s="14" t="s">
        <v>74</v>
      </c>
      <c r="AY218" s="173" t="s">
        <v>166</v>
      </c>
    </row>
    <row r="219" spans="1:65" s="15" customFormat="1" ht="11.25">
      <c r="B219" s="180"/>
      <c r="D219" s="165" t="s">
        <v>174</v>
      </c>
      <c r="E219" s="181" t="s">
        <v>1</v>
      </c>
      <c r="F219" s="182" t="s">
        <v>177</v>
      </c>
      <c r="H219" s="183">
        <v>21.6</v>
      </c>
      <c r="I219" s="184"/>
      <c r="L219" s="180"/>
      <c r="M219" s="185"/>
      <c r="N219" s="186"/>
      <c r="O219" s="186"/>
      <c r="P219" s="186"/>
      <c r="Q219" s="186"/>
      <c r="R219" s="186"/>
      <c r="S219" s="186"/>
      <c r="T219" s="187"/>
      <c r="AT219" s="181" t="s">
        <v>174</v>
      </c>
      <c r="AU219" s="181" t="s">
        <v>84</v>
      </c>
      <c r="AV219" s="15" t="s">
        <v>172</v>
      </c>
      <c r="AW219" s="15" t="s">
        <v>30</v>
      </c>
      <c r="AX219" s="15" t="s">
        <v>82</v>
      </c>
      <c r="AY219" s="181" t="s">
        <v>166</v>
      </c>
    </row>
    <row r="220" spans="1:65" s="2" customFormat="1" ht="16.5" customHeight="1">
      <c r="A220" s="32"/>
      <c r="B220" s="149"/>
      <c r="C220" s="191" t="s">
        <v>363</v>
      </c>
      <c r="D220" s="191" t="s">
        <v>244</v>
      </c>
      <c r="E220" s="192" t="s">
        <v>489</v>
      </c>
      <c r="F220" s="193" t="s">
        <v>490</v>
      </c>
      <c r="G220" s="194" t="s">
        <v>247</v>
      </c>
      <c r="H220" s="195">
        <v>0.222</v>
      </c>
      <c r="I220" s="196"/>
      <c r="J220" s="197">
        <f>ROUND(I220*H220,2)</f>
        <v>0</v>
      </c>
      <c r="K220" s="198"/>
      <c r="L220" s="199"/>
      <c r="M220" s="200" t="s">
        <v>1</v>
      </c>
      <c r="N220" s="201" t="s">
        <v>39</v>
      </c>
      <c r="O220" s="58"/>
      <c r="P220" s="160">
        <f>O220*H220</f>
        <v>0</v>
      </c>
      <c r="Q220" s="160">
        <v>0.2</v>
      </c>
      <c r="R220" s="160">
        <f>Q220*H220</f>
        <v>4.4400000000000002E-2</v>
      </c>
      <c r="S220" s="160">
        <v>0</v>
      </c>
      <c r="T220" s="161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2" t="s">
        <v>209</v>
      </c>
      <c r="AT220" s="162" t="s">
        <v>244</v>
      </c>
      <c r="AU220" s="162" t="s">
        <v>84</v>
      </c>
      <c r="AY220" s="17" t="s">
        <v>166</v>
      </c>
      <c r="BE220" s="163">
        <f>IF(N220="základní",J220,0)</f>
        <v>0</v>
      </c>
      <c r="BF220" s="163">
        <f>IF(N220="snížená",J220,0)</f>
        <v>0</v>
      </c>
      <c r="BG220" s="163">
        <f>IF(N220="zákl. přenesená",J220,0)</f>
        <v>0</v>
      </c>
      <c r="BH220" s="163">
        <f>IF(N220="sníž. přenesená",J220,0)</f>
        <v>0</v>
      </c>
      <c r="BI220" s="163">
        <f>IF(N220="nulová",J220,0)</f>
        <v>0</v>
      </c>
      <c r="BJ220" s="17" t="s">
        <v>82</v>
      </c>
      <c r="BK220" s="163">
        <f>ROUND(I220*H220,2)</f>
        <v>0</v>
      </c>
      <c r="BL220" s="17" t="s">
        <v>172</v>
      </c>
      <c r="BM220" s="162" t="s">
        <v>491</v>
      </c>
    </row>
    <row r="221" spans="1:65" s="13" customFormat="1" ht="22.5">
      <c r="B221" s="164"/>
      <c r="D221" s="165" t="s">
        <v>174</v>
      </c>
      <c r="E221" s="166" t="s">
        <v>1</v>
      </c>
      <c r="F221" s="167" t="s">
        <v>487</v>
      </c>
      <c r="H221" s="166" t="s">
        <v>1</v>
      </c>
      <c r="I221" s="168"/>
      <c r="L221" s="164"/>
      <c r="M221" s="169"/>
      <c r="N221" s="170"/>
      <c r="O221" s="170"/>
      <c r="P221" s="170"/>
      <c r="Q221" s="170"/>
      <c r="R221" s="170"/>
      <c r="S221" s="170"/>
      <c r="T221" s="171"/>
      <c r="AT221" s="166" t="s">
        <v>174</v>
      </c>
      <c r="AU221" s="166" t="s">
        <v>84</v>
      </c>
      <c r="AV221" s="13" t="s">
        <v>82</v>
      </c>
      <c r="AW221" s="13" t="s">
        <v>30</v>
      </c>
      <c r="AX221" s="13" t="s">
        <v>74</v>
      </c>
      <c r="AY221" s="166" t="s">
        <v>166</v>
      </c>
    </row>
    <row r="222" spans="1:65" s="14" customFormat="1" ht="11.25">
      <c r="B222" s="172"/>
      <c r="D222" s="165" t="s">
        <v>174</v>
      </c>
      <c r="E222" s="173" t="s">
        <v>1</v>
      </c>
      <c r="F222" s="174" t="s">
        <v>492</v>
      </c>
      <c r="H222" s="175">
        <v>2.16</v>
      </c>
      <c r="I222" s="176"/>
      <c r="L222" s="172"/>
      <c r="M222" s="177"/>
      <c r="N222" s="178"/>
      <c r="O222" s="178"/>
      <c r="P222" s="178"/>
      <c r="Q222" s="178"/>
      <c r="R222" s="178"/>
      <c r="S222" s="178"/>
      <c r="T222" s="179"/>
      <c r="AT222" s="173" t="s">
        <v>174</v>
      </c>
      <c r="AU222" s="173" t="s">
        <v>84</v>
      </c>
      <c r="AV222" s="14" t="s">
        <v>84</v>
      </c>
      <c r="AW222" s="14" t="s">
        <v>30</v>
      </c>
      <c r="AX222" s="14" t="s">
        <v>74</v>
      </c>
      <c r="AY222" s="173" t="s">
        <v>166</v>
      </c>
    </row>
    <row r="223" spans="1:65" s="15" customFormat="1" ht="11.25">
      <c r="B223" s="180"/>
      <c r="D223" s="165" t="s">
        <v>174</v>
      </c>
      <c r="E223" s="181" t="s">
        <v>1</v>
      </c>
      <c r="F223" s="182" t="s">
        <v>177</v>
      </c>
      <c r="H223" s="183">
        <v>2.16</v>
      </c>
      <c r="I223" s="184"/>
      <c r="L223" s="180"/>
      <c r="M223" s="185"/>
      <c r="N223" s="186"/>
      <c r="O223" s="186"/>
      <c r="P223" s="186"/>
      <c r="Q223" s="186"/>
      <c r="R223" s="186"/>
      <c r="S223" s="186"/>
      <c r="T223" s="187"/>
      <c r="AT223" s="181" t="s">
        <v>174</v>
      </c>
      <c r="AU223" s="181" t="s">
        <v>84</v>
      </c>
      <c r="AV223" s="15" t="s">
        <v>172</v>
      </c>
      <c r="AW223" s="15" t="s">
        <v>30</v>
      </c>
      <c r="AX223" s="15" t="s">
        <v>82</v>
      </c>
      <c r="AY223" s="181" t="s">
        <v>166</v>
      </c>
    </row>
    <row r="224" spans="1:65" s="14" customFormat="1" ht="11.25">
      <c r="B224" s="172"/>
      <c r="D224" s="165" t="s">
        <v>174</v>
      </c>
      <c r="F224" s="174" t="s">
        <v>493</v>
      </c>
      <c r="H224" s="175">
        <v>0.222</v>
      </c>
      <c r="I224" s="176"/>
      <c r="L224" s="172"/>
      <c r="M224" s="177"/>
      <c r="N224" s="178"/>
      <c r="O224" s="178"/>
      <c r="P224" s="178"/>
      <c r="Q224" s="178"/>
      <c r="R224" s="178"/>
      <c r="S224" s="178"/>
      <c r="T224" s="179"/>
      <c r="AT224" s="173" t="s">
        <v>174</v>
      </c>
      <c r="AU224" s="173" t="s">
        <v>84</v>
      </c>
      <c r="AV224" s="14" t="s">
        <v>84</v>
      </c>
      <c r="AW224" s="14" t="s">
        <v>3</v>
      </c>
      <c r="AX224" s="14" t="s">
        <v>82</v>
      </c>
      <c r="AY224" s="173" t="s">
        <v>166</v>
      </c>
    </row>
    <row r="225" spans="1:65" s="12" customFormat="1" ht="22.9" customHeight="1">
      <c r="B225" s="136"/>
      <c r="D225" s="137" t="s">
        <v>73</v>
      </c>
      <c r="E225" s="147" t="s">
        <v>374</v>
      </c>
      <c r="F225" s="147" t="s">
        <v>375</v>
      </c>
      <c r="I225" s="139"/>
      <c r="J225" s="148">
        <f>BK225</f>
        <v>0</v>
      </c>
      <c r="L225" s="136"/>
      <c r="M225" s="141"/>
      <c r="N225" s="142"/>
      <c r="O225" s="142"/>
      <c r="P225" s="143">
        <f>P226</f>
        <v>0</v>
      </c>
      <c r="Q225" s="142"/>
      <c r="R225" s="143">
        <f>R226</f>
        <v>0</v>
      </c>
      <c r="S225" s="142"/>
      <c r="T225" s="144">
        <f>T226</f>
        <v>0</v>
      </c>
      <c r="AR225" s="137" t="s">
        <v>82</v>
      </c>
      <c r="AT225" s="145" t="s">
        <v>73</v>
      </c>
      <c r="AU225" s="145" t="s">
        <v>82</v>
      </c>
      <c r="AY225" s="137" t="s">
        <v>166</v>
      </c>
      <c r="BK225" s="146">
        <f>BK226</f>
        <v>0</v>
      </c>
    </row>
    <row r="226" spans="1:65" s="2" customFormat="1" ht="24.2" customHeight="1">
      <c r="A226" s="32"/>
      <c r="B226" s="149"/>
      <c r="C226" s="150" t="s">
        <v>368</v>
      </c>
      <c r="D226" s="150" t="s">
        <v>168</v>
      </c>
      <c r="E226" s="151" t="s">
        <v>377</v>
      </c>
      <c r="F226" s="152" t="s">
        <v>378</v>
      </c>
      <c r="G226" s="153" t="s">
        <v>379</v>
      </c>
      <c r="H226" s="154">
        <v>26.984999999999999</v>
      </c>
      <c r="I226" s="155"/>
      <c r="J226" s="156">
        <f>ROUND(I226*H226,2)</f>
        <v>0</v>
      </c>
      <c r="K226" s="157"/>
      <c r="L226" s="33"/>
      <c r="M226" s="202" t="s">
        <v>1</v>
      </c>
      <c r="N226" s="203" t="s">
        <v>39</v>
      </c>
      <c r="O226" s="204"/>
      <c r="P226" s="205">
        <f>O226*H226</f>
        <v>0</v>
      </c>
      <c r="Q226" s="205">
        <v>0</v>
      </c>
      <c r="R226" s="205">
        <f>Q226*H226</f>
        <v>0</v>
      </c>
      <c r="S226" s="205">
        <v>0</v>
      </c>
      <c r="T226" s="206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2" t="s">
        <v>172</v>
      </c>
      <c r="AT226" s="162" t="s">
        <v>168</v>
      </c>
      <c r="AU226" s="162" t="s">
        <v>84</v>
      </c>
      <c r="AY226" s="17" t="s">
        <v>166</v>
      </c>
      <c r="BE226" s="163">
        <f>IF(N226="základní",J226,0)</f>
        <v>0</v>
      </c>
      <c r="BF226" s="163">
        <f>IF(N226="snížená",J226,0)</f>
        <v>0</v>
      </c>
      <c r="BG226" s="163">
        <f>IF(N226="zákl. přenesená",J226,0)</f>
        <v>0</v>
      </c>
      <c r="BH226" s="163">
        <f>IF(N226="sníž. přenesená",J226,0)</f>
        <v>0</v>
      </c>
      <c r="BI226" s="163">
        <f>IF(N226="nulová",J226,0)</f>
        <v>0</v>
      </c>
      <c r="BJ226" s="17" t="s">
        <v>82</v>
      </c>
      <c r="BK226" s="163">
        <f>ROUND(I226*H226,2)</f>
        <v>0</v>
      </c>
      <c r="BL226" s="17" t="s">
        <v>172</v>
      </c>
      <c r="BM226" s="162" t="s">
        <v>494</v>
      </c>
    </row>
    <row r="227" spans="1:65" s="2" customFormat="1" ht="6.95" customHeight="1">
      <c r="A227" s="32"/>
      <c r="B227" s="47"/>
      <c r="C227" s="48"/>
      <c r="D227" s="48"/>
      <c r="E227" s="48"/>
      <c r="F227" s="48"/>
      <c r="G227" s="48"/>
      <c r="H227" s="48"/>
      <c r="I227" s="48"/>
      <c r="J227" s="48"/>
      <c r="K227" s="48"/>
      <c r="L227" s="33"/>
      <c r="M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</row>
  </sheetData>
  <autoFilter ref="C122:K226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250" t="s">
        <v>235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236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12" t="s">
        <v>495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17. 4. 2025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tr">
        <f>IF('Rekapitulace stavby'!AN10="","",'Rekapitulace stavby'!AN10)</f>
        <v/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IF('Rekapitulace stavby'!E11="","",'Rekapitulace stavby'!E11)</f>
        <v xml:space="preserve"> </v>
      </c>
      <c r="F17" s="32"/>
      <c r="G17" s="32"/>
      <c r="H17" s="32"/>
      <c r="I17" s="27" t="s">
        <v>26</v>
      </c>
      <c r="J17" s="25" t="str">
        <f>IF('Rekapitulace stavby'!AN11="","",'Rekapitulace stavby'!AN11)</f>
        <v/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3" t="str">
        <f>'Rekapitulace stavby'!E14</f>
        <v>Vyplň údaj</v>
      </c>
      <c r="F20" s="218"/>
      <c r="G20" s="218"/>
      <c r="H20" s="218"/>
      <c r="I20" s="27" t="s">
        <v>26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25</v>
      </c>
      <c r="J22" s="25" t="str">
        <f>IF('Rekapitulace stavby'!AN16="","",'Rekapitulace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IF('Rekapitulace stavby'!E17="","",'Rekapitulace stavby'!E17)</f>
        <v xml:space="preserve"> </v>
      </c>
      <c r="F23" s="32"/>
      <c r="G23" s="32"/>
      <c r="H23" s="32"/>
      <c r="I23" s="27" t="s">
        <v>26</v>
      </c>
      <c r="J23" s="25" t="str">
        <f>IF('Rekapitulace stavby'!AN17="","",'Rekapitulace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25</v>
      </c>
      <c r="J25" s="25" t="str">
        <f>IF('Rekapitulace stavby'!AN19="","",'Rekapitulace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IF('Rekapitulace stavby'!E20="","",'Rekapitulace stavby'!E20)</f>
        <v xml:space="preserve"> </v>
      </c>
      <c r="F26" s="32"/>
      <c r="G26" s="32"/>
      <c r="H26" s="32"/>
      <c r="I26" s="27" t="s">
        <v>26</v>
      </c>
      <c r="J26" s="25" t="str">
        <f>IF('Rekapitulace stavby'!AN20="","",'Rekapitulace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3" t="s">
        <v>1</v>
      </c>
      <c r="F29" s="223"/>
      <c r="G29" s="223"/>
      <c r="H29" s="22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34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38</v>
      </c>
      <c r="E35" s="27" t="s">
        <v>39</v>
      </c>
      <c r="F35" s="104">
        <f>ROUND((SUM(BE123:BE248)),  2)</f>
        <v>0</v>
      </c>
      <c r="G35" s="32"/>
      <c r="H35" s="32"/>
      <c r="I35" s="105">
        <v>0.21</v>
      </c>
      <c r="J35" s="104">
        <f>ROUND(((SUM(BE123:BE248))*I35),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40</v>
      </c>
      <c r="F36" s="104">
        <f>ROUND((SUM(BF123:BF248)),  2)</f>
        <v>0</v>
      </c>
      <c r="G36" s="32"/>
      <c r="H36" s="32"/>
      <c r="I36" s="105">
        <v>0.12</v>
      </c>
      <c r="J36" s="104">
        <f>ROUND(((SUM(BF123:BF248))*I36),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4">
        <f>ROUND((SUM(BG123:BG248)),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4">
        <f>ROUND((SUM(BH123:BH248)),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4">
        <f>ROUND((SUM(BI123:BI248)),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250" t="s">
        <v>235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236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12" t="str">
        <f>E11</f>
        <v>002.3 - Keře - plošná výsadba do záhonů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 xml:space="preserve"> </v>
      </c>
      <c r="G91" s="32"/>
      <c r="H91" s="32"/>
      <c r="I91" s="27" t="s">
        <v>22</v>
      </c>
      <c r="J91" s="55" t="str">
        <f>IF(J14="","",J14)</f>
        <v>17. 4. 2025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24</v>
      </c>
      <c r="D93" s="32"/>
      <c r="E93" s="32"/>
      <c r="F93" s="25" t="str">
        <f>E17</f>
        <v xml:space="preserve"> </v>
      </c>
      <c r="G93" s="32"/>
      <c r="H93" s="32"/>
      <c r="I93" s="27" t="s">
        <v>29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148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>
      <c r="B100" s="121"/>
      <c r="D100" s="122" t="s">
        <v>149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>
      <c r="B101" s="121"/>
      <c r="D101" s="122" t="s">
        <v>238</v>
      </c>
      <c r="E101" s="123"/>
      <c r="F101" s="123"/>
      <c r="G101" s="123"/>
      <c r="H101" s="123"/>
      <c r="I101" s="123"/>
      <c r="J101" s="124">
        <f>J247</f>
        <v>0</v>
      </c>
      <c r="L101" s="121"/>
    </row>
    <row r="102" spans="1:47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4.95" customHeight="1">
      <c r="A108" s="32"/>
      <c r="B108" s="33"/>
      <c r="C108" s="21" t="s">
        <v>151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>
      <c r="A110" s="32"/>
      <c r="B110" s="33"/>
      <c r="C110" s="27" t="s">
        <v>16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>
      <c r="A111" s="32"/>
      <c r="B111" s="33"/>
      <c r="C111" s="32"/>
      <c r="D111" s="32"/>
      <c r="E111" s="250" t="str">
        <f>E7</f>
        <v>NÁVRH ZAHRADY MŠ V HOROUŠÁNKÁCH</v>
      </c>
      <c r="F111" s="251"/>
      <c r="G111" s="251"/>
      <c r="H111" s="251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>
      <c r="B112" s="20"/>
      <c r="C112" s="27" t="s">
        <v>141</v>
      </c>
      <c r="L112" s="20"/>
    </row>
    <row r="113" spans="1:65" s="2" customFormat="1" ht="16.5" customHeight="1">
      <c r="A113" s="32"/>
      <c r="B113" s="33"/>
      <c r="C113" s="32"/>
      <c r="D113" s="32"/>
      <c r="E113" s="250" t="s">
        <v>235</v>
      </c>
      <c r="F113" s="252"/>
      <c r="G113" s="252"/>
      <c r="H113" s="25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236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12" t="str">
        <f>E11</f>
        <v>002.3 - Keře - plošná výsadba do záhonů</v>
      </c>
      <c r="F115" s="252"/>
      <c r="G115" s="252"/>
      <c r="H115" s="25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20</v>
      </c>
      <c r="D117" s="32"/>
      <c r="E117" s="32"/>
      <c r="F117" s="25" t="str">
        <f>F14</f>
        <v xml:space="preserve"> </v>
      </c>
      <c r="G117" s="32"/>
      <c r="H117" s="32"/>
      <c r="I117" s="27" t="s">
        <v>22</v>
      </c>
      <c r="J117" s="55" t="str">
        <f>IF(J14="","",J14)</f>
        <v>17. 4. 2025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24</v>
      </c>
      <c r="D119" s="32"/>
      <c r="E119" s="32"/>
      <c r="F119" s="25" t="str">
        <f>E17</f>
        <v xml:space="preserve"> </v>
      </c>
      <c r="G119" s="32"/>
      <c r="H119" s="32"/>
      <c r="I119" s="27" t="s">
        <v>29</v>
      </c>
      <c r="J119" s="30" t="str">
        <f>E23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27</v>
      </c>
      <c r="D120" s="32"/>
      <c r="E120" s="32"/>
      <c r="F120" s="25" t="str">
        <f>IF(E20="","",E20)</f>
        <v>Vyplň údaj</v>
      </c>
      <c r="G120" s="32"/>
      <c r="H120" s="32"/>
      <c r="I120" s="27" t="s">
        <v>31</v>
      </c>
      <c r="J120" s="30" t="str">
        <f>E26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152</v>
      </c>
      <c r="D122" s="128" t="s">
        <v>59</v>
      </c>
      <c r="E122" s="128" t="s">
        <v>55</v>
      </c>
      <c r="F122" s="128" t="s">
        <v>56</v>
      </c>
      <c r="G122" s="128" t="s">
        <v>153</v>
      </c>
      <c r="H122" s="128" t="s">
        <v>154</v>
      </c>
      <c r="I122" s="128" t="s">
        <v>155</v>
      </c>
      <c r="J122" s="129" t="s">
        <v>145</v>
      </c>
      <c r="K122" s="130" t="s">
        <v>156</v>
      </c>
      <c r="L122" s="131"/>
      <c r="M122" s="62" t="s">
        <v>1</v>
      </c>
      <c r="N122" s="63" t="s">
        <v>38</v>
      </c>
      <c r="O122" s="63" t="s">
        <v>157</v>
      </c>
      <c r="P122" s="63" t="s">
        <v>158</v>
      </c>
      <c r="Q122" s="63" t="s">
        <v>159</v>
      </c>
      <c r="R122" s="63" t="s">
        <v>160</v>
      </c>
      <c r="S122" s="63" t="s">
        <v>161</v>
      </c>
      <c r="T122" s="64" t="s">
        <v>162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163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2.3503200000000004</v>
      </c>
      <c r="S123" s="66"/>
      <c r="T123" s="134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73</v>
      </c>
      <c r="AU123" s="17" t="s">
        <v>147</v>
      </c>
      <c r="BK123" s="135">
        <f>BK124</f>
        <v>0</v>
      </c>
    </row>
    <row r="124" spans="1:65" s="12" customFormat="1" ht="25.9" customHeight="1">
      <c r="B124" s="136"/>
      <c r="D124" s="137" t="s">
        <v>73</v>
      </c>
      <c r="E124" s="138" t="s">
        <v>164</v>
      </c>
      <c r="F124" s="138" t="s">
        <v>165</v>
      </c>
      <c r="I124" s="139"/>
      <c r="J124" s="140">
        <f>BK124</f>
        <v>0</v>
      </c>
      <c r="L124" s="136"/>
      <c r="M124" s="141"/>
      <c r="N124" s="142"/>
      <c r="O124" s="142"/>
      <c r="P124" s="143">
        <f>P125+P247</f>
        <v>0</v>
      </c>
      <c r="Q124" s="142"/>
      <c r="R124" s="143">
        <f>R125+R247</f>
        <v>2.3503200000000004</v>
      </c>
      <c r="S124" s="142"/>
      <c r="T124" s="144">
        <f>T125+T247</f>
        <v>0</v>
      </c>
      <c r="AR124" s="137" t="s">
        <v>82</v>
      </c>
      <c r="AT124" s="145" t="s">
        <v>73</v>
      </c>
      <c r="AU124" s="145" t="s">
        <v>74</v>
      </c>
      <c r="AY124" s="137" t="s">
        <v>166</v>
      </c>
      <c r="BK124" s="146">
        <f>BK125+BK247</f>
        <v>0</v>
      </c>
    </row>
    <row r="125" spans="1:65" s="12" customFormat="1" ht="22.9" customHeight="1">
      <c r="B125" s="136"/>
      <c r="D125" s="137" t="s">
        <v>73</v>
      </c>
      <c r="E125" s="147" t="s">
        <v>82</v>
      </c>
      <c r="F125" s="147" t="s">
        <v>167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SUM(P126:P246)</f>
        <v>0</v>
      </c>
      <c r="Q125" s="142"/>
      <c r="R125" s="143">
        <f>SUM(R126:R246)</f>
        <v>2.3503200000000004</v>
      </c>
      <c r="S125" s="142"/>
      <c r="T125" s="144">
        <f>SUM(T126:T246)</f>
        <v>0</v>
      </c>
      <c r="AR125" s="137" t="s">
        <v>82</v>
      </c>
      <c r="AT125" s="145" t="s">
        <v>73</v>
      </c>
      <c r="AU125" s="145" t="s">
        <v>82</v>
      </c>
      <c r="AY125" s="137" t="s">
        <v>166</v>
      </c>
      <c r="BK125" s="146">
        <f>SUM(BK126:BK246)</f>
        <v>0</v>
      </c>
    </row>
    <row r="126" spans="1:65" s="2" customFormat="1" ht="24.2" customHeight="1">
      <c r="A126" s="32"/>
      <c r="B126" s="149"/>
      <c r="C126" s="150" t="s">
        <v>82</v>
      </c>
      <c r="D126" s="150" t="s">
        <v>168</v>
      </c>
      <c r="E126" s="151" t="s">
        <v>496</v>
      </c>
      <c r="F126" s="152" t="s">
        <v>497</v>
      </c>
      <c r="G126" s="153" t="s">
        <v>180</v>
      </c>
      <c r="H126" s="154">
        <v>86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172</v>
      </c>
      <c r="AT126" s="162" t="s">
        <v>168</v>
      </c>
      <c r="AU126" s="162" t="s">
        <v>84</v>
      </c>
      <c r="AY126" s="17" t="s">
        <v>166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172</v>
      </c>
      <c r="BM126" s="162" t="s">
        <v>498</v>
      </c>
    </row>
    <row r="127" spans="1:65" s="13" customFormat="1" ht="11.25">
      <c r="B127" s="164"/>
      <c r="D127" s="165" t="s">
        <v>174</v>
      </c>
      <c r="E127" s="166" t="s">
        <v>1</v>
      </c>
      <c r="F127" s="167" t="s">
        <v>499</v>
      </c>
      <c r="H127" s="166" t="s">
        <v>1</v>
      </c>
      <c r="I127" s="168"/>
      <c r="L127" s="164"/>
      <c r="M127" s="169"/>
      <c r="N127" s="170"/>
      <c r="O127" s="170"/>
      <c r="P127" s="170"/>
      <c r="Q127" s="170"/>
      <c r="R127" s="170"/>
      <c r="S127" s="170"/>
      <c r="T127" s="171"/>
      <c r="AT127" s="166" t="s">
        <v>174</v>
      </c>
      <c r="AU127" s="166" t="s">
        <v>84</v>
      </c>
      <c r="AV127" s="13" t="s">
        <v>82</v>
      </c>
      <c r="AW127" s="13" t="s">
        <v>30</v>
      </c>
      <c r="AX127" s="13" t="s">
        <v>74</v>
      </c>
      <c r="AY127" s="166" t="s">
        <v>166</v>
      </c>
    </row>
    <row r="128" spans="1:65" s="14" customFormat="1" ht="11.25">
      <c r="B128" s="172"/>
      <c r="D128" s="165" t="s">
        <v>174</v>
      </c>
      <c r="E128" s="173" t="s">
        <v>1</v>
      </c>
      <c r="F128" s="174" t="s">
        <v>500</v>
      </c>
      <c r="H128" s="175">
        <v>86</v>
      </c>
      <c r="I128" s="176"/>
      <c r="L128" s="172"/>
      <c r="M128" s="177"/>
      <c r="N128" s="178"/>
      <c r="O128" s="178"/>
      <c r="P128" s="178"/>
      <c r="Q128" s="178"/>
      <c r="R128" s="178"/>
      <c r="S128" s="178"/>
      <c r="T128" s="179"/>
      <c r="AT128" s="173" t="s">
        <v>174</v>
      </c>
      <c r="AU128" s="173" t="s">
        <v>84</v>
      </c>
      <c r="AV128" s="14" t="s">
        <v>84</v>
      </c>
      <c r="AW128" s="14" t="s">
        <v>30</v>
      </c>
      <c r="AX128" s="14" t="s">
        <v>74</v>
      </c>
      <c r="AY128" s="173" t="s">
        <v>166</v>
      </c>
    </row>
    <row r="129" spans="1:65" s="15" customFormat="1" ht="11.25">
      <c r="B129" s="180"/>
      <c r="D129" s="165" t="s">
        <v>174</v>
      </c>
      <c r="E129" s="181" t="s">
        <v>1</v>
      </c>
      <c r="F129" s="182" t="s">
        <v>177</v>
      </c>
      <c r="H129" s="183">
        <v>86</v>
      </c>
      <c r="I129" s="184"/>
      <c r="L129" s="180"/>
      <c r="M129" s="185"/>
      <c r="N129" s="186"/>
      <c r="O129" s="186"/>
      <c r="P129" s="186"/>
      <c r="Q129" s="186"/>
      <c r="R129" s="186"/>
      <c r="S129" s="186"/>
      <c r="T129" s="187"/>
      <c r="AT129" s="181" t="s">
        <v>174</v>
      </c>
      <c r="AU129" s="181" t="s">
        <v>84</v>
      </c>
      <c r="AV129" s="15" t="s">
        <v>172</v>
      </c>
      <c r="AW129" s="15" t="s">
        <v>30</v>
      </c>
      <c r="AX129" s="15" t="s">
        <v>82</v>
      </c>
      <c r="AY129" s="181" t="s">
        <v>166</v>
      </c>
    </row>
    <row r="130" spans="1:65" s="2" customFormat="1" ht="37.9" customHeight="1">
      <c r="A130" s="32"/>
      <c r="B130" s="149"/>
      <c r="C130" s="150" t="s">
        <v>84</v>
      </c>
      <c r="D130" s="150" t="s">
        <v>168</v>
      </c>
      <c r="E130" s="151" t="s">
        <v>501</v>
      </c>
      <c r="F130" s="152" t="s">
        <v>502</v>
      </c>
      <c r="G130" s="153" t="s">
        <v>180</v>
      </c>
      <c r="H130" s="154">
        <v>86</v>
      </c>
      <c r="I130" s="155"/>
      <c r="J130" s="156">
        <f>ROUND(I130*H130,2)</f>
        <v>0</v>
      </c>
      <c r="K130" s="157"/>
      <c r="L130" s="33"/>
      <c r="M130" s="158" t="s">
        <v>1</v>
      </c>
      <c r="N130" s="159" t="s">
        <v>39</v>
      </c>
      <c r="O130" s="58"/>
      <c r="P130" s="160">
        <f>O130*H130</f>
        <v>0</v>
      </c>
      <c r="Q130" s="160">
        <v>0</v>
      </c>
      <c r="R130" s="160">
        <f>Q130*H130</f>
        <v>0</v>
      </c>
      <c r="S130" s="160">
        <v>0</v>
      </c>
      <c r="T130" s="161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172</v>
      </c>
      <c r="AT130" s="162" t="s">
        <v>168</v>
      </c>
      <c r="AU130" s="162" t="s">
        <v>84</v>
      </c>
      <c r="AY130" s="17" t="s">
        <v>166</v>
      </c>
      <c r="BE130" s="163">
        <f>IF(N130="základní",J130,0)</f>
        <v>0</v>
      </c>
      <c r="BF130" s="163">
        <f>IF(N130="snížená",J130,0)</f>
        <v>0</v>
      </c>
      <c r="BG130" s="163">
        <f>IF(N130="zákl. přenesená",J130,0)</f>
        <v>0</v>
      </c>
      <c r="BH130" s="163">
        <f>IF(N130="sníž. přenesená",J130,0)</f>
        <v>0</v>
      </c>
      <c r="BI130" s="163">
        <f>IF(N130="nulová",J130,0)</f>
        <v>0</v>
      </c>
      <c r="BJ130" s="17" t="s">
        <v>82</v>
      </c>
      <c r="BK130" s="163">
        <f>ROUND(I130*H130,2)</f>
        <v>0</v>
      </c>
      <c r="BL130" s="17" t="s">
        <v>172</v>
      </c>
      <c r="BM130" s="162" t="s">
        <v>503</v>
      </c>
    </row>
    <row r="131" spans="1:65" s="14" customFormat="1" ht="11.25">
      <c r="B131" s="172"/>
      <c r="D131" s="165" t="s">
        <v>174</v>
      </c>
      <c r="E131" s="173" t="s">
        <v>1</v>
      </c>
      <c r="F131" s="174" t="s">
        <v>500</v>
      </c>
      <c r="H131" s="175">
        <v>86</v>
      </c>
      <c r="I131" s="176"/>
      <c r="L131" s="172"/>
      <c r="M131" s="177"/>
      <c r="N131" s="178"/>
      <c r="O131" s="178"/>
      <c r="P131" s="178"/>
      <c r="Q131" s="178"/>
      <c r="R131" s="178"/>
      <c r="S131" s="178"/>
      <c r="T131" s="179"/>
      <c r="AT131" s="173" t="s">
        <v>174</v>
      </c>
      <c r="AU131" s="173" t="s">
        <v>84</v>
      </c>
      <c r="AV131" s="14" t="s">
        <v>84</v>
      </c>
      <c r="AW131" s="14" t="s">
        <v>30</v>
      </c>
      <c r="AX131" s="14" t="s">
        <v>74</v>
      </c>
      <c r="AY131" s="173" t="s">
        <v>166</v>
      </c>
    </row>
    <row r="132" spans="1:65" s="15" customFormat="1" ht="11.25">
      <c r="B132" s="180"/>
      <c r="D132" s="165" t="s">
        <v>174</v>
      </c>
      <c r="E132" s="181" t="s">
        <v>1</v>
      </c>
      <c r="F132" s="182" t="s">
        <v>177</v>
      </c>
      <c r="H132" s="183">
        <v>86</v>
      </c>
      <c r="I132" s="184"/>
      <c r="L132" s="180"/>
      <c r="M132" s="185"/>
      <c r="N132" s="186"/>
      <c r="O132" s="186"/>
      <c r="P132" s="186"/>
      <c r="Q132" s="186"/>
      <c r="R132" s="186"/>
      <c r="S132" s="186"/>
      <c r="T132" s="187"/>
      <c r="AT132" s="181" t="s">
        <v>174</v>
      </c>
      <c r="AU132" s="181" t="s">
        <v>84</v>
      </c>
      <c r="AV132" s="15" t="s">
        <v>172</v>
      </c>
      <c r="AW132" s="15" t="s">
        <v>30</v>
      </c>
      <c r="AX132" s="15" t="s">
        <v>82</v>
      </c>
      <c r="AY132" s="181" t="s">
        <v>166</v>
      </c>
    </row>
    <row r="133" spans="1:65" s="2" customFormat="1" ht="16.5" customHeight="1">
      <c r="A133" s="32"/>
      <c r="B133" s="149"/>
      <c r="C133" s="191" t="s">
        <v>190</v>
      </c>
      <c r="D133" s="191" t="s">
        <v>244</v>
      </c>
      <c r="E133" s="192" t="s">
        <v>504</v>
      </c>
      <c r="F133" s="193" t="s">
        <v>505</v>
      </c>
      <c r="G133" s="194" t="s">
        <v>247</v>
      </c>
      <c r="H133" s="195">
        <v>0.22600000000000001</v>
      </c>
      <c r="I133" s="196"/>
      <c r="J133" s="197">
        <f>ROUND(I133*H133,2)</f>
        <v>0</v>
      </c>
      <c r="K133" s="198"/>
      <c r="L133" s="199"/>
      <c r="M133" s="200" t="s">
        <v>1</v>
      </c>
      <c r="N133" s="201" t="s">
        <v>39</v>
      </c>
      <c r="O133" s="58"/>
      <c r="P133" s="160">
        <f>O133*H133</f>
        <v>0</v>
      </c>
      <c r="Q133" s="160">
        <v>0.22</v>
      </c>
      <c r="R133" s="160">
        <f>Q133*H133</f>
        <v>4.972E-2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209</v>
      </c>
      <c r="AT133" s="162" t="s">
        <v>244</v>
      </c>
      <c r="AU133" s="162" t="s">
        <v>84</v>
      </c>
      <c r="AY133" s="17" t="s">
        <v>166</v>
      </c>
      <c r="BE133" s="163">
        <f>IF(N133="základní",J133,0)</f>
        <v>0</v>
      </c>
      <c r="BF133" s="163">
        <f>IF(N133="snížená",J133,0)</f>
        <v>0</v>
      </c>
      <c r="BG133" s="163">
        <f>IF(N133="zákl. přenesená",J133,0)</f>
        <v>0</v>
      </c>
      <c r="BH133" s="163">
        <f>IF(N133="sníž. přenesená",J133,0)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172</v>
      </c>
      <c r="BM133" s="162" t="s">
        <v>506</v>
      </c>
    </row>
    <row r="134" spans="1:65" s="13" customFormat="1" ht="11.25">
      <c r="B134" s="164"/>
      <c r="D134" s="165" t="s">
        <v>174</v>
      </c>
      <c r="E134" s="166" t="s">
        <v>1</v>
      </c>
      <c r="F134" s="167" t="s">
        <v>507</v>
      </c>
      <c r="H134" s="166" t="s">
        <v>1</v>
      </c>
      <c r="I134" s="168"/>
      <c r="L134" s="164"/>
      <c r="M134" s="169"/>
      <c r="N134" s="170"/>
      <c r="O134" s="170"/>
      <c r="P134" s="170"/>
      <c r="Q134" s="170"/>
      <c r="R134" s="170"/>
      <c r="S134" s="170"/>
      <c r="T134" s="171"/>
      <c r="AT134" s="166" t="s">
        <v>174</v>
      </c>
      <c r="AU134" s="166" t="s">
        <v>84</v>
      </c>
      <c r="AV134" s="13" t="s">
        <v>82</v>
      </c>
      <c r="AW134" s="13" t="s">
        <v>30</v>
      </c>
      <c r="AX134" s="13" t="s">
        <v>74</v>
      </c>
      <c r="AY134" s="166" t="s">
        <v>166</v>
      </c>
    </row>
    <row r="135" spans="1:65" s="13" customFormat="1" ht="22.5">
      <c r="B135" s="164"/>
      <c r="D135" s="165" t="s">
        <v>174</v>
      </c>
      <c r="E135" s="166" t="s">
        <v>1</v>
      </c>
      <c r="F135" s="167" t="s">
        <v>508</v>
      </c>
      <c r="H135" s="166" t="s">
        <v>1</v>
      </c>
      <c r="I135" s="168"/>
      <c r="L135" s="164"/>
      <c r="M135" s="169"/>
      <c r="N135" s="170"/>
      <c r="O135" s="170"/>
      <c r="P135" s="170"/>
      <c r="Q135" s="170"/>
      <c r="R135" s="170"/>
      <c r="S135" s="170"/>
      <c r="T135" s="171"/>
      <c r="AT135" s="166" t="s">
        <v>174</v>
      </c>
      <c r="AU135" s="166" t="s">
        <v>84</v>
      </c>
      <c r="AV135" s="13" t="s">
        <v>82</v>
      </c>
      <c r="AW135" s="13" t="s">
        <v>30</v>
      </c>
      <c r="AX135" s="13" t="s">
        <v>74</v>
      </c>
      <c r="AY135" s="166" t="s">
        <v>166</v>
      </c>
    </row>
    <row r="136" spans="1:65" s="14" customFormat="1" ht="11.25">
      <c r="B136" s="172"/>
      <c r="D136" s="165" t="s">
        <v>174</v>
      </c>
      <c r="E136" s="173" t="s">
        <v>1</v>
      </c>
      <c r="F136" s="174" t="s">
        <v>509</v>
      </c>
      <c r="H136" s="175">
        <v>0.215</v>
      </c>
      <c r="I136" s="176"/>
      <c r="L136" s="172"/>
      <c r="M136" s="177"/>
      <c r="N136" s="178"/>
      <c r="O136" s="178"/>
      <c r="P136" s="178"/>
      <c r="Q136" s="178"/>
      <c r="R136" s="178"/>
      <c r="S136" s="178"/>
      <c r="T136" s="179"/>
      <c r="AT136" s="173" t="s">
        <v>174</v>
      </c>
      <c r="AU136" s="173" t="s">
        <v>84</v>
      </c>
      <c r="AV136" s="14" t="s">
        <v>84</v>
      </c>
      <c r="AW136" s="14" t="s">
        <v>30</v>
      </c>
      <c r="AX136" s="14" t="s">
        <v>74</v>
      </c>
      <c r="AY136" s="173" t="s">
        <v>166</v>
      </c>
    </row>
    <row r="137" spans="1:65" s="15" customFormat="1" ht="11.25">
      <c r="B137" s="180"/>
      <c r="D137" s="165" t="s">
        <v>174</v>
      </c>
      <c r="E137" s="181" t="s">
        <v>1</v>
      </c>
      <c r="F137" s="182" t="s">
        <v>177</v>
      </c>
      <c r="H137" s="183">
        <v>0.215</v>
      </c>
      <c r="I137" s="184"/>
      <c r="L137" s="180"/>
      <c r="M137" s="185"/>
      <c r="N137" s="186"/>
      <c r="O137" s="186"/>
      <c r="P137" s="186"/>
      <c r="Q137" s="186"/>
      <c r="R137" s="186"/>
      <c r="S137" s="186"/>
      <c r="T137" s="187"/>
      <c r="AT137" s="181" t="s">
        <v>174</v>
      </c>
      <c r="AU137" s="181" t="s">
        <v>84</v>
      </c>
      <c r="AV137" s="15" t="s">
        <v>172</v>
      </c>
      <c r="AW137" s="15" t="s">
        <v>30</v>
      </c>
      <c r="AX137" s="15" t="s">
        <v>82</v>
      </c>
      <c r="AY137" s="181" t="s">
        <v>166</v>
      </c>
    </row>
    <row r="138" spans="1:65" s="14" customFormat="1" ht="11.25">
      <c r="B138" s="172"/>
      <c r="D138" s="165" t="s">
        <v>174</v>
      </c>
      <c r="F138" s="174" t="s">
        <v>510</v>
      </c>
      <c r="H138" s="175">
        <v>0.22600000000000001</v>
      </c>
      <c r="I138" s="176"/>
      <c r="L138" s="172"/>
      <c r="M138" s="177"/>
      <c r="N138" s="178"/>
      <c r="O138" s="178"/>
      <c r="P138" s="178"/>
      <c r="Q138" s="178"/>
      <c r="R138" s="178"/>
      <c r="S138" s="178"/>
      <c r="T138" s="179"/>
      <c r="AT138" s="173" t="s">
        <v>174</v>
      </c>
      <c r="AU138" s="173" t="s">
        <v>84</v>
      </c>
      <c r="AV138" s="14" t="s">
        <v>84</v>
      </c>
      <c r="AW138" s="14" t="s">
        <v>3</v>
      </c>
      <c r="AX138" s="14" t="s">
        <v>82</v>
      </c>
      <c r="AY138" s="173" t="s">
        <v>166</v>
      </c>
    </row>
    <row r="139" spans="1:65" s="2" customFormat="1" ht="33" customHeight="1">
      <c r="A139" s="32"/>
      <c r="B139" s="149"/>
      <c r="C139" s="150" t="s">
        <v>172</v>
      </c>
      <c r="D139" s="150" t="s">
        <v>168</v>
      </c>
      <c r="E139" s="151" t="s">
        <v>511</v>
      </c>
      <c r="F139" s="152" t="s">
        <v>512</v>
      </c>
      <c r="G139" s="153" t="s">
        <v>171</v>
      </c>
      <c r="H139" s="154">
        <v>98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172</v>
      </c>
      <c r="AT139" s="162" t="s">
        <v>168</v>
      </c>
      <c r="AU139" s="162" t="s">
        <v>84</v>
      </c>
      <c r="AY139" s="17" t="s">
        <v>166</v>
      </c>
      <c r="BE139" s="163">
        <f>IF(N139="základní",J139,0)</f>
        <v>0</v>
      </c>
      <c r="BF139" s="163">
        <f>IF(N139="snížená",J139,0)</f>
        <v>0</v>
      </c>
      <c r="BG139" s="163">
        <f>IF(N139="zákl. přenesená",J139,0)</f>
        <v>0</v>
      </c>
      <c r="BH139" s="163">
        <f>IF(N139="sníž. přenesená",J139,0)</f>
        <v>0</v>
      </c>
      <c r="BI139" s="163">
        <f>IF(N139="nulová",J139,0)</f>
        <v>0</v>
      </c>
      <c r="BJ139" s="17" t="s">
        <v>82</v>
      </c>
      <c r="BK139" s="163">
        <f>ROUND(I139*H139,2)</f>
        <v>0</v>
      </c>
      <c r="BL139" s="17" t="s">
        <v>172</v>
      </c>
      <c r="BM139" s="162" t="s">
        <v>513</v>
      </c>
    </row>
    <row r="140" spans="1:65" s="13" customFormat="1" ht="11.25">
      <c r="B140" s="164"/>
      <c r="D140" s="165" t="s">
        <v>174</v>
      </c>
      <c r="E140" s="166" t="s">
        <v>1</v>
      </c>
      <c r="F140" s="167" t="s">
        <v>514</v>
      </c>
      <c r="H140" s="166" t="s">
        <v>1</v>
      </c>
      <c r="I140" s="168"/>
      <c r="L140" s="164"/>
      <c r="M140" s="169"/>
      <c r="N140" s="170"/>
      <c r="O140" s="170"/>
      <c r="P140" s="170"/>
      <c r="Q140" s="170"/>
      <c r="R140" s="170"/>
      <c r="S140" s="170"/>
      <c r="T140" s="171"/>
      <c r="AT140" s="166" t="s">
        <v>174</v>
      </c>
      <c r="AU140" s="166" t="s">
        <v>84</v>
      </c>
      <c r="AV140" s="13" t="s">
        <v>82</v>
      </c>
      <c r="AW140" s="13" t="s">
        <v>30</v>
      </c>
      <c r="AX140" s="13" t="s">
        <v>74</v>
      </c>
      <c r="AY140" s="166" t="s">
        <v>166</v>
      </c>
    </row>
    <row r="141" spans="1:65" s="14" customFormat="1" ht="11.25">
      <c r="B141" s="172"/>
      <c r="D141" s="165" t="s">
        <v>174</v>
      </c>
      <c r="E141" s="173" t="s">
        <v>1</v>
      </c>
      <c r="F141" s="174" t="s">
        <v>515</v>
      </c>
      <c r="H141" s="175">
        <v>98</v>
      </c>
      <c r="I141" s="176"/>
      <c r="L141" s="172"/>
      <c r="M141" s="177"/>
      <c r="N141" s="178"/>
      <c r="O141" s="178"/>
      <c r="P141" s="178"/>
      <c r="Q141" s="178"/>
      <c r="R141" s="178"/>
      <c r="S141" s="178"/>
      <c r="T141" s="179"/>
      <c r="AT141" s="173" t="s">
        <v>174</v>
      </c>
      <c r="AU141" s="173" t="s">
        <v>84</v>
      </c>
      <c r="AV141" s="14" t="s">
        <v>84</v>
      </c>
      <c r="AW141" s="14" t="s">
        <v>30</v>
      </c>
      <c r="AX141" s="14" t="s">
        <v>74</v>
      </c>
      <c r="AY141" s="173" t="s">
        <v>166</v>
      </c>
    </row>
    <row r="142" spans="1:65" s="15" customFormat="1" ht="11.25">
      <c r="B142" s="180"/>
      <c r="D142" s="165" t="s">
        <v>174</v>
      </c>
      <c r="E142" s="181" t="s">
        <v>1</v>
      </c>
      <c r="F142" s="182" t="s">
        <v>177</v>
      </c>
      <c r="H142" s="183">
        <v>98</v>
      </c>
      <c r="I142" s="184"/>
      <c r="L142" s="180"/>
      <c r="M142" s="185"/>
      <c r="N142" s="186"/>
      <c r="O142" s="186"/>
      <c r="P142" s="186"/>
      <c r="Q142" s="186"/>
      <c r="R142" s="186"/>
      <c r="S142" s="186"/>
      <c r="T142" s="187"/>
      <c r="AT142" s="181" t="s">
        <v>174</v>
      </c>
      <c r="AU142" s="181" t="s">
        <v>84</v>
      </c>
      <c r="AV142" s="15" t="s">
        <v>172</v>
      </c>
      <c r="AW142" s="15" t="s">
        <v>30</v>
      </c>
      <c r="AX142" s="15" t="s">
        <v>82</v>
      </c>
      <c r="AY142" s="181" t="s">
        <v>166</v>
      </c>
    </row>
    <row r="143" spans="1:65" s="2" customFormat="1" ht="24.2" customHeight="1">
      <c r="A143" s="32"/>
      <c r="B143" s="149"/>
      <c r="C143" s="150" t="s">
        <v>197</v>
      </c>
      <c r="D143" s="150" t="s">
        <v>168</v>
      </c>
      <c r="E143" s="151" t="s">
        <v>516</v>
      </c>
      <c r="F143" s="152" t="s">
        <v>517</v>
      </c>
      <c r="G143" s="153" t="s">
        <v>180</v>
      </c>
      <c r="H143" s="154">
        <v>63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172</v>
      </c>
      <c r="AT143" s="162" t="s">
        <v>168</v>
      </c>
      <c r="AU143" s="162" t="s">
        <v>84</v>
      </c>
      <c r="AY143" s="17" t="s">
        <v>166</v>
      </c>
      <c r="BE143" s="163">
        <f>IF(N143="základní",J143,0)</f>
        <v>0</v>
      </c>
      <c r="BF143" s="163">
        <f>IF(N143="snížená",J143,0)</f>
        <v>0</v>
      </c>
      <c r="BG143" s="163">
        <f>IF(N143="zákl. přenesená",J143,0)</f>
        <v>0</v>
      </c>
      <c r="BH143" s="163">
        <f>IF(N143="sníž. přenesená",J143,0)</f>
        <v>0</v>
      </c>
      <c r="BI143" s="163">
        <f>IF(N143="nulová",J143,0)</f>
        <v>0</v>
      </c>
      <c r="BJ143" s="17" t="s">
        <v>82</v>
      </c>
      <c r="BK143" s="163">
        <f>ROUND(I143*H143,2)</f>
        <v>0</v>
      </c>
      <c r="BL143" s="17" t="s">
        <v>172</v>
      </c>
      <c r="BM143" s="162" t="s">
        <v>518</v>
      </c>
    </row>
    <row r="144" spans="1:65" s="14" customFormat="1" ht="22.5">
      <c r="B144" s="172"/>
      <c r="D144" s="165" t="s">
        <v>174</v>
      </c>
      <c r="E144" s="173" t="s">
        <v>1</v>
      </c>
      <c r="F144" s="174" t="s">
        <v>519</v>
      </c>
      <c r="H144" s="175">
        <v>4</v>
      </c>
      <c r="I144" s="176"/>
      <c r="L144" s="172"/>
      <c r="M144" s="177"/>
      <c r="N144" s="178"/>
      <c r="O144" s="178"/>
      <c r="P144" s="178"/>
      <c r="Q144" s="178"/>
      <c r="R144" s="178"/>
      <c r="S144" s="178"/>
      <c r="T144" s="179"/>
      <c r="AT144" s="173" t="s">
        <v>174</v>
      </c>
      <c r="AU144" s="173" t="s">
        <v>84</v>
      </c>
      <c r="AV144" s="14" t="s">
        <v>84</v>
      </c>
      <c r="AW144" s="14" t="s">
        <v>30</v>
      </c>
      <c r="AX144" s="14" t="s">
        <v>74</v>
      </c>
      <c r="AY144" s="173" t="s">
        <v>166</v>
      </c>
    </row>
    <row r="145" spans="1:65" s="14" customFormat="1" ht="11.25">
      <c r="B145" s="172"/>
      <c r="D145" s="165" t="s">
        <v>174</v>
      </c>
      <c r="E145" s="173" t="s">
        <v>1</v>
      </c>
      <c r="F145" s="174" t="s">
        <v>520</v>
      </c>
      <c r="H145" s="175">
        <v>55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84</v>
      </c>
      <c r="AV145" s="14" t="s">
        <v>84</v>
      </c>
      <c r="AW145" s="14" t="s">
        <v>30</v>
      </c>
      <c r="AX145" s="14" t="s">
        <v>74</v>
      </c>
      <c r="AY145" s="173" t="s">
        <v>166</v>
      </c>
    </row>
    <row r="146" spans="1:65" s="14" customFormat="1" ht="11.25">
      <c r="B146" s="172"/>
      <c r="D146" s="165" t="s">
        <v>174</v>
      </c>
      <c r="E146" s="173" t="s">
        <v>1</v>
      </c>
      <c r="F146" s="174" t="s">
        <v>521</v>
      </c>
      <c r="H146" s="175">
        <v>4</v>
      </c>
      <c r="I146" s="176"/>
      <c r="L146" s="172"/>
      <c r="M146" s="177"/>
      <c r="N146" s="178"/>
      <c r="O146" s="178"/>
      <c r="P146" s="178"/>
      <c r="Q146" s="178"/>
      <c r="R146" s="178"/>
      <c r="S146" s="178"/>
      <c r="T146" s="179"/>
      <c r="AT146" s="173" t="s">
        <v>174</v>
      </c>
      <c r="AU146" s="173" t="s">
        <v>84</v>
      </c>
      <c r="AV146" s="14" t="s">
        <v>84</v>
      </c>
      <c r="AW146" s="14" t="s">
        <v>30</v>
      </c>
      <c r="AX146" s="14" t="s">
        <v>74</v>
      </c>
      <c r="AY146" s="173" t="s">
        <v>166</v>
      </c>
    </row>
    <row r="147" spans="1:65" s="15" customFormat="1" ht="11.25">
      <c r="B147" s="180"/>
      <c r="D147" s="165" t="s">
        <v>174</v>
      </c>
      <c r="E147" s="181" t="s">
        <v>1</v>
      </c>
      <c r="F147" s="182" t="s">
        <v>177</v>
      </c>
      <c r="H147" s="183">
        <v>63</v>
      </c>
      <c r="I147" s="184"/>
      <c r="L147" s="180"/>
      <c r="M147" s="185"/>
      <c r="N147" s="186"/>
      <c r="O147" s="186"/>
      <c r="P147" s="186"/>
      <c r="Q147" s="186"/>
      <c r="R147" s="186"/>
      <c r="S147" s="186"/>
      <c r="T147" s="187"/>
      <c r="AT147" s="181" t="s">
        <v>174</v>
      </c>
      <c r="AU147" s="181" t="s">
        <v>84</v>
      </c>
      <c r="AV147" s="15" t="s">
        <v>172</v>
      </c>
      <c r="AW147" s="15" t="s">
        <v>30</v>
      </c>
      <c r="AX147" s="15" t="s">
        <v>82</v>
      </c>
      <c r="AY147" s="181" t="s">
        <v>166</v>
      </c>
    </row>
    <row r="148" spans="1:65" s="2" customFormat="1" ht="24.2" customHeight="1">
      <c r="A148" s="32"/>
      <c r="B148" s="149"/>
      <c r="C148" s="191" t="s">
        <v>201</v>
      </c>
      <c r="D148" s="191" t="s">
        <v>244</v>
      </c>
      <c r="E148" s="192" t="s">
        <v>522</v>
      </c>
      <c r="F148" s="193" t="s">
        <v>523</v>
      </c>
      <c r="G148" s="194" t="s">
        <v>180</v>
      </c>
      <c r="H148" s="195">
        <v>4</v>
      </c>
      <c r="I148" s="196"/>
      <c r="J148" s="197">
        <f>ROUND(I148*H148,2)</f>
        <v>0</v>
      </c>
      <c r="K148" s="198"/>
      <c r="L148" s="199"/>
      <c r="M148" s="200" t="s">
        <v>1</v>
      </c>
      <c r="N148" s="201" t="s">
        <v>39</v>
      </c>
      <c r="O148" s="58"/>
      <c r="P148" s="160">
        <f>O148*H148</f>
        <v>0</v>
      </c>
      <c r="Q148" s="160">
        <v>0.01</v>
      </c>
      <c r="R148" s="160">
        <f>Q148*H148</f>
        <v>0.04</v>
      </c>
      <c r="S148" s="160">
        <v>0</v>
      </c>
      <c r="T148" s="16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209</v>
      </c>
      <c r="AT148" s="162" t="s">
        <v>244</v>
      </c>
      <c r="AU148" s="162" t="s">
        <v>84</v>
      </c>
      <c r="AY148" s="17" t="s">
        <v>166</v>
      </c>
      <c r="BE148" s="163">
        <f>IF(N148="základní",J148,0)</f>
        <v>0</v>
      </c>
      <c r="BF148" s="163">
        <f>IF(N148="snížená",J148,0)</f>
        <v>0</v>
      </c>
      <c r="BG148" s="163">
        <f>IF(N148="zákl. přenesená",J148,0)</f>
        <v>0</v>
      </c>
      <c r="BH148" s="163">
        <f>IF(N148="sníž. přenesená",J148,0)</f>
        <v>0</v>
      </c>
      <c r="BI148" s="163">
        <f>IF(N148="nulová",J148,0)</f>
        <v>0</v>
      </c>
      <c r="BJ148" s="17" t="s">
        <v>82</v>
      </c>
      <c r="BK148" s="163">
        <f>ROUND(I148*H148,2)</f>
        <v>0</v>
      </c>
      <c r="BL148" s="17" t="s">
        <v>172</v>
      </c>
      <c r="BM148" s="162" t="s">
        <v>524</v>
      </c>
    </row>
    <row r="149" spans="1:65" s="14" customFormat="1" ht="22.5">
      <c r="B149" s="172"/>
      <c r="D149" s="165" t="s">
        <v>174</v>
      </c>
      <c r="E149" s="173" t="s">
        <v>1</v>
      </c>
      <c r="F149" s="174" t="s">
        <v>519</v>
      </c>
      <c r="H149" s="175">
        <v>4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84</v>
      </c>
      <c r="AV149" s="14" t="s">
        <v>84</v>
      </c>
      <c r="AW149" s="14" t="s">
        <v>30</v>
      </c>
      <c r="AX149" s="14" t="s">
        <v>74</v>
      </c>
      <c r="AY149" s="173" t="s">
        <v>166</v>
      </c>
    </row>
    <row r="150" spans="1:65" s="15" customFormat="1" ht="11.25">
      <c r="B150" s="180"/>
      <c r="D150" s="165" t="s">
        <v>174</v>
      </c>
      <c r="E150" s="181" t="s">
        <v>1</v>
      </c>
      <c r="F150" s="182" t="s">
        <v>177</v>
      </c>
      <c r="H150" s="183">
        <v>4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174</v>
      </c>
      <c r="AU150" s="181" t="s">
        <v>84</v>
      </c>
      <c r="AV150" s="15" t="s">
        <v>172</v>
      </c>
      <c r="AW150" s="15" t="s">
        <v>30</v>
      </c>
      <c r="AX150" s="15" t="s">
        <v>82</v>
      </c>
      <c r="AY150" s="181" t="s">
        <v>166</v>
      </c>
    </row>
    <row r="151" spans="1:65" s="2" customFormat="1" ht="21.75" customHeight="1">
      <c r="A151" s="32"/>
      <c r="B151" s="149"/>
      <c r="C151" s="191" t="s">
        <v>205</v>
      </c>
      <c r="D151" s="191" t="s">
        <v>244</v>
      </c>
      <c r="E151" s="192" t="s">
        <v>525</v>
      </c>
      <c r="F151" s="193" t="s">
        <v>526</v>
      </c>
      <c r="G151" s="194" t="s">
        <v>180</v>
      </c>
      <c r="H151" s="195">
        <v>55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39</v>
      </c>
      <c r="O151" s="58"/>
      <c r="P151" s="160">
        <f>O151*H151</f>
        <v>0</v>
      </c>
      <c r="Q151" s="160">
        <v>0.01</v>
      </c>
      <c r="R151" s="160">
        <f>Q151*H151</f>
        <v>0.55000000000000004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209</v>
      </c>
      <c r="AT151" s="162" t="s">
        <v>244</v>
      </c>
      <c r="AU151" s="162" t="s">
        <v>84</v>
      </c>
      <c r="AY151" s="17" t="s">
        <v>166</v>
      </c>
      <c r="BE151" s="163">
        <f>IF(N151="základní",J151,0)</f>
        <v>0</v>
      </c>
      <c r="BF151" s="163">
        <f>IF(N151="snížená",J151,0)</f>
        <v>0</v>
      </c>
      <c r="BG151" s="163">
        <f>IF(N151="zákl. přenesená",J151,0)</f>
        <v>0</v>
      </c>
      <c r="BH151" s="163">
        <f>IF(N151="sníž. přenesená",J151,0)</f>
        <v>0</v>
      </c>
      <c r="BI151" s="163">
        <f>IF(N151="nulová",J151,0)</f>
        <v>0</v>
      </c>
      <c r="BJ151" s="17" t="s">
        <v>82</v>
      </c>
      <c r="BK151" s="163">
        <f>ROUND(I151*H151,2)</f>
        <v>0</v>
      </c>
      <c r="BL151" s="17" t="s">
        <v>172</v>
      </c>
      <c r="BM151" s="162" t="s">
        <v>527</v>
      </c>
    </row>
    <row r="152" spans="1:65" s="14" customFormat="1" ht="11.25">
      <c r="B152" s="172"/>
      <c r="D152" s="165" t="s">
        <v>174</v>
      </c>
      <c r="E152" s="173" t="s">
        <v>1</v>
      </c>
      <c r="F152" s="174" t="s">
        <v>520</v>
      </c>
      <c r="H152" s="175">
        <v>55</v>
      </c>
      <c r="I152" s="176"/>
      <c r="L152" s="172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84</v>
      </c>
      <c r="AV152" s="14" t="s">
        <v>84</v>
      </c>
      <c r="AW152" s="14" t="s">
        <v>30</v>
      </c>
      <c r="AX152" s="14" t="s">
        <v>74</v>
      </c>
      <c r="AY152" s="173" t="s">
        <v>166</v>
      </c>
    </row>
    <row r="153" spans="1:65" s="15" customFormat="1" ht="11.25">
      <c r="B153" s="180"/>
      <c r="D153" s="165" t="s">
        <v>174</v>
      </c>
      <c r="E153" s="181" t="s">
        <v>1</v>
      </c>
      <c r="F153" s="182" t="s">
        <v>177</v>
      </c>
      <c r="H153" s="183">
        <v>55</v>
      </c>
      <c r="I153" s="184"/>
      <c r="L153" s="180"/>
      <c r="M153" s="185"/>
      <c r="N153" s="186"/>
      <c r="O153" s="186"/>
      <c r="P153" s="186"/>
      <c r="Q153" s="186"/>
      <c r="R153" s="186"/>
      <c r="S153" s="186"/>
      <c r="T153" s="187"/>
      <c r="AT153" s="181" t="s">
        <v>174</v>
      </c>
      <c r="AU153" s="181" t="s">
        <v>84</v>
      </c>
      <c r="AV153" s="15" t="s">
        <v>172</v>
      </c>
      <c r="AW153" s="15" t="s">
        <v>30</v>
      </c>
      <c r="AX153" s="15" t="s">
        <v>82</v>
      </c>
      <c r="AY153" s="181" t="s">
        <v>166</v>
      </c>
    </row>
    <row r="154" spans="1:65" s="2" customFormat="1" ht="21.75" customHeight="1">
      <c r="A154" s="32"/>
      <c r="B154" s="149"/>
      <c r="C154" s="191" t="s">
        <v>209</v>
      </c>
      <c r="D154" s="191" t="s">
        <v>244</v>
      </c>
      <c r="E154" s="192" t="s">
        <v>528</v>
      </c>
      <c r="F154" s="193" t="s">
        <v>529</v>
      </c>
      <c r="G154" s="194" t="s">
        <v>180</v>
      </c>
      <c r="H154" s="195">
        <v>4</v>
      </c>
      <c r="I154" s="196"/>
      <c r="J154" s="197">
        <f>ROUND(I154*H154,2)</f>
        <v>0</v>
      </c>
      <c r="K154" s="198"/>
      <c r="L154" s="199"/>
      <c r="M154" s="200" t="s">
        <v>1</v>
      </c>
      <c r="N154" s="201" t="s">
        <v>39</v>
      </c>
      <c r="O154" s="58"/>
      <c r="P154" s="160">
        <f>O154*H154</f>
        <v>0</v>
      </c>
      <c r="Q154" s="160">
        <v>0.01</v>
      </c>
      <c r="R154" s="160">
        <f>Q154*H154</f>
        <v>0.04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209</v>
      </c>
      <c r="AT154" s="162" t="s">
        <v>244</v>
      </c>
      <c r="AU154" s="162" t="s">
        <v>84</v>
      </c>
      <c r="AY154" s="17" t="s">
        <v>166</v>
      </c>
      <c r="BE154" s="163">
        <f>IF(N154="základní",J154,0)</f>
        <v>0</v>
      </c>
      <c r="BF154" s="163">
        <f>IF(N154="snížená",J154,0)</f>
        <v>0</v>
      </c>
      <c r="BG154" s="163">
        <f>IF(N154="zákl. přenesená",J154,0)</f>
        <v>0</v>
      </c>
      <c r="BH154" s="163">
        <f>IF(N154="sníž. přenesená",J154,0)</f>
        <v>0</v>
      </c>
      <c r="BI154" s="163">
        <f>IF(N154="nulová",J154,0)</f>
        <v>0</v>
      </c>
      <c r="BJ154" s="17" t="s">
        <v>82</v>
      </c>
      <c r="BK154" s="163">
        <f>ROUND(I154*H154,2)</f>
        <v>0</v>
      </c>
      <c r="BL154" s="17" t="s">
        <v>172</v>
      </c>
      <c r="BM154" s="162" t="s">
        <v>530</v>
      </c>
    </row>
    <row r="155" spans="1:65" s="14" customFormat="1" ht="11.25">
      <c r="B155" s="172"/>
      <c r="D155" s="165" t="s">
        <v>174</v>
      </c>
      <c r="E155" s="173" t="s">
        <v>1</v>
      </c>
      <c r="F155" s="174" t="s">
        <v>521</v>
      </c>
      <c r="H155" s="175">
        <v>4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174</v>
      </c>
      <c r="AU155" s="173" t="s">
        <v>84</v>
      </c>
      <c r="AV155" s="14" t="s">
        <v>84</v>
      </c>
      <c r="AW155" s="14" t="s">
        <v>30</v>
      </c>
      <c r="AX155" s="14" t="s">
        <v>74</v>
      </c>
      <c r="AY155" s="173" t="s">
        <v>166</v>
      </c>
    </row>
    <row r="156" spans="1:65" s="15" customFormat="1" ht="11.25">
      <c r="B156" s="180"/>
      <c r="D156" s="165" t="s">
        <v>174</v>
      </c>
      <c r="E156" s="181" t="s">
        <v>1</v>
      </c>
      <c r="F156" s="182" t="s">
        <v>177</v>
      </c>
      <c r="H156" s="183">
        <v>4</v>
      </c>
      <c r="I156" s="184"/>
      <c r="L156" s="180"/>
      <c r="M156" s="185"/>
      <c r="N156" s="186"/>
      <c r="O156" s="186"/>
      <c r="P156" s="186"/>
      <c r="Q156" s="186"/>
      <c r="R156" s="186"/>
      <c r="S156" s="186"/>
      <c r="T156" s="187"/>
      <c r="AT156" s="181" t="s">
        <v>174</v>
      </c>
      <c r="AU156" s="181" t="s">
        <v>84</v>
      </c>
      <c r="AV156" s="15" t="s">
        <v>172</v>
      </c>
      <c r="AW156" s="15" t="s">
        <v>30</v>
      </c>
      <c r="AX156" s="15" t="s">
        <v>82</v>
      </c>
      <c r="AY156" s="181" t="s">
        <v>166</v>
      </c>
    </row>
    <row r="157" spans="1:65" s="2" customFormat="1" ht="24.2" customHeight="1">
      <c r="A157" s="32"/>
      <c r="B157" s="149"/>
      <c r="C157" s="150" t="s">
        <v>188</v>
      </c>
      <c r="D157" s="150" t="s">
        <v>168</v>
      </c>
      <c r="E157" s="151" t="s">
        <v>531</v>
      </c>
      <c r="F157" s="152" t="s">
        <v>532</v>
      </c>
      <c r="G157" s="153" t="s">
        <v>180</v>
      </c>
      <c r="H157" s="154">
        <v>22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39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172</v>
      </c>
      <c r="AT157" s="162" t="s">
        <v>168</v>
      </c>
      <c r="AU157" s="162" t="s">
        <v>84</v>
      </c>
      <c r="AY157" s="17" t="s">
        <v>166</v>
      </c>
      <c r="BE157" s="163">
        <f>IF(N157="základní",J157,0)</f>
        <v>0</v>
      </c>
      <c r="BF157" s="163">
        <f>IF(N157="snížená",J157,0)</f>
        <v>0</v>
      </c>
      <c r="BG157" s="163">
        <f>IF(N157="zákl. přenesená",J157,0)</f>
        <v>0</v>
      </c>
      <c r="BH157" s="163">
        <f>IF(N157="sníž. přenesená",J157,0)</f>
        <v>0</v>
      </c>
      <c r="BI157" s="163">
        <f>IF(N157="nulová",J157,0)</f>
        <v>0</v>
      </c>
      <c r="BJ157" s="17" t="s">
        <v>82</v>
      </c>
      <c r="BK157" s="163">
        <f>ROUND(I157*H157,2)</f>
        <v>0</v>
      </c>
      <c r="BL157" s="17" t="s">
        <v>172</v>
      </c>
      <c r="BM157" s="162" t="s">
        <v>533</v>
      </c>
    </row>
    <row r="158" spans="1:65" s="14" customFormat="1" ht="11.25">
      <c r="B158" s="172"/>
      <c r="D158" s="165" t="s">
        <v>174</v>
      </c>
      <c r="E158" s="173" t="s">
        <v>1</v>
      </c>
      <c r="F158" s="174" t="s">
        <v>534</v>
      </c>
      <c r="H158" s="175">
        <v>1</v>
      </c>
      <c r="I158" s="176"/>
      <c r="L158" s="172"/>
      <c r="M158" s="177"/>
      <c r="N158" s="178"/>
      <c r="O158" s="178"/>
      <c r="P158" s="178"/>
      <c r="Q158" s="178"/>
      <c r="R158" s="178"/>
      <c r="S158" s="178"/>
      <c r="T158" s="179"/>
      <c r="AT158" s="173" t="s">
        <v>174</v>
      </c>
      <c r="AU158" s="173" t="s">
        <v>84</v>
      </c>
      <c r="AV158" s="14" t="s">
        <v>84</v>
      </c>
      <c r="AW158" s="14" t="s">
        <v>30</v>
      </c>
      <c r="AX158" s="14" t="s">
        <v>74</v>
      </c>
      <c r="AY158" s="173" t="s">
        <v>166</v>
      </c>
    </row>
    <row r="159" spans="1:65" s="14" customFormat="1" ht="22.5">
      <c r="B159" s="172"/>
      <c r="D159" s="165" t="s">
        <v>174</v>
      </c>
      <c r="E159" s="173" t="s">
        <v>1</v>
      </c>
      <c r="F159" s="174" t="s">
        <v>535</v>
      </c>
      <c r="H159" s="175">
        <v>4</v>
      </c>
      <c r="I159" s="176"/>
      <c r="L159" s="172"/>
      <c r="M159" s="177"/>
      <c r="N159" s="178"/>
      <c r="O159" s="178"/>
      <c r="P159" s="178"/>
      <c r="Q159" s="178"/>
      <c r="R159" s="178"/>
      <c r="S159" s="178"/>
      <c r="T159" s="179"/>
      <c r="AT159" s="173" t="s">
        <v>174</v>
      </c>
      <c r="AU159" s="173" t="s">
        <v>84</v>
      </c>
      <c r="AV159" s="14" t="s">
        <v>84</v>
      </c>
      <c r="AW159" s="14" t="s">
        <v>30</v>
      </c>
      <c r="AX159" s="14" t="s">
        <v>74</v>
      </c>
      <c r="AY159" s="173" t="s">
        <v>166</v>
      </c>
    </row>
    <row r="160" spans="1:65" s="14" customFormat="1" ht="22.5">
      <c r="B160" s="172"/>
      <c r="D160" s="165" t="s">
        <v>174</v>
      </c>
      <c r="E160" s="173" t="s">
        <v>1</v>
      </c>
      <c r="F160" s="174" t="s">
        <v>536</v>
      </c>
      <c r="H160" s="175">
        <v>1</v>
      </c>
      <c r="I160" s="176"/>
      <c r="L160" s="172"/>
      <c r="M160" s="177"/>
      <c r="N160" s="178"/>
      <c r="O160" s="178"/>
      <c r="P160" s="178"/>
      <c r="Q160" s="178"/>
      <c r="R160" s="178"/>
      <c r="S160" s="178"/>
      <c r="T160" s="179"/>
      <c r="AT160" s="173" t="s">
        <v>174</v>
      </c>
      <c r="AU160" s="173" t="s">
        <v>84</v>
      </c>
      <c r="AV160" s="14" t="s">
        <v>84</v>
      </c>
      <c r="AW160" s="14" t="s">
        <v>30</v>
      </c>
      <c r="AX160" s="14" t="s">
        <v>74</v>
      </c>
      <c r="AY160" s="173" t="s">
        <v>166</v>
      </c>
    </row>
    <row r="161" spans="1:65" s="14" customFormat="1" ht="11.25">
      <c r="B161" s="172"/>
      <c r="D161" s="165" t="s">
        <v>174</v>
      </c>
      <c r="E161" s="173" t="s">
        <v>1</v>
      </c>
      <c r="F161" s="174" t="s">
        <v>537</v>
      </c>
      <c r="H161" s="175">
        <v>7</v>
      </c>
      <c r="I161" s="176"/>
      <c r="L161" s="172"/>
      <c r="M161" s="177"/>
      <c r="N161" s="178"/>
      <c r="O161" s="178"/>
      <c r="P161" s="178"/>
      <c r="Q161" s="178"/>
      <c r="R161" s="178"/>
      <c r="S161" s="178"/>
      <c r="T161" s="179"/>
      <c r="AT161" s="173" t="s">
        <v>174</v>
      </c>
      <c r="AU161" s="173" t="s">
        <v>84</v>
      </c>
      <c r="AV161" s="14" t="s">
        <v>84</v>
      </c>
      <c r="AW161" s="14" t="s">
        <v>30</v>
      </c>
      <c r="AX161" s="14" t="s">
        <v>74</v>
      </c>
      <c r="AY161" s="173" t="s">
        <v>166</v>
      </c>
    </row>
    <row r="162" spans="1:65" s="14" customFormat="1" ht="11.25">
      <c r="B162" s="172"/>
      <c r="D162" s="165" t="s">
        <v>174</v>
      </c>
      <c r="E162" s="173" t="s">
        <v>1</v>
      </c>
      <c r="F162" s="174" t="s">
        <v>538</v>
      </c>
      <c r="H162" s="175">
        <v>1</v>
      </c>
      <c r="I162" s="176"/>
      <c r="L162" s="172"/>
      <c r="M162" s="177"/>
      <c r="N162" s="178"/>
      <c r="O162" s="178"/>
      <c r="P162" s="178"/>
      <c r="Q162" s="178"/>
      <c r="R162" s="178"/>
      <c r="S162" s="178"/>
      <c r="T162" s="179"/>
      <c r="AT162" s="173" t="s">
        <v>174</v>
      </c>
      <c r="AU162" s="173" t="s">
        <v>84</v>
      </c>
      <c r="AV162" s="14" t="s">
        <v>84</v>
      </c>
      <c r="AW162" s="14" t="s">
        <v>30</v>
      </c>
      <c r="AX162" s="14" t="s">
        <v>74</v>
      </c>
      <c r="AY162" s="173" t="s">
        <v>166</v>
      </c>
    </row>
    <row r="163" spans="1:65" s="14" customFormat="1" ht="22.5">
      <c r="B163" s="172"/>
      <c r="D163" s="165" t="s">
        <v>174</v>
      </c>
      <c r="E163" s="173" t="s">
        <v>1</v>
      </c>
      <c r="F163" s="174" t="s">
        <v>539</v>
      </c>
      <c r="H163" s="175">
        <v>1</v>
      </c>
      <c r="I163" s="176"/>
      <c r="L163" s="172"/>
      <c r="M163" s="177"/>
      <c r="N163" s="178"/>
      <c r="O163" s="178"/>
      <c r="P163" s="178"/>
      <c r="Q163" s="178"/>
      <c r="R163" s="178"/>
      <c r="S163" s="178"/>
      <c r="T163" s="179"/>
      <c r="AT163" s="173" t="s">
        <v>174</v>
      </c>
      <c r="AU163" s="173" t="s">
        <v>84</v>
      </c>
      <c r="AV163" s="14" t="s">
        <v>84</v>
      </c>
      <c r="AW163" s="14" t="s">
        <v>30</v>
      </c>
      <c r="AX163" s="14" t="s">
        <v>74</v>
      </c>
      <c r="AY163" s="173" t="s">
        <v>166</v>
      </c>
    </row>
    <row r="164" spans="1:65" s="14" customFormat="1" ht="22.5">
      <c r="B164" s="172"/>
      <c r="D164" s="165" t="s">
        <v>174</v>
      </c>
      <c r="E164" s="173" t="s">
        <v>1</v>
      </c>
      <c r="F164" s="174" t="s">
        <v>540</v>
      </c>
      <c r="H164" s="175">
        <v>2</v>
      </c>
      <c r="I164" s="176"/>
      <c r="L164" s="172"/>
      <c r="M164" s="177"/>
      <c r="N164" s="178"/>
      <c r="O164" s="178"/>
      <c r="P164" s="178"/>
      <c r="Q164" s="178"/>
      <c r="R164" s="178"/>
      <c r="S164" s="178"/>
      <c r="T164" s="179"/>
      <c r="AT164" s="173" t="s">
        <v>174</v>
      </c>
      <c r="AU164" s="173" t="s">
        <v>84</v>
      </c>
      <c r="AV164" s="14" t="s">
        <v>84</v>
      </c>
      <c r="AW164" s="14" t="s">
        <v>30</v>
      </c>
      <c r="AX164" s="14" t="s">
        <v>74</v>
      </c>
      <c r="AY164" s="173" t="s">
        <v>166</v>
      </c>
    </row>
    <row r="165" spans="1:65" s="14" customFormat="1" ht="11.25">
      <c r="B165" s="172"/>
      <c r="D165" s="165" t="s">
        <v>174</v>
      </c>
      <c r="E165" s="173" t="s">
        <v>1</v>
      </c>
      <c r="F165" s="174" t="s">
        <v>541</v>
      </c>
      <c r="H165" s="175">
        <v>1</v>
      </c>
      <c r="I165" s="176"/>
      <c r="L165" s="172"/>
      <c r="M165" s="177"/>
      <c r="N165" s="178"/>
      <c r="O165" s="178"/>
      <c r="P165" s="178"/>
      <c r="Q165" s="178"/>
      <c r="R165" s="178"/>
      <c r="S165" s="178"/>
      <c r="T165" s="179"/>
      <c r="AT165" s="173" t="s">
        <v>174</v>
      </c>
      <c r="AU165" s="173" t="s">
        <v>84</v>
      </c>
      <c r="AV165" s="14" t="s">
        <v>84</v>
      </c>
      <c r="AW165" s="14" t="s">
        <v>30</v>
      </c>
      <c r="AX165" s="14" t="s">
        <v>74</v>
      </c>
      <c r="AY165" s="173" t="s">
        <v>166</v>
      </c>
    </row>
    <row r="166" spans="1:65" s="14" customFormat="1" ht="11.25">
      <c r="B166" s="172"/>
      <c r="D166" s="165" t="s">
        <v>174</v>
      </c>
      <c r="E166" s="173" t="s">
        <v>1</v>
      </c>
      <c r="F166" s="174" t="s">
        <v>542</v>
      </c>
      <c r="H166" s="175">
        <v>1</v>
      </c>
      <c r="I166" s="176"/>
      <c r="L166" s="172"/>
      <c r="M166" s="177"/>
      <c r="N166" s="178"/>
      <c r="O166" s="178"/>
      <c r="P166" s="178"/>
      <c r="Q166" s="178"/>
      <c r="R166" s="178"/>
      <c r="S166" s="178"/>
      <c r="T166" s="179"/>
      <c r="AT166" s="173" t="s">
        <v>174</v>
      </c>
      <c r="AU166" s="173" t="s">
        <v>84</v>
      </c>
      <c r="AV166" s="14" t="s">
        <v>84</v>
      </c>
      <c r="AW166" s="14" t="s">
        <v>30</v>
      </c>
      <c r="AX166" s="14" t="s">
        <v>74</v>
      </c>
      <c r="AY166" s="173" t="s">
        <v>166</v>
      </c>
    </row>
    <row r="167" spans="1:65" s="14" customFormat="1" ht="22.5">
      <c r="B167" s="172"/>
      <c r="D167" s="165" t="s">
        <v>174</v>
      </c>
      <c r="E167" s="173" t="s">
        <v>1</v>
      </c>
      <c r="F167" s="174" t="s">
        <v>543</v>
      </c>
      <c r="H167" s="175">
        <v>1</v>
      </c>
      <c r="I167" s="176"/>
      <c r="L167" s="172"/>
      <c r="M167" s="177"/>
      <c r="N167" s="178"/>
      <c r="O167" s="178"/>
      <c r="P167" s="178"/>
      <c r="Q167" s="178"/>
      <c r="R167" s="178"/>
      <c r="S167" s="178"/>
      <c r="T167" s="179"/>
      <c r="AT167" s="173" t="s">
        <v>174</v>
      </c>
      <c r="AU167" s="173" t="s">
        <v>84</v>
      </c>
      <c r="AV167" s="14" t="s">
        <v>84</v>
      </c>
      <c r="AW167" s="14" t="s">
        <v>30</v>
      </c>
      <c r="AX167" s="14" t="s">
        <v>74</v>
      </c>
      <c r="AY167" s="173" t="s">
        <v>166</v>
      </c>
    </row>
    <row r="168" spans="1:65" s="14" customFormat="1" ht="11.25">
      <c r="B168" s="172"/>
      <c r="D168" s="165" t="s">
        <v>174</v>
      </c>
      <c r="E168" s="173" t="s">
        <v>1</v>
      </c>
      <c r="F168" s="174" t="s">
        <v>544</v>
      </c>
      <c r="H168" s="175">
        <v>1</v>
      </c>
      <c r="I168" s="176"/>
      <c r="L168" s="172"/>
      <c r="M168" s="177"/>
      <c r="N168" s="178"/>
      <c r="O168" s="178"/>
      <c r="P168" s="178"/>
      <c r="Q168" s="178"/>
      <c r="R168" s="178"/>
      <c r="S168" s="178"/>
      <c r="T168" s="179"/>
      <c r="AT168" s="173" t="s">
        <v>174</v>
      </c>
      <c r="AU168" s="173" t="s">
        <v>84</v>
      </c>
      <c r="AV168" s="14" t="s">
        <v>84</v>
      </c>
      <c r="AW168" s="14" t="s">
        <v>30</v>
      </c>
      <c r="AX168" s="14" t="s">
        <v>74</v>
      </c>
      <c r="AY168" s="173" t="s">
        <v>166</v>
      </c>
    </row>
    <row r="169" spans="1:65" s="14" customFormat="1" ht="11.25">
      <c r="B169" s="172"/>
      <c r="D169" s="165" t="s">
        <v>174</v>
      </c>
      <c r="E169" s="173" t="s">
        <v>1</v>
      </c>
      <c r="F169" s="174" t="s">
        <v>545</v>
      </c>
      <c r="H169" s="175">
        <v>1</v>
      </c>
      <c r="I169" s="176"/>
      <c r="L169" s="172"/>
      <c r="M169" s="177"/>
      <c r="N169" s="178"/>
      <c r="O169" s="178"/>
      <c r="P169" s="178"/>
      <c r="Q169" s="178"/>
      <c r="R169" s="178"/>
      <c r="S169" s="178"/>
      <c r="T169" s="179"/>
      <c r="AT169" s="173" t="s">
        <v>174</v>
      </c>
      <c r="AU169" s="173" t="s">
        <v>84</v>
      </c>
      <c r="AV169" s="14" t="s">
        <v>84</v>
      </c>
      <c r="AW169" s="14" t="s">
        <v>30</v>
      </c>
      <c r="AX169" s="14" t="s">
        <v>74</v>
      </c>
      <c r="AY169" s="173" t="s">
        <v>166</v>
      </c>
    </row>
    <row r="170" spans="1:65" s="15" customFormat="1" ht="11.25">
      <c r="B170" s="180"/>
      <c r="D170" s="165" t="s">
        <v>174</v>
      </c>
      <c r="E170" s="181" t="s">
        <v>1</v>
      </c>
      <c r="F170" s="182" t="s">
        <v>177</v>
      </c>
      <c r="H170" s="183">
        <v>22</v>
      </c>
      <c r="I170" s="184"/>
      <c r="L170" s="180"/>
      <c r="M170" s="185"/>
      <c r="N170" s="186"/>
      <c r="O170" s="186"/>
      <c r="P170" s="186"/>
      <c r="Q170" s="186"/>
      <c r="R170" s="186"/>
      <c r="S170" s="186"/>
      <c r="T170" s="187"/>
      <c r="AT170" s="181" t="s">
        <v>174</v>
      </c>
      <c r="AU170" s="181" t="s">
        <v>84</v>
      </c>
      <c r="AV170" s="15" t="s">
        <v>172</v>
      </c>
      <c r="AW170" s="15" t="s">
        <v>30</v>
      </c>
      <c r="AX170" s="15" t="s">
        <v>82</v>
      </c>
      <c r="AY170" s="181" t="s">
        <v>166</v>
      </c>
    </row>
    <row r="171" spans="1:65" s="2" customFormat="1" ht="16.5" customHeight="1">
      <c r="A171" s="32"/>
      <c r="B171" s="149"/>
      <c r="C171" s="191" t="s">
        <v>216</v>
      </c>
      <c r="D171" s="191" t="s">
        <v>244</v>
      </c>
      <c r="E171" s="192" t="s">
        <v>546</v>
      </c>
      <c r="F171" s="193" t="s">
        <v>547</v>
      </c>
      <c r="G171" s="194" t="s">
        <v>180</v>
      </c>
      <c r="H171" s="195">
        <v>1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39</v>
      </c>
      <c r="O171" s="58"/>
      <c r="P171" s="160">
        <f>O171*H171</f>
        <v>0</v>
      </c>
      <c r="Q171" s="160">
        <v>0.01</v>
      </c>
      <c r="R171" s="160">
        <f>Q171*H171</f>
        <v>0.01</v>
      </c>
      <c r="S171" s="160">
        <v>0</v>
      </c>
      <c r="T171" s="161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209</v>
      </c>
      <c r="AT171" s="162" t="s">
        <v>244</v>
      </c>
      <c r="AU171" s="162" t="s">
        <v>84</v>
      </c>
      <c r="AY171" s="17" t="s">
        <v>166</v>
      </c>
      <c r="BE171" s="163">
        <f>IF(N171="základní",J171,0)</f>
        <v>0</v>
      </c>
      <c r="BF171" s="163">
        <f>IF(N171="snížená",J171,0)</f>
        <v>0</v>
      </c>
      <c r="BG171" s="163">
        <f>IF(N171="zákl. přenesená",J171,0)</f>
        <v>0</v>
      </c>
      <c r="BH171" s="163">
        <f>IF(N171="sníž. přenesená",J171,0)</f>
        <v>0</v>
      </c>
      <c r="BI171" s="163">
        <f>IF(N171="nulová",J171,0)</f>
        <v>0</v>
      </c>
      <c r="BJ171" s="17" t="s">
        <v>82</v>
      </c>
      <c r="BK171" s="163">
        <f>ROUND(I171*H171,2)</f>
        <v>0</v>
      </c>
      <c r="BL171" s="17" t="s">
        <v>172</v>
      </c>
      <c r="BM171" s="162" t="s">
        <v>548</v>
      </c>
    </row>
    <row r="172" spans="1:65" s="14" customFormat="1" ht="11.25">
      <c r="B172" s="172"/>
      <c r="D172" s="165" t="s">
        <v>174</v>
      </c>
      <c r="E172" s="173" t="s">
        <v>1</v>
      </c>
      <c r="F172" s="174" t="s">
        <v>534</v>
      </c>
      <c r="H172" s="175">
        <v>1</v>
      </c>
      <c r="I172" s="176"/>
      <c r="L172" s="172"/>
      <c r="M172" s="177"/>
      <c r="N172" s="178"/>
      <c r="O172" s="178"/>
      <c r="P172" s="178"/>
      <c r="Q172" s="178"/>
      <c r="R172" s="178"/>
      <c r="S172" s="178"/>
      <c r="T172" s="179"/>
      <c r="AT172" s="173" t="s">
        <v>174</v>
      </c>
      <c r="AU172" s="173" t="s">
        <v>84</v>
      </c>
      <c r="AV172" s="14" t="s">
        <v>84</v>
      </c>
      <c r="AW172" s="14" t="s">
        <v>30</v>
      </c>
      <c r="AX172" s="14" t="s">
        <v>74</v>
      </c>
      <c r="AY172" s="173" t="s">
        <v>166</v>
      </c>
    </row>
    <row r="173" spans="1:65" s="15" customFormat="1" ht="11.25">
      <c r="B173" s="180"/>
      <c r="D173" s="165" t="s">
        <v>174</v>
      </c>
      <c r="E173" s="181" t="s">
        <v>1</v>
      </c>
      <c r="F173" s="182" t="s">
        <v>177</v>
      </c>
      <c r="H173" s="183">
        <v>1</v>
      </c>
      <c r="I173" s="184"/>
      <c r="L173" s="180"/>
      <c r="M173" s="185"/>
      <c r="N173" s="186"/>
      <c r="O173" s="186"/>
      <c r="P173" s="186"/>
      <c r="Q173" s="186"/>
      <c r="R173" s="186"/>
      <c r="S173" s="186"/>
      <c r="T173" s="187"/>
      <c r="AT173" s="181" t="s">
        <v>174</v>
      </c>
      <c r="AU173" s="181" t="s">
        <v>84</v>
      </c>
      <c r="AV173" s="15" t="s">
        <v>172</v>
      </c>
      <c r="AW173" s="15" t="s">
        <v>30</v>
      </c>
      <c r="AX173" s="15" t="s">
        <v>82</v>
      </c>
      <c r="AY173" s="181" t="s">
        <v>166</v>
      </c>
    </row>
    <row r="174" spans="1:65" s="2" customFormat="1" ht="24.2" customHeight="1">
      <c r="A174" s="32"/>
      <c r="B174" s="149"/>
      <c r="C174" s="191" t="s">
        <v>220</v>
      </c>
      <c r="D174" s="191" t="s">
        <v>244</v>
      </c>
      <c r="E174" s="192" t="s">
        <v>549</v>
      </c>
      <c r="F174" s="193" t="s">
        <v>550</v>
      </c>
      <c r="G174" s="194" t="s">
        <v>180</v>
      </c>
      <c r="H174" s="195">
        <v>4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39</v>
      </c>
      <c r="O174" s="58"/>
      <c r="P174" s="160">
        <f>O174*H174</f>
        <v>0</v>
      </c>
      <c r="Q174" s="160">
        <v>0.01</v>
      </c>
      <c r="R174" s="160">
        <f>Q174*H174</f>
        <v>0.04</v>
      </c>
      <c r="S174" s="160">
        <v>0</v>
      </c>
      <c r="T174" s="161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209</v>
      </c>
      <c r="AT174" s="162" t="s">
        <v>244</v>
      </c>
      <c r="AU174" s="162" t="s">
        <v>84</v>
      </c>
      <c r="AY174" s="17" t="s">
        <v>166</v>
      </c>
      <c r="BE174" s="163">
        <f>IF(N174="základní",J174,0)</f>
        <v>0</v>
      </c>
      <c r="BF174" s="163">
        <f>IF(N174="snížená",J174,0)</f>
        <v>0</v>
      </c>
      <c r="BG174" s="163">
        <f>IF(N174="zákl. přenesená",J174,0)</f>
        <v>0</v>
      </c>
      <c r="BH174" s="163">
        <f>IF(N174="sníž. přenesená",J174,0)</f>
        <v>0</v>
      </c>
      <c r="BI174" s="163">
        <f>IF(N174="nulová",J174,0)</f>
        <v>0</v>
      </c>
      <c r="BJ174" s="17" t="s">
        <v>82</v>
      </c>
      <c r="BK174" s="163">
        <f>ROUND(I174*H174,2)</f>
        <v>0</v>
      </c>
      <c r="BL174" s="17" t="s">
        <v>172</v>
      </c>
      <c r="BM174" s="162" t="s">
        <v>551</v>
      </c>
    </row>
    <row r="175" spans="1:65" s="14" customFormat="1" ht="22.5">
      <c r="B175" s="172"/>
      <c r="D175" s="165" t="s">
        <v>174</v>
      </c>
      <c r="E175" s="173" t="s">
        <v>1</v>
      </c>
      <c r="F175" s="174" t="s">
        <v>535</v>
      </c>
      <c r="H175" s="175">
        <v>4</v>
      </c>
      <c r="I175" s="176"/>
      <c r="L175" s="172"/>
      <c r="M175" s="177"/>
      <c r="N175" s="178"/>
      <c r="O175" s="178"/>
      <c r="P175" s="178"/>
      <c r="Q175" s="178"/>
      <c r="R175" s="178"/>
      <c r="S175" s="178"/>
      <c r="T175" s="179"/>
      <c r="AT175" s="173" t="s">
        <v>174</v>
      </c>
      <c r="AU175" s="173" t="s">
        <v>84</v>
      </c>
      <c r="AV175" s="14" t="s">
        <v>84</v>
      </c>
      <c r="AW175" s="14" t="s">
        <v>30</v>
      </c>
      <c r="AX175" s="14" t="s">
        <v>74</v>
      </c>
      <c r="AY175" s="173" t="s">
        <v>166</v>
      </c>
    </row>
    <row r="176" spans="1:65" s="15" customFormat="1" ht="11.25">
      <c r="B176" s="180"/>
      <c r="D176" s="165" t="s">
        <v>174</v>
      </c>
      <c r="E176" s="181" t="s">
        <v>1</v>
      </c>
      <c r="F176" s="182" t="s">
        <v>177</v>
      </c>
      <c r="H176" s="183">
        <v>4</v>
      </c>
      <c r="I176" s="184"/>
      <c r="L176" s="180"/>
      <c r="M176" s="185"/>
      <c r="N176" s="186"/>
      <c r="O176" s="186"/>
      <c r="P176" s="186"/>
      <c r="Q176" s="186"/>
      <c r="R176" s="186"/>
      <c r="S176" s="186"/>
      <c r="T176" s="187"/>
      <c r="AT176" s="181" t="s">
        <v>174</v>
      </c>
      <c r="AU176" s="181" t="s">
        <v>84</v>
      </c>
      <c r="AV176" s="15" t="s">
        <v>172</v>
      </c>
      <c r="AW176" s="15" t="s">
        <v>30</v>
      </c>
      <c r="AX176" s="15" t="s">
        <v>82</v>
      </c>
      <c r="AY176" s="181" t="s">
        <v>166</v>
      </c>
    </row>
    <row r="177" spans="1:65" s="2" customFormat="1" ht="24.2" customHeight="1">
      <c r="A177" s="32"/>
      <c r="B177" s="149"/>
      <c r="C177" s="191" t="s">
        <v>8</v>
      </c>
      <c r="D177" s="191" t="s">
        <v>244</v>
      </c>
      <c r="E177" s="192" t="s">
        <v>552</v>
      </c>
      <c r="F177" s="193" t="s">
        <v>553</v>
      </c>
      <c r="G177" s="194" t="s">
        <v>180</v>
      </c>
      <c r="H177" s="195">
        <v>1</v>
      </c>
      <c r="I177" s="196"/>
      <c r="J177" s="197">
        <f>ROUND(I177*H177,2)</f>
        <v>0</v>
      </c>
      <c r="K177" s="198"/>
      <c r="L177" s="199"/>
      <c r="M177" s="200" t="s">
        <v>1</v>
      </c>
      <c r="N177" s="201" t="s">
        <v>39</v>
      </c>
      <c r="O177" s="58"/>
      <c r="P177" s="160">
        <f>O177*H177</f>
        <v>0</v>
      </c>
      <c r="Q177" s="160">
        <v>0.01</v>
      </c>
      <c r="R177" s="160">
        <f>Q177*H177</f>
        <v>0.01</v>
      </c>
      <c r="S177" s="160">
        <v>0</v>
      </c>
      <c r="T177" s="161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209</v>
      </c>
      <c r="AT177" s="162" t="s">
        <v>244</v>
      </c>
      <c r="AU177" s="162" t="s">
        <v>84</v>
      </c>
      <c r="AY177" s="17" t="s">
        <v>166</v>
      </c>
      <c r="BE177" s="163">
        <f>IF(N177="základní",J177,0)</f>
        <v>0</v>
      </c>
      <c r="BF177" s="163">
        <f>IF(N177="snížená",J177,0)</f>
        <v>0</v>
      </c>
      <c r="BG177" s="163">
        <f>IF(N177="zákl. přenesená",J177,0)</f>
        <v>0</v>
      </c>
      <c r="BH177" s="163">
        <f>IF(N177="sníž. přenesená",J177,0)</f>
        <v>0</v>
      </c>
      <c r="BI177" s="163">
        <f>IF(N177="nulová",J177,0)</f>
        <v>0</v>
      </c>
      <c r="BJ177" s="17" t="s">
        <v>82</v>
      </c>
      <c r="BK177" s="163">
        <f>ROUND(I177*H177,2)</f>
        <v>0</v>
      </c>
      <c r="BL177" s="17" t="s">
        <v>172</v>
      </c>
      <c r="BM177" s="162" t="s">
        <v>554</v>
      </c>
    </row>
    <row r="178" spans="1:65" s="14" customFormat="1" ht="22.5">
      <c r="B178" s="172"/>
      <c r="D178" s="165" t="s">
        <v>174</v>
      </c>
      <c r="E178" s="173" t="s">
        <v>1</v>
      </c>
      <c r="F178" s="174" t="s">
        <v>536</v>
      </c>
      <c r="H178" s="175">
        <v>1</v>
      </c>
      <c r="I178" s="176"/>
      <c r="L178" s="172"/>
      <c r="M178" s="177"/>
      <c r="N178" s="178"/>
      <c r="O178" s="178"/>
      <c r="P178" s="178"/>
      <c r="Q178" s="178"/>
      <c r="R178" s="178"/>
      <c r="S178" s="178"/>
      <c r="T178" s="179"/>
      <c r="AT178" s="173" t="s">
        <v>174</v>
      </c>
      <c r="AU178" s="173" t="s">
        <v>84</v>
      </c>
      <c r="AV178" s="14" t="s">
        <v>84</v>
      </c>
      <c r="AW178" s="14" t="s">
        <v>30</v>
      </c>
      <c r="AX178" s="14" t="s">
        <v>74</v>
      </c>
      <c r="AY178" s="173" t="s">
        <v>166</v>
      </c>
    </row>
    <row r="179" spans="1:65" s="15" customFormat="1" ht="11.25">
      <c r="B179" s="180"/>
      <c r="D179" s="165" t="s">
        <v>174</v>
      </c>
      <c r="E179" s="181" t="s">
        <v>1</v>
      </c>
      <c r="F179" s="182" t="s">
        <v>177</v>
      </c>
      <c r="H179" s="183">
        <v>1</v>
      </c>
      <c r="I179" s="184"/>
      <c r="L179" s="180"/>
      <c r="M179" s="185"/>
      <c r="N179" s="186"/>
      <c r="O179" s="186"/>
      <c r="P179" s="186"/>
      <c r="Q179" s="186"/>
      <c r="R179" s="186"/>
      <c r="S179" s="186"/>
      <c r="T179" s="187"/>
      <c r="AT179" s="181" t="s">
        <v>174</v>
      </c>
      <c r="AU179" s="181" t="s">
        <v>84</v>
      </c>
      <c r="AV179" s="15" t="s">
        <v>172</v>
      </c>
      <c r="AW179" s="15" t="s">
        <v>30</v>
      </c>
      <c r="AX179" s="15" t="s">
        <v>82</v>
      </c>
      <c r="AY179" s="181" t="s">
        <v>166</v>
      </c>
    </row>
    <row r="180" spans="1:65" s="2" customFormat="1" ht="21.75" customHeight="1">
      <c r="A180" s="32"/>
      <c r="B180" s="149"/>
      <c r="C180" s="191" t="s">
        <v>227</v>
      </c>
      <c r="D180" s="191" t="s">
        <v>244</v>
      </c>
      <c r="E180" s="192" t="s">
        <v>555</v>
      </c>
      <c r="F180" s="193" t="s">
        <v>556</v>
      </c>
      <c r="G180" s="194" t="s">
        <v>180</v>
      </c>
      <c r="H180" s="195">
        <v>7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39</v>
      </c>
      <c r="O180" s="58"/>
      <c r="P180" s="160">
        <f>O180*H180</f>
        <v>0</v>
      </c>
      <c r="Q180" s="160">
        <v>0.01</v>
      </c>
      <c r="R180" s="160">
        <f>Q180*H180</f>
        <v>7.0000000000000007E-2</v>
      </c>
      <c r="S180" s="160">
        <v>0</v>
      </c>
      <c r="T180" s="161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209</v>
      </c>
      <c r="AT180" s="162" t="s">
        <v>244</v>
      </c>
      <c r="AU180" s="162" t="s">
        <v>84</v>
      </c>
      <c r="AY180" s="17" t="s">
        <v>166</v>
      </c>
      <c r="BE180" s="163">
        <f>IF(N180="základní",J180,0)</f>
        <v>0</v>
      </c>
      <c r="BF180" s="163">
        <f>IF(N180="snížená",J180,0)</f>
        <v>0</v>
      </c>
      <c r="BG180" s="163">
        <f>IF(N180="zákl. přenesená",J180,0)</f>
        <v>0</v>
      </c>
      <c r="BH180" s="163">
        <f>IF(N180="sníž. přenesená",J180,0)</f>
        <v>0</v>
      </c>
      <c r="BI180" s="163">
        <f>IF(N180="nulová",J180,0)</f>
        <v>0</v>
      </c>
      <c r="BJ180" s="17" t="s">
        <v>82</v>
      </c>
      <c r="BK180" s="163">
        <f>ROUND(I180*H180,2)</f>
        <v>0</v>
      </c>
      <c r="BL180" s="17" t="s">
        <v>172</v>
      </c>
      <c r="BM180" s="162" t="s">
        <v>557</v>
      </c>
    </row>
    <row r="181" spans="1:65" s="14" customFormat="1" ht="11.25">
      <c r="B181" s="172"/>
      <c r="D181" s="165" t="s">
        <v>174</v>
      </c>
      <c r="E181" s="173" t="s">
        <v>1</v>
      </c>
      <c r="F181" s="174" t="s">
        <v>537</v>
      </c>
      <c r="H181" s="175">
        <v>7</v>
      </c>
      <c r="I181" s="176"/>
      <c r="L181" s="172"/>
      <c r="M181" s="177"/>
      <c r="N181" s="178"/>
      <c r="O181" s="178"/>
      <c r="P181" s="178"/>
      <c r="Q181" s="178"/>
      <c r="R181" s="178"/>
      <c r="S181" s="178"/>
      <c r="T181" s="179"/>
      <c r="AT181" s="173" t="s">
        <v>174</v>
      </c>
      <c r="AU181" s="173" t="s">
        <v>84</v>
      </c>
      <c r="AV181" s="14" t="s">
        <v>84</v>
      </c>
      <c r="AW181" s="14" t="s">
        <v>30</v>
      </c>
      <c r="AX181" s="14" t="s">
        <v>74</v>
      </c>
      <c r="AY181" s="173" t="s">
        <v>166</v>
      </c>
    </row>
    <row r="182" spans="1:65" s="15" customFormat="1" ht="11.25">
      <c r="B182" s="180"/>
      <c r="D182" s="165" t="s">
        <v>174</v>
      </c>
      <c r="E182" s="181" t="s">
        <v>1</v>
      </c>
      <c r="F182" s="182" t="s">
        <v>177</v>
      </c>
      <c r="H182" s="183">
        <v>7</v>
      </c>
      <c r="I182" s="184"/>
      <c r="L182" s="180"/>
      <c r="M182" s="185"/>
      <c r="N182" s="186"/>
      <c r="O182" s="186"/>
      <c r="P182" s="186"/>
      <c r="Q182" s="186"/>
      <c r="R182" s="186"/>
      <c r="S182" s="186"/>
      <c r="T182" s="187"/>
      <c r="AT182" s="181" t="s">
        <v>174</v>
      </c>
      <c r="AU182" s="181" t="s">
        <v>84</v>
      </c>
      <c r="AV182" s="15" t="s">
        <v>172</v>
      </c>
      <c r="AW182" s="15" t="s">
        <v>30</v>
      </c>
      <c r="AX182" s="15" t="s">
        <v>82</v>
      </c>
      <c r="AY182" s="181" t="s">
        <v>166</v>
      </c>
    </row>
    <row r="183" spans="1:65" s="2" customFormat="1" ht="21.75" customHeight="1">
      <c r="A183" s="32"/>
      <c r="B183" s="149"/>
      <c r="C183" s="191" t="s">
        <v>231</v>
      </c>
      <c r="D183" s="191" t="s">
        <v>244</v>
      </c>
      <c r="E183" s="192" t="s">
        <v>558</v>
      </c>
      <c r="F183" s="193" t="s">
        <v>559</v>
      </c>
      <c r="G183" s="194" t="s">
        <v>180</v>
      </c>
      <c r="H183" s="195">
        <v>1</v>
      </c>
      <c r="I183" s="196"/>
      <c r="J183" s="197">
        <f>ROUND(I183*H183,2)</f>
        <v>0</v>
      </c>
      <c r="K183" s="198"/>
      <c r="L183" s="199"/>
      <c r="M183" s="200" t="s">
        <v>1</v>
      </c>
      <c r="N183" s="201" t="s">
        <v>39</v>
      </c>
      <c r="O183" s="58"/>
      <c r="P183" s="160">
        <f>O183*H183</f>
        <v>0</v>
      </c>
      <c r="Q183" s="160">
        <v>0.01</v>
      </c>
      <c r="R183" s="160">
        <f>Q183*H183</f>
        <v>0.01</v>
      </c>
      <c r="S183" s="160">
        <v>0</v>
      </c>
      <c r="T183" s="161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209</v>
      </c>
      <c r="AT183" s="162" t="s">
        <v>244</v>
      </c>
      <c r="AU183" s="162" t="s">
        <v>84</v>
      </c>
      <c r="AY183" s="17" t="s">
        <v>166</v>
      </c>
      <c r="BE183" s="163">
        <f>IF(N183="základní",J183,0)</f>
        <v>0</v>
      </c>
      <c r="BF183" s="163">
        <f>IF(N183="snížená",J183,0)</f>
        <v>0</v>
      </c>
      <c r="BG183" s="163">
        <f>IF(N183="zákl. přenesená",J183,0)</f>
        <v>0</v>
      </c>
      <c r="BH183" s="163">
        <f>IF(N183="sníž. přenesená",J183,0)</f>
        <v>0</v>
      </c>
      <c r="BI183" s="163">
        <f>IF(N183="nulová",J183,0)</f>
        <v>0</v>
      </c>
      <c r="BJ183" s="17" t="s">
        <v>82</v>
      </c>
      <c r="BK183" s="163">
        <f>ROUND(I183*H183,2)</f>
        <v>0</v>
      </c>
      <c r="BL183" s="17" t="s">
        <v>172</v>
      </c>
      <c r="BM183" s="162" t="s">
        <v>560</v>
      </c>
    </row>
    <row r="184" spans="1:65" s="14" customFormat="1" ht="11.25">
      <c r="B184" s="172"/>
      <c r="D184" s="165" t="s">
        <v>174</v>
      </c>
      <c r="E184" s="173" t="s">
        <v>1</v>
      </c>
      <c r="F184" s="174" t="s">
        <v>538</v>
      </c>
      <c r="H184" s="175">
        <v>1</v>
      </c>
      <c r="I184" s="176"/>
      <c r="L184" s="172"/>
      <c r="M184" s="177"/>
      <c r="N184" s="178"/>
      <c r="O184" s="178"/>
      <c r="P184" s="178"/>
      <c r="Q184" s="178"/>
      <c r="R184" s="178"/>
      <c r="S184" s="178"/>
      <c r="T184" s="179"/>
      <c r="AT184" s="173" t="s">
        <v>174</v>
      </c>
      <c r="AU184" s="173" t="s">
        <v>84</v>
      </c>
      <c r="AV184" s="14" t="s">
        <v>84</v>
      </c>
      <c r="AW184" s="14" t="s">
        <v>30</v>
      </c>
      <c r="AX184" s="14" t="s">
        <v>74</v>
      </c>
      <c r="AY184" s="173" t="s">
        <v>166</v>
      </c>
    </row>
    <row r="185" spans="1:65" s="15" customFormat="1" ht="11.25">
      <c r="B185" s="180"/>
      <c r="D185" s="165" t="s">
        <v>174</v>
      </c>
      <c r="E185" s="181" t="s">
        <v>1</v>
      </c>
      <c r="F185" s="182" t="s">
        <v>177</v>
      </c>
      <c r="H185" s="183">
        <v>1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174</v>
      </c>
      <c r="AU185" s="181" t="s">
        <v>84</v>
      </c>
      <c r="AV185" s="15" t="s">
        <v>172</v>
      </c>
      <c r="AW185" s="15" t="s">
        <v>30</v>
      </c>
      <c r="AX185" s="15" t="s">
        <v>82</v>
      </c>
      <c r="AY185" s="181" t="s">
        <v>166</v>
      </c>
    </row>
    <row r="186" spans="1:65" s="2" customFormat="1" ht="24.2" customHeight="1">
      <c r="A186" s="32"/>
      <c r="B186" s="149"/>
      <c r="C186" s="191" t="s">
        <v>306</v>
      </c>
      <c r="D186" s="191" t="s">
        <v>244</v>
      </c>
      <c r="E186" s="192" t="s">
        <v>561</v>
      </c>
      <c r="F186" s="193" t="s">
        <v>562</v>
      </c>
      <c r="G186" s="194" t="s">
        <v>180</v>
      </c>
      <c r="H186" s="195">
        <v>1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39</v>
      </c>
      <c r="O186" s="58"/>
      <c r="P186" s="160">
        <f>O186*H186</f>
        <v>0</v>
      </c>
      <c r="Q186" s="160">
        <v>0.01</v>
      </c>
      <c r="R186" s="160">
        <f>Q186*H186</f>
        <v>0.01</v>
      </c>
      <c r="S186" s="160">
        <v>0</v>
      </c>
      <c r="T186" s="16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209</v>
      </c>
      <c r="AT186" s="162" t="s">
        <v>244</v>
      </c>
      <c r="AU186" s="162" t="s">
        <v>84</v>
      </c>
      <c r="AY186" s="17" t="s">
        <v>166</v>
      </c>
      <c r="BE186" s="163">
        <f>IF(N186="základní",J186,0)</f>
        <v>0</v>
      </c>
      <c r="BF186" s="163">
        <f>IF(N186="snížená",J186,0)</f>
        <v>0</v>
      </c>
      <c r="BG186" s="163">
        <f>IF(N186="zákl. přenesená",J186,0)</f>
        <v>0</v>
      </c>
      <c r="BH186" s="163">
        <f>IF(N186="sníž. přenesená",J186,0)</f>
        <v>0</v>
      </c>
      <c r="BI186" s="163">
        <f>IF(N186="nulová",J186,0)</f>
        <v>0</v>
      </c>
      <c r="BJ186" s="17" t="s">
        <v>82</v>
      </c>
      <c r="BK186" s="163">
        <f>ROUND(I186*H186,2)</f>
        <v>0</v>
      </c>
      <c r="BL186" s="17" t="s">
        <v>172</v>
      </c>
      <c r="BM186" s="162" t="s">
        <v>563</v>
      </c>
    </row>
    <row r="187" spans="1:65" s="14" customFormat="1" ht="22.5">
      <c r="B187" s="172"/>
      <c r="D187" s="165" t="s">
        <v>174</v>
      </c>
      <c r="E187" s="173" t="s">
        <v>1</v>
      </c>
      <c r="F187" s="174" t="s">
        <v>539</v>
      </c>
      <c r="H187" s="175">
        <v>1</v>
      </c>
      <c r="I187" s="176"/>
      <c r="L187" s="172"/>
      <c r="M187" s="177"/>
      <c r="N187" s="178"/>
      <c r="O187" s="178"/>
      <c r="P187" s="178"/>
      <c r="Q187" s="178"/>
      <c r="R187" s="178"/>
      <c r="S187" s="178"/>
      <c r="T187" s="179"/>
      <c r="AT187" s="173" t="s">
        <v>174</v>
      </c>
      <c r="AU187" s="173" t="s">
        <v>84</v>
      </c>
      <c r="AV187" s="14" t="s">
        <v>84</v>
      </c>
      <c r="AW187" s="14" t="s">
        <v>30</v>
      </c>
      <c r="AX187" s="14" t="s">
        <v>74</v>
      </c>
      <c r="AY187" s="173" t="s">
        <v>166</v>
      </c>
    </row>
    <row r="188" spans="1:65" s="15" customFormat="1" ht="11.25">
      <c r="B188" s="180"/>
      <c r="D188" s="165" t="s">
        <v>174</v>
      </c>
      <c r="E188" s="181" t="s">
        <v>1</v>
      </c>
      <c r="F188" s="182" t="s">
        <v>177</v>
      </c>
      <c r="H188" s="183">
        <v>1</v>
      </c>
      <c r="I188" s="184"/>
      <c r="L188" s="180"/>
      <c r="M188" s="185"/>
      <c r="N188" s="186"/>
      <c r="O188" s="186"/>
      <c r="P188" s="186"/>
      <c r="Q188" s="186"/>
      <c r="R188" s="186"/>
      <c r="S188" s="186"/>
      <c r="T188" s="187"/>
      <c r="AT188" s="181" t="s">
        <v>174</v>
      </c>
      <c r="AU188" s="181" t="s">
        <v>84</v>
      </c>
      <c r="AV188" s="15" t="s">
        <v>172</v>
      </c>
      <c r="AW188" s="15" t="s">
        <v>30</v>
      </c>
      <c r="AX188" s="15" t="s">
        <v>82</v>
      </c>
      <c r="AY188" s="181" t="s">
        <v>166</v>
      </c>
    </row>
    <row r="189" spans="1:65" s="2" customFormat="1" ht="24.2" customHeight="1">
      <c r="A189" s="32"/>
      <c r="B189" s="149"/>
      <c r="C189" s="191" t="s">
        <v>311</v>
      </c>
      <c r="D189" s="191" t="s">
        <v>244</v>
      </c>
      <c r="E189" s="192" t="s">
        <v>564</v>
      </c>
      <c r="F189" s="193" t="s">
        <v>565</v>
      </c>
      <c r="G189" s="194" t="s">
        <v>180</v>
      </c>
      <c r="H189" s="195">
        <v>2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39</v>
      </c>
      <c r="O189" s="58"/>
      <c r="P189" s="160">
        <f>O189*H189</f>
        <v>0</v>
      </c>
      <c r="Q189" s="160">
        <v>0.01</v>
      </c>
      <c r="R189" s="160">
        <f>Q189*H189</f>
        <v>0.02</v>
      </c>
      <c r="S189" s="160">
        <v>0</v>
      </c>
      <c r="T189" s="161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209</v>
      </c>
      <c r="AT189" s="162" t="s">
        <v>244</v>
      </c>
      <c r="AU189" s="162" t="s">
        <v>84</v>
      </c>
      <c r="AY189" s="17" t="s">
        <v>166</v>
      </c>
      <c r="BE189" s="163">
        <f>IF(N189="základní",J189,0)</f>
        <v>0</v>
      </c>
      <c r="BF189" s="163">
        <f>IF(N189="snížená",J189,0)</f>
        <v>0</v>
      </c>
      <c r="BG189" s="163">
        <f>IF(N189="zákl. přenesená",J189,0)</f>
        <v>0</v>
      </c>
      <c r="BH189" s="163">
        <f>IF(N189="sníž. přenesená",J189,0)</f>
        <v>0</v>
      </c>
      <c r="BI189" s="163">
        <f>IF(N189="nulová",J189,0)</f>
        <v>0</v>
      </c>
      <c r="BJ189" s="17" t="s">
        <v>82</v>
      </c>
      <c r="BK189" s="163">
        <f>ROUND(I189*H189,2)</f>
        <v>0</v>
      </c>
      <c r="BL189" s="17" t="s">
        <v>172</v>
      </c>
      <c r="BM189" s="162" t="s">
        <v>566</v>
      </c>
    </row>
    <row r="190" spans="1:65" s="14" customFormat="1" ht="22.5">
      <c r="B190" s="172"/>
      <c r="D190" s="165" t="s">
        <v>174</v>
      </c>
      <c r="E190" s="173" t="s">
        <v>1</v>
      </c>
      <c r="F190" s="174" t="s">
        <v>540</v>
      </c>
      <c r="H190" s="175">
        <v>2</v>
      </c>
      <c r="I190" s="176"/>
      <c r="L190" s="172"/>
      <c r="M190" s="177"/>
      <c r="N190" s="178"/>
      <c r="O190" s="178"/>
      <c r="P190" s="178"/>
      <c r="Q190" s="178"/>
      <c r="R190" s="178"/>
      <c r="S190" s="178"/>
      <c r="T190" s="179"/>
      <c r="AT190" s="173" t="s">
        <v>174</v>
      </c>
      <c r="AU190" s="173" t="s">
        <v>84</v>
      </c>
      <c r="AV190" s="14" t="s">
        <v>84</v>
      </c>
      <c r="AW190" s="14" t="s">
        <v>30</v>
      </c>
      <c r="AX190" s="14" t="s">
        <v>74</v>
      </c>
      <c r="AY190" s="173" t="s">
        <v>166</v>
      </c>
    </row>
    <row r="191" spans="1:65" s="15" customFormat="1" ht="11.25">
      <c r="B191" s="180"/>
      <c r="D191" s="165" t="s">
        <v>174</v>
      </c>
      <c r="E191" s="181" t="s">
        <v>1</v>
      </c>
      <c r="F191" s="182" t="s">
        <v>177</v>
      </c>
      <c r="H191" s="183">
        <v>2</v>
      </c>
      <c r="I191" s="184"/>
      <c r="L191" s="180"/>
      <c r="M191" s="185"/>
      <c r="N191" s="186"/>
      <c r="O191" s="186"/>
      <c r="P191" s="186"/>
      <c r="Q191" s="186"/>
      <c r="R191" s="186"/>
      <c r="S191" s="186"/>
      <c r="T191" s="187"/>
      <c r="AT191" s="181" t="s">
        <v>174</v>
      </c>
      <c r="AU191" s="181" t="s">
        <v>84</v>
      </c>
      <c r="AV191" s="15" t="s">
        <v>172</v>
      </c>
      <c r="AW191" s="15" t="s">
        <v>30</v>
      </c>
      <c r="AX191" s="15" t="s">
        <v>82</v>
      </c>
      <c r="AY191" s="181" t="s">
        <v>166</v>
      </c>
    </row>
    <row r="192" spans="1:65" s="2" customFormat="1" ht="21.75" customHeight="1">
      <c r="A192" s="32"/>
      <c r="B192" s="149"/>
      <c r="C192" s="191" t="s">
        <v>316</v>
      </c>
      <c r="D192" s="191" t="s">
        <v>244</v>
      </c>
      <c r="E192" s="192" t="s">
        <v>567</v>
      </c>
      <c r="F192" s="193" t="s">
        <v>568</v>
      </c>
      <c r="G192" s="194" t="s">
        <v>180</v>
      </c>
      <c r="H192" s="195">
        <v>1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39</v>
      </c>
      <c r="O192" s="58"/>
      <c r="P192" s="160">
        <f>O192*H192</f>
        <v>0</v>
      </c>
      <c r="Q192" s="160">
        <v>0.01</v>
      </c>
      <c r="R192" s="160">
        <f>Q192*H192</f>
        <v>0.01</v>
      </c>
      <c r="S192" s="160">
        <v>0</v>
      </c>
      <c r="T192" s="16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209</v>
      </c>
      <c r="AT192" s="162" t="s">
        <v>244</v>
      </c>
      <c r="AU192" s="162" t="s">
        <v>84</v>
      </c>
      <c r="AY192" s="17" t="s">
        <v>166</v>
      </c>
      <c r="BE192" s="163">
        <f>IF(N192="základní",J192,0)</f>
        <v>0</v>
      </c>
      <c r="BF192" s="163">
        <f>IF(N192="snížená",J192,0)</f>
        <v>0</v>
      </c>
      <c r="BG192" s="163">
        <f>IF(N192="zákl. přenesená",J192,0)</f>
        <v>0</v>
      </c>
      <c r="BH192" s="163">
        <f>IF(N192="sníž. přenesená",J192,0)</f>
        <v>0</v>
      </c>
      <c r="BI192" s="163">
        <f>IF(N192="nulová",J192,0)</f>
        <v>0</v>
      </c>
      <c r="BJ192" s="17" t="s">
        <v>82</v>
      </c>
      <c r="BK192" s="163">
        <f>ROUND(I192*H192,2)</f>
        <v>0</v>
      </c>
      <c r="BL192" s="17" t="s">
        <v>172</v>
      </c>
      <c r="BM192" s="162" t="s">
        <v>569</v>
      </c>
    </row>
    <row r="193" spans="1:65" s="14" customFormat="1" ht="11.25">
      <c r="B193" s="172"/>
      <c r="D193" s="165" t="s">
        <v>174</v>
      </c>
      <c r="E193" s="173" t="s">
        <v>1</v>
      </c>
      <c r="F193" s="174" t="s">
        <v>541</v>
      </c>
      <c r="H193" s="175">
        <v>1</v>
      </c>
      <c r="I193" s="176"/>
      <c r="L193" s="172"/>
      <c r="M193" s="177"/>
      <c r="N193" s="178"/>
      <c r="O193" s="178"/>
      <c r="P193" s="178"/>
      <c r="Q193" s="178"/>
      <c r="R193" s="178"/>
      <c r="S193" s="178"/>
      <c r="T193" s="179"/>
      <c r="AT193" s="173" t="s">
        <v>174</v>
      </c>
      <c r="AU193" s="173" t="s">
        <v>84</v>
      </c>
      <c r="AV193" s="14" t="s">
        <v>84</v>
      </c>
      <c r="AW193" s="14" t="s">
        <v>30</v>
      </c>
      <c r="AX193" s="14" t="s">
        <v>74</v>
      </c>
      <c r="AY193" s="173" t="s">
        <v>166</v>
      </c>
    </row>
    <row r="194" spans="1:65" s="15" customFormat="1" ht="11.25">
      <c r="B194" s="180"/>
      <c r="D194" s="165" t="s">
        <v>174</v>
      </c>
      <c r="E194" s="181" t="s">
        <v>1</v>
      </c>
      <c r="F194" s="182" t="s">
        <v>177</v>
      </c>
      <c r="H194" s="183">
        <v>1</v>
      </c>
      <c r="I194" s="184"/>
      <c r="L194" s="180"/>
      <c r="M194" s="185"/>
      <c r="N194" s="186"/>
      <c r="O194" s="186"/>
      <c r="P194" s="186"/>
      <c r="Q194" s="186"/>
      <c r="R194" s="186"/>
      <c r="S194" s="186"/>
      <c r="T194" s="187"/>
      <c r="AT194" s="181" t="s">
        <v>174</v>
      </c>
      <c r="AU194" s="181" t="s">
        <v>84</v>
      </c>
      <c r="AV194" s="15" t="s">
        <v>172</v>
      </c>
      <c r="AW194" s="15" t="s">
        <v>30</v>
      </c>
      <c r="AX194" s="15" t="s">
        <v>82</v>
      </c>
      <c r="AY194" s="181" t="s">
        <v>166</v>
      </c>
    </row>
    <row r="195" spans="1:65" s="2" customFormat="1" ht="21.75" customHeight="1">
      <c r="A195" s="32"/>
      <c r="B195" s="149"/>
      <c r="C195" s="191" t="s">
        <v>321</v>
      </c>
      <c r="D195" s="191" t="s">
        <v>244</v>
      </c>
      <c r="E195" s="192" t="s">
        <v>570</v>
      </c>
      <c r="F195" s="193" t="s">
        <v>571</v>
      </c>
      <c r="G195" s="194" t="s">
        <v>180</v>
      </c>
      <c r="H195" s="195">
        <v>1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39</v>
      </c>
      <c r="O195" s="58"/>
      <c r="P195" s="160">
        <f>O195*H195</f>
        <v>0</v>
      </c>
      <c r="Q195" s="160">
        <v>0.01</v>
      </c>
      <c r="R195" s="160">
        <f>Q195*H195</f>
        <v>0.01</v>
      </c>
      <c r="S195" s="160">
        <v>0</v>
      </c>
      <c r="T195" s="16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209</v>
      </c>
      <c r="AT195" s="162" t="s">
        <v>244</v>
      </c>
      <c r="AU195" s="162" t="s">
        <v>84</v>
      </c>
      <c r="AY195" s="17" t="s">
        <v>166</v>
      </c>
      <c r="BE195" s="163">
        <f>IF(N195="základní",J195,0)</f>
        <v>0</v>
      </c>
      <c r="BF195" s="163">
        <f>IF(N195="snížená",J195,0)</f>
        <v>0</v>
      </c>
      <c r="BG195" s="163">
        <f>IF(N195="zákl. přenesená",J195,0)</f>
        <v>0</v>
      </c>
      <c r="BH195" s="163">
        <f>IF(N195="sníž. přenesená",J195,0)</f>
        <v>0</v>
      </c>
      <c r="BI195" s="163">
        <f>IF(N195="nulová",J195,0)</f>
        <v>0</v>
      </c>
      <c r="BJ195" s="17" t="s">
        <v>82</v>
      </c>
      <c r="BK195" s="163">
        <f>ROUND(I195*H195,2)</f>
        <v>0</v>
      </c>
      <c r="BL195" s="17" t="s">
        <v>172</v>
      </c>
      <c r="BM195" s="162" t="s">
        <v>572</v>
      </c>
    </row>
    <row r="196" spans="1:65" s="14" customFormat="1" ht="11.25">
      <c r="B196" s="172"/>
      <c r="D196" s="165" t="s">
        <v>174</v>
      </c>
      <c r="E196" s="173" t="s">
        <v>1</v>
      </c>
      <c r="F196" s="174" t="s">
        <v>542</v>
      </c>
      <c r="H196" s="175">
        <v>1</v>
      </c>
      <c r="I196" s="176"/>
      <c r="L196" s="172"/>
      <c r="M196" s="177"/>
      <c r="N196" s="178"/>
      <c r="O196" s="178"/>
      <c r="P196" s="178"/>
      <c r="Q196" s="178"/>
      <c r="R196" s="178"/>
      <c r="S196" s="178"/>
      <c r="T196" s="179"/>
      <c r="AT196" s="173" t="s">
        <v>174</v>
      </c>
      <c r="AU196" s="173" t="s">
        <v>84</v>
      </c>
      <c r="AV196" s="14" t="s">
        <v>84</v>
      </c>
      <c r="AW196" s="14" t="s">
        <v>30</v>
      </c>
      <c r="AX196" s="14" t="s">
        <v>74</v>
      </c>
      <c r="AY196" s="173" t="s">
        <v>166</v>
      </c>
    </row>
    <row r="197" spans="1:65" s="15" customFormat="1" ht="11.25">
      <c r="B197" s="180"/>
      <c r="D197" s="165" t="s">
        <v>174</v>
      </c>
      <c r="E197" s="181" t="s">
        <v>1</v>
      </c>
      <c r="F197" s="182" t="s">
        <v>177</v>
      </c>
      <c r="H197" s="183">
        <v>1</v>
      </c>
      <c r="I197" s="184"/>
      <c r="L197" s="180"/>
      <c r="M197" s="185"/>
      <c r="N197" s="186"/>
      <c r="O197" s="186"/>
      <c r="P197" s="186"/>
      <c r="Q197" s="186"/>
      <c r="R197" s="186"/>
      <c r="S197" s="186"/>
      <c r="T197" s="187"/>
      <c r="AT197" s="181" t="s">
        <v>174</v>
      </c>
      <c r="AU197" s="181" t="s">
        <v>84</v>
      </c>
      <c r="AV197" s="15" t="s">
        <v>172</v>
      </c>
      <c r="AW197" s="15" t="s">
        <v>30</v>
      </c>
      <c r="AX197" s="15" t="s">
        <v>82</v>
      </c>
      <c r="AY197" s="181" t="s">
        <v>166</v>
      </c>
    </row>
    <row r="198" spans="1:65" s="2" customFormat="1" ht="24.2" customHeight="1">
      <c r="A198" s="32"/>
      <c r="B198" s="149"/>
      <c r="C198" s="191" t="s">
        <v>326</v>
      </c>
      <c r="D198" s="191" t="s">
        <v>244</v>
      </c>
      <c r="E198" s="192" t="s">
        <v>573</v>
      </c>
      <c r="F198" s="193" t="s">
        <v>574</v>
      </c>
      <c r="G198" s="194" t="s">
        <v>180</v>
      </c>
      <c r="H198" s="195">
        <v>1</v>
      </c>
      <c r="I198" s="196"/>
      <c r="J198" s="197">
        <f>ROUND(I198*H198,2)</f>
        <v>0</v>
      </c>
      <c r="K198" s="198"/>
      <c r="L198" s="199"/>
      <c r="M198" s="200" t="s">
        <v>1</v>
      </c>
      <c r="N198" s="201" t="s">
        <v>39</v>
      </c>
      <c r="O198" s="58"/>
      <c r="P198" s="160">
        <f>O198*H198</f>
        <v>0</v>
      </c>
      <c r="Q198" s="160">
        <v>0.01</v>
      </c>
      <c r="R198" s="160">
        <f>Q198*H198</f>
        <v>0.01</v>
      </c>
      <c r="S198" s="160">
        <v>0</v>
      </c>
      <c r="T198" s="161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209</v>
      </c>
      <c r="AT198" s="162" t="s">
        <v>244</v>
      </c>
      <c r="AU198" s="162" t="s">
        <v>84</v>
      </c>
      <c r="AY198" s="17" t="s">
        <v>166</v>
      </c>
      <c r="BE198" s="163">
        <f>IF(N198="základní",J198,0)</f>
        <v>0</v>
      </c>
      <c r="BF198" s="163">
        <f>IF(N198="snížená",J198,0)</f>
        <v>0</v>
      </c>
      <c r="BG198" s="163">
        <f>IF(N198="zákl. přenesená",J198,0)</f>
        <v>0</v>
      </c>
      <c r="BH198" s="163">
        <f>IF(N198="sníž. přenesená",J198,0)</f>
        <v>0</v>
      </c>
      <c r="BI198" s="163">
        <f>IF(N198="nulová",J198,0)</f>
        <v>0</v>
      </c>
      <c r="BJ198" s="17" t="s">
        <v>82</v>
      </c>
      <c r="BK198" s="163">
        <f>ROUND(I198*H198,2)</f>
        <v>0</v>
      </c>
      <c r="BL198" s="17" t="s">
        <v>172</v>
      </c>
      <c r="BM198" s="162" t="s">
        <v>575</v>
      </c>
    </row>
    <row r="199" spans="1:65" s="14" customFormat="1" ht="22.5">
      <c r="B199" s="172"/>
      <c r="D199" s="165" t="s">
        <v>174</v>
      </c>
      <c r="E199" s="173" t="s">
        <v>1</v>
      </c>
      <c r="F199" s="174" t="s">
        <v>543</v>
      </c>
      <c r="H199" s="175">
        <v>1</v>
      </c>
      <c r="I199" s="176"/>
      <c r="L199" s="172"/>
      <c r="M199" s="177"/>
      <c r="N199" s="178"/>
      <c r="O199" s="178"/>
      <c r="P199" s="178"/>
      <c r="Q199" s="178"/>
      <c r="R199" s="178"/>
      <c r="S199" s="178"/>
      <c r="T199" s="179"/>
      <c r="AT199" s="173" t="s">
        <v>174</v>
      </c>
      <c r="AU199" s="173" t="s">
        <v>84</v>
      </c>
      <c r="AV199" s="14" t="s">
        <v>84</v>
      </c>
      <c r="AW199" s="14" t="s">
        <v>30</v>
      </c>
      <c r="AX199" s="14" t="s">
        <v>74</v>
      </c>
      <c r="AY199" s="173" t="s">
        <v>166</v>
      </c>
    </row>
    <row r="200" spans="1:65" s="15" customFormat="1" ht="11.25">
      <c r="B200" s="180"/>
      <c r="D200" s="165" t="s">
        <v>174</v>
      </c>
      <c r="E200" s="181" t="s">
        <v>1</v>
      </c>
      <c r="F200" s="182" t="s">
        <v>177</v>
      </c>
      <c r="H200" s="183">
        <v>1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174</v>
      </c>
      <c r="AU200" s="181" t="s">
        <v>84</v>
      </c>
      <c r="AV200" s="15" t="s">
        <v>172</v>
      </c>
      <c r="AW200" s="15" t="s">
        <v>30</v>
      </c>
      <c r="AX200" s="15" t="s">
        <v>82</v>
      </c>
      <c r="AY200" s="181" t="s">
        <v>166</v>
      </c>
    </row>
    <row r="201" spans="1:65" s="2" customFormat="1" ht="21.75" customHeight="1">
      <c r="A201" s="32"/>
      <c r="B201" s="149"/>
      <c r="C201" s="191" t="s">
        <v>331</v>
      </c>
      <c r="D201" s="191" t="s">
        <v>244</v>
      </c>
      <c r="E201" s="192" t="s">
        <v>576</v>
      </c>
      <c r="F201" s="193" t="s">
        <v>577</v>
      </c>
      <c r="G201" s="194" t="s">
        <v>180</v>
      </c>
      <c r="H201" s="195">
        <v>1</v>
      </c>
      <c r="I201" s="196"/>
      <c r="J201" s="197">
        <f>ROUND(I201*H201,2)</f>
        <v>0</v>
      </c>
      <c r="K201" s="198"/>
      <c r="L201" s="199"/>
      <c r="M201" s="200" t="s">
        <v>1</v>
      </c>
      <c r="N201" s="201" t="s">
        <v>39</v>
      </c>
      <c r="O201" s="58"/>
      <c r="P201" s="160">
        <f>O201*H201</f>
        <v>0</v>
      </c>
      <c r="Q201" s="160">
        <v>0.01</v>
      </c>
      <c r="R201" s="160">
        <f>Q201*H201</f>
        <v>0.01</v>
      </c>
      <c r="S201" s="160">
        <v>0</v>
      </c>
      <c r="T201" s="161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209</v>
      </c>
      <c r="AT201" s="162" t="s">
        <v>244</v>
      </c>
      <c r="AU201" s="162" t="s">
        <v>84</v>
      </c>
      <c r="AY201" s="17" t="s">
        <v>166</v>
      </c>
      <c r="BE201" s="163">
        <f>IF(N201="základní",J201,0)</f>
        <v>0</v>
      </c>
      <c r="BF201" s="163">
        <f>IF(N201="snížená",J201,0)</f>
        <v>0</v>
      </c>
      <c r="BG201" s="163">
        <f>IF(N201="zákl. přenesená",J201,0)</f>
        <v>0</v>
      </c>
      <c r="BH201" s="163">
        <f>IF(N201="sníž. přenesená",J201,0)</f>
        <v>0</v>
      </c>
      <c r="BI201" s="163">
        <f>IF(N201="nulová",J201,0)</f>
        <v>0</v>
      </c>
      <c r="BJ201" s="17" t="s">
        <v>82</v>
      </c>
      <c r="BK201" s="163">
        <f>ROUND(I201*H201,2)</f>
        <v>0</v>
      </c>
      <c r="BL201" s="17" t="s">
        <v>172</v>
      </c>
      <c r="BM201" s="162" t="s">
        <v>578</v>
      </c>
    </row>
    <row r="202" spans="1:65" s="14" customFormat="1" ht="11.25">
      <c r="B202" s="172"/>
      <c r="D202" s="165" t="s">
        <v>174</v>
      </c>
      <c r="E202" s="173" t="s">
        <v>1</v>
      </c>
      <c r="F202" s="174" t="s">
        <v>544</v>
      </c>
      <c r="H202" s="175">
        <v>1</v>
      </c>
      <c r="I202" s="176"/>
      <c r="L202" s="172"/>
      <c r="M202" s="177"/>
      <c r="N202" s="178"/>
      <c r="O202" s="178"/>
      <c r="P202" s="178"/>
      <c r="Q202" s="178"/>
      <c r="R202" s="178"/>
      <c r="S202" s="178"/>
      <c r="T202" s="179"/>
      <c r="AT202" s="173" t="s">
        <v>174</v>
      </c>
      <c r="AU202" s="173" t="s">
        <v>84</v>
      </c>
      <c r="AV202" s="14" t="s">
        <v>84</v>
      </c>
      <c r="AW202" s="14" t="s">
        <v>30</v>
      </c>
      <c r="AX202" s="14" t="s">
        <v>74</v>
      </c>
      <c r="AY202" s="173" t="s">
        <v>166</v>
      </c>
    </row>
    <row r="203" spans="1:65" s="15" customFormat="1" ht="11.25">
      <c r="B203" s="180"/>
      <c r="D203" s="165" t="s">
        <v>174</v>
      </c>
      <c r="E203" s="181" t="s">
        <v>1</v>
      </c>
      <c r="F203" s="182" t="s">
        <v>177</v>
      </c>
      <c r="H203" s="183">
        <v>1</v>
      </c>
      <c r="I203" s="184"/>
      <c r="L203" s="180"/>
      <c r="M203" s="185"/>
      <c r="N203" s="186"/>
      <c r="O203" s="186"/>
      <c r="P203" s="186"/>
      <c r="Q203" s="186"/>
      <c r="R203" s="186"/>
      <c r="S203" s="186"/>
      <c r="T203" s="187"/>
      <c r="AT203" s="181" t="s">
        <v>174</v>
      </c>
      <c r="AU203" s="181" t="s">
        <v>84</v>
      </c>
      <c r="AV203" s="15" t="s">
        <v>172</v>
      </c>
      <c r="AW203" s="15" t="s">
        <v>30</v>
      </c>
      <c r="AX203" s="15" t="s">
        <v>82</v>
      </c>
      <c r="AY203" s="181" t="s">
        <v>166</v>
      </c>
    </row>
    <row r="204" spans="1:65" s="2" customFormat="1" ht="16.5" customHeight="1">
      <c r="A204" s="32"/>
      <c r="B204" s="149"/>
      <c r="C204" s="191" t="s">
        <v>7</v>
      </c>
      <c r="D204" s="191" t="s">
        <v>244</v>
      </c>
      <c r="E204" s="192" t="s">
        <v>579</v>
      </c>
      <c r="F204" s="193" t="s">
        <v>580</v>
      </c>
      <c r="G204" s="194" t="s">
        <v>180</v>
      </c>
      <c r="H204" s="195">
        <v>1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39</v>
      </c>
      <c r="O204" s="58"/>
      <c r="P204" s="160">
        <f>O204*H204</f>
        <v>0</v>
      </c>
      <c r="Q204" s="160">
        <v>0.01</v>
      </c>
      <c r="R204" s="160">
        <f>Q204*H204</f>
        <v>0.01</v>
      </c>
      <c r="S204" s="160">
        <v>0</v>
      </c>
      <c r="T204" s="161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209</v>
      </c>
      <c r="AT204" s="162" t="s">
        <v>244</v>
      </c>
      <c r="AU204" s="162" t="s">
        <v>84</v>
      </c>
      <c r="AY204" s="17" t="s">
        <v>166</v>
      </c>
      <c r="BE204" s="163">
        <f>IF(N204="základní",J204,0)</f>
        <v>0</v>
      </c>
      <c r="BF204" s="163">
        <f>IF(N204="snížená",J204,0)</f>
        <v>0</v>
      </c>
      <c r="BG204" s="163">
        <f>IF(N204="zákl. přenesená",J204,0)</f>
        <v>0</v>
      </c>
      <c r="BH204" s="163">
        <f>IF(N204="sníž. přenesená",J204,0)</f>
        <v>0</v>
      </c>
      <c r="BI204" s="163">
        <f>IF(N204="nulová",J204,0)</f>
        <v>0</v>
      </c>
      <c r="BJ204" s="17" t="s">
        <v>82</v>
      </c>
      <c r="BK204" s="163">
        <f>ROUND(I204*H204,2)</f>
        <v>0</v>
      </c>
      <c r="BL204" s="17" t="s">
        <v>172</v>
      </c>
      <c r="BM204" s="162" t="s">
        <v>581</v>
      </c>
    </row>
    <row r="205" spans="1:65" s="14" customFormat="1" ht="11.25">
      <c r="B205" s="172"/>
      <c r="D205" s="165" t="s">
        <v>174</v>
      </c>
      <c r="E205" s="173" t="s">
        <v>1</v>
      </c>
      <c r="F205" s="174" t="s">
        <v>545</v>
      </c>
      <c r="H205" s="175">
        <v>1</v>
      </c>
      <c r="I205" s="176"/>
      <c r="L205" s="172"/>
      <c r="M205" s="177"/>
      <c r="N205" s="178"/>
      <c r="O205" s="178"/>
      <c r="P205" s="178"/>
      <c r="Q205" s="178"/>
      <c r="R205" s="178"/>
      <c r="S205" s="178"/>
      <c r="T205" s="179"/>
      <c r="AT205" s="173" t="s">
        <v>174</v>
      </c>
      <c r="AU205" s="173" t="s">
        <v>84</v>
      </c>
      <c r="AV205" s="14" t="s">
        <v>84</v>
      </c>
      <c r="AW205" s="14" t="s">
        <v>30</v>
      </c>
      <c r="AX205" s="14" t="s">
        <v>74</v>
      </c>
      <c r="AY205" s="173" t="s">
        <v>166</v>
      </c>
    </row>
    <row r="206" spans="1:65" s="15" customFormat="1" ht="11.25">
      <c r="B206" s="180"/>
      <c r="D206" s="165" t="s">
        <v>174</v>
      </c>
      <c r="E206" s="181" t="s">
        <v>1</v>
      </c>
      <c r="F206" s="182" t="s">
        <v>177</v>
      </c>
      <c r="H206" s="183">
        <v>1</v>
      </c>
      <c r="I206" s="184"/>
      <c r="L206" s="180"/>
      <c r="M206" s="185"/>
      <c r="N206" s="186"/>
      <c r="O206" s="186"/>
      <c r="P206" s="186"/>
      <c r="Q206" s="186"/>
      <c r="R206" s="186"/>
      <c r="S206" s="186"/>
      <c r="T206" s="187"/>
      <c r="AT206" s="181" t="s">
        <v>174</v>
      </c>
      <c r="AU206" s="181" t="s">
        <v>84</v>
      </c>
      <c r="AV206" s="15" t="s">
        <v>172</v>
      </c>
      <c r="AW206" s="15" t="s">
        <v>30</v>
      </c>
      <c r="AX206" s="15" t="s">
        <v>82</v>
      </c>
      <c r="AY206" s="181" t="s">
        <v>166</v>
      </c>
    </row>
    <row r="207" spans="1:65" s="2" customFormat="1" ht="24.2" customHeight="1">
      <c r="A207" s="32"/>
      <c r="B207" s="149"/>
      <c r="C207" s="150" t="s">
        <v>340</v>
      </c>
      <c r="D207" s="150" t="s">
        <v>168</v>
      </c>
      <c r="E207" s="151" t="s">
        <v>582</v>
      </c>
      <c r="F207" s="152" t="s">
        <v>583</v>
      </c>
      <c r="G207" s="153" t="s">
        <v>180</v>
      </c>
      <c r="H207" s="154">
        <v>1</v>
      </c>
      <c r="I207" s="155"/>
      <c r="J207" s="156">
        <f>ROUND(I207*H207,2)</f>
        <v>0</v>
      </c>
      <c r="K207" s="157"/>
      <c r="L207" s="33"/>
      <c r="M207" s="158" t="s">
        <v>1</v>
      </c>
      <c r="N207" s="159" t="s">
        <v>39</v>
      </c>
      <c r="O207" s="58"/>
      <c r="P207" s="160">
        <f>O207*H207</f>
        <v>0</v>
      </c>
      <c r="Q207" s="160">
        <v>0</v>
      </c>
      <c r="R207" s="160">
        <f>Q207*H207</f>
        <v>0</v>
      </c>
      <c r="S207" s="160">
        <v>0</v>
      </c>
      <c r="T207" s="161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172</v>
      </c>
      <c r="AT207" s="162" t="s">
        <v>168</v>
      </c>
      <c r="AU207" s="162" t="s">
        <v>84</v>
      </c>
      <c r="AY207" s="17" t="s">
        <v>166</v>
      </c>
      <c r="BE207" s="163">
        <f>IF(N207="základní",J207,0)</f>
        <v>0</v>
      </c>
      <c r="BF207" s="163">
        <f>IF(N207="snížená",J207,0)</f>
        <v>0</v>
      </c>
      <c r="BG207" s="163">
        <f>IF(N207="zákl. přenesená",J207,0)</f>
        <v>0</v>
      </c>
      <c r="BH207" s="163">
        <f>IF(N207="sníž. přenesená",J207,0)</f>
        <v>0</v>
      </c>
      <c r="BI207" s="163">
        <f>IF(N207="nulová",J207,0)</f>
        <v>0</v>
      </c>
      <c r="BJ207" s="17" t="s">
        <v>82</v>
      </c>
      <c r="BK207" s="163">
        <f>ROUND(I207*H207,2)</f>
        <v>0</v>
      </c>
      <c r="BL207" s="17" t="s">
        <v>172</v>
      </c>
      <c r="BM207" s="162" t="s">
        <v>584</v>
      </c>
    </row>
    <row r="208" spans="1:65" s="14" customFormat="1" ht="22.5">
      <c r="B208" s="172"/>
      <c r="D208" s="165" t="s">
        <v>174</v>
      </c>
      <c r="E208" s="173" t="s">
        <v>1</v>
      </c>
      <c r="F208" s="174" t="s">
        <v>585</v>
      </c>
      <c r="H208" s="175">
        <v>1</v>
      </c>
      <c r="I208" s="176"/>
      <c r="L208" s="172"/>
      <c r="M208" s="177"/>
      <c r="N208" s="178"/>
      <c r="O208" s="178"/>
      <c r="P208" s="178"/>
      <c r="Q208" s="178"/>
      <c r="R208" s="178"/>
      <c r="S208" s="178"/>
      <c r="T208" s="179"/>
      <c r="AT208" s="173" t="s">
        <v>174</v>
      </c>
      <c r="AU208" s="173" t="s">
        <v>84</v>
      </c>
      <c r="AV208" s="14" t="s">
        <v>84</v>
      </c>
      <c r="AW208" s="14" t="s">
        <v>30</v>
      </c>
      <c r="AX208" s="14" t="s">
        <v>74</v>
      </c>
      <c r="AY208" s="173" t="s">
        <v>166</v>
      </c>
    </row>
    <row r="209" spans="1:65" s="15" customFormat="1" ht="11.25">
      <c r="B209" s="180"/>
      <c r="D209" s="165" t="s">
        <v>174</v>
      </c>
      <c r="E209" s="181" t="s">
        <v>1</v>
      </c>
      <c r="F209" s="182" t="s">
        <v>177</v>
      </c>
      <c r="H209" s="183">
        <v>1</v>
      </c>
      <c r="I209" s="184"/>
      <c r="L209" s="180"/>
      <c r="M209" s="185"/>
      <c r="N209" s="186"/>
      <c r="O209" s="186"/>
      <c r="P209" s="186"/>
      <c r="Q209" s="186"/>
      <c r="R209" s="186"/>
      <c r="S209" s="186"/>
      <c r="T209" s="187"/>
      <c r="AT209" s="181" t="s">
        <v>174</v>
      </c>
      <c r="AU209" s="181" t="s">
        <v>84</v>
      </c>
      <c r="AV209" s="15" t="s">
        <v>172</v>
      </c>
      <c r="AW209" s="15" t="s">
        <v>30</v>
      </c>
      <c r="AX209" s="15" t="s">
        <v>82</v>
      </c>
      <c r="AY209" s="181" t="s">
        <v>166</v>
      </c>
    </row>
    <row r="210" spans="1:65" s="2" customFormat="1" ht="24.2" customHeight="1">
      <c r="A210" s="32"/>
      <c r="B210" s="149"/>
      <c r="C210" s="191" t="s">
        <v>345</v>
      </c>
      <c r="D210" s="191" t="s">
        <v>244</v>
      </c>
      <c r="E210" s="192" t="s">
        <v>586</v>
      </c>
      <c r="F210" s="193" t="s">
        <v>587</v>
      </c>
      <c r="G210" s="194" t="s">
        <v>180</v>
      </c>
      <c r="H210" s="195">
        <v>1</v>
      </c>
      <c r="I210" s="196"/>
      <c r="J210" s="197">
        <f>ROUND(I210*H210,2)</f>
        <v>0</v>
      </c>
      <c r="K210" s="198"/>
      <c r="L210" s="199"/>
      <c r="M210" s="200" t="s">
        <v>1</v>
      </c>
      <c r="N210" s="201" t="s">
        <v>39</v>
      </c>
      <c r="O210" s="58"/>
      <c r="P210" s="160">
        <f>O210*H210</f>
        <v>0</v>
      </c>
      <c r="Q210" s="160">
        <v>0.01</v>
      </c>
      <c r="R210" s="160">
        <f>Q210*H210</f>
        <v>0.01</v>
      </c>
      <c r="S210" s="160">
        <v>0</v>
      </c>
      <c r="T210" s="161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209</v>
      </c>
      <c r="AT210" s="162" t="s">
        <v>244</v>
      </c>
      <c r="AU210" s="162" t="s">
        <v>84</v>
      </c>
      <c r="AY210" s="17" t="s">
        <v>166</v>
      </c>
      <c r="BE210" s="163">
        <f>IF(N210="základní",J210,0)</f>
        <v>0</v>
      </c>
      <c r="BF210" s="163">
        <f>IF(N210="snížená",J210,0)</f>
        <v>0</v>
      </c>
      <c r="BG210" s="163">
        <f>IF(N210="zákl. přenesená",J210,0)</f>
        <v>0</v>
      </c>
      <c r="BH210" s="163">
        <f>IF(N210="sníž. přenesená",J210,0)</f>
        <v>0</v>
      </c>
      <c r="BI210" s="163">
        <f>IF(N210="nulová",J210,0)</f>
        <v>0</v>
      </c>
      <c r="BJ210" s="17" t="s">
        <v>82</v>
      </c>
      <c r="BK210" s="163">
        <f>ROUND(I210*H210,2)</f>
        <v>0</v>
      </c>
      <c r="BL210" s="17" t="s">
        <v>172</v>
      </c>
      <c r="BM210" s="162" t="s">
        <v>588</v>
      </c>
    </row>
    <row r="211" spans="1:65" s="14" customFormat="1" ht="22.5">
      <c r="B211" s="172"/>
      <c r="D211" s="165" t="s">
        <v>174</v>
      </c>
      <c r="E211" s="173" t="s">
        <v>1</v>
      </c>
      <c r="F211" s="174" t="s">
        <v>589</v>
      </c>
      <c r="H211" s="175">
        <v>1</v>
      </c>
      <c r="I211" s="176"/>
      <c r="L211" s="172"/>
      <c r="M211" s="177"/>
      <c r="N211" s="178"/>
      <c r="O211" s="178"/>
      <c r="P211" s="178"/>
      <c r="Q211" s="178"/>
      <c r="R211" s="178"/>
      <c r="S211" s="178"/>
      <c r="T211" s="179"/>
      <c r="AT211" s="173" t="s">
        <v>174</v>
      </c>
      <c r="AU211" s="173" t="s">
        <v>84</v>
      </c>
      <c r="AV211" s="14" t="s">
        <v>84</v>
      </c>
      <c r="AW211" s="14" t="s">
        <v>30</v>
      </c>
      <c r="AX211" s="14" t="s">
        <v>74</v>
      </c>
      <c r="AY211" s="173" t="s">
        <v>166</v>
      </c>
    </row>
    <row r="212" spans="1:65" s="15" customFormat="1" ht="11.25">
      <c r="B212" s="180"/>
      <c r="D212" s="165" t="s">
        <v>174</v>
      </c>
      <c r="E212" s="181" t="s">
        <v>1</v>
      </c>
      <c r="F212" s="182" t="s">
        <v>177</v>
      </c>
      <c r="H212" s="183">
        <v>1</v>
      </c>
      <c r="I212" s="184"/>
      <c r="L212" s="180"/>
      <c r="M212" s="185"/>
      <c r="N212" s="186"/>
      <c r="O212" s="186"/>
      <c r="P212" s="186"/>
      <c r="Q212" s="186"/>
      <c r="R212" s="186"/>
      <c r="S212" s="186"/>
      <c r="T212" s="187"/>
      <c r="AT212" s="181" t="s">
        <v>174</v>
      </c>
      <c r="AU212" s="181" t="s">
        <v>84</v>
      </c>
      <c r="AV212" s="15" t="s">
        <v>172</v>
      </c>
      <c r="AW212" s="15" t="s">
        <v>30</v>
      </c>
      <c r="AX212" s="15" t="s">
        <v>82</v>
      </c>
      <c r="AY212" s="181" t="s">
        <v>166</v>
      </c>
    </row>
    <row r="213" spans="1:65" s="2" customFormat="1" ht="33" customHeight="1">
      <c r="A213" s="32"/>
      <c r="B213" s="149"/>
      <c r="C213" s="150" t="s">
        <v>350</v>
      </c>
      <c r="D213" s="150" t="s">
        <v>168</v>
      </c>
      <c r="E213" s="151" t="s">
        <v>360</v>
      </c>
      <c r="F213" s="152" t="s">
        <v>361</v>
      </c>
      <c r="G213" s="153" t="s">
        <v>171</v>
      </c>
      <c r="H213" s="154">
        <v>196</v>
      </c>
      <c r="I213" s="155"/>
      <c r="J213" s="156">
        <f>ROUND(I213*H213,2)</f>
        <v>0</v>
      </c>
      <c r="K213" s="157"/>
      <c r="L213" s="33"/>
      <c r="M213" s="158" t="s">
        <v>1</v>
      </c>
      <c r="N213" s="159" t="s">
        <v>39</v>
      </c>
      <c r="O213" s="58"/>
      <c r="P213" s="160">
        <f>O213*H213</f>
        <v>0</v>
      </c>
      <c r="Q213" s="160">
        <v>0</v>
      </c>
      <c r="R213" s="160">
        <f>Q213*H213</f>
        <v>0</v>
      </c>
      <c r="S213" s="160">
        <v>0</v>
      </c>
      <c r="T213" s="161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172</v>
      </c>
      <c r="AT213" s="162" t="s">
        <v>168</v>
      </c>
      <c r="AU213" s="162" t="s">
        <v>84</v>
      </c>
      <c r="AY213" s="17" t="s">
        <v>166</v>
      </c>
      <c r="BE213" s="163">
        <f>IF(N213="základní",J213,0)</f>
        <v>0</v>
      </c>
      <c r="BF213" s="163">
        <f>IF(N213="snížená",J213,0)</f>
        <v>0</v>
      </c>
      <c r="BG213" s="163">
        <f>IF(N213="zákl. přenesená",J213,0)</f>
        <v>0</v>
      </c>
      <c r="BH213" s="163">
        <f>IF(N213="sníž. přenesená",J213,0)</f>
        <v>0</v>
      </c>
      <c r="BI213" s="163">
        <f>IF(N213="nulová",J213,0)</f>
        <v>0</v>
      </c>
      <c r="BJ213" s="17" t="s">
        <v>82</v>
      </c>
      <c r="BK213" s="163">
        <f>ROUND(I213*H213,2)</f>
        <v>0</v>
      </c>
      <c r="BL213" s="17" t="s">
        <v>172</v>
      </c>
      <c r="BM213" s="162" t="s">
        <v>590</v>
      </c>
    </row>
    <row r="214" spans="1:65" s="13" customFormat="1" ht="11.25">
      <c r="B214" s="164"/>
      <c r="D214" s="165" t="s">
        <v>174</v>
      </c>
      <c r="E214" s="166" t="s">
        <v>1</v>
      </c>
      <c r="F214" s="167" t="s">
        <v>591</v>
      </c>
      <c r="H214" s="166" t="s">
        <v>1</v>
      </c>
      <c r="I214" s="168"/>
      <c r="L214" s="164"/>
      <c r="M214" s="169"/>
      <c r="N214" s="170"/>
      <c r="O214" s="170"/>
      <c r="P214" s="170"/>
      <c r="Q214" s="170"/>
      <c r="R214" s="170"/>
      <c r="S214" s="170"/>
      <c r="T214" s="171"/>
      <c r="AT214" s="166" t="s">
        <v>174</v>
      </c>
      <c r="AU214" s="166" t="s">
        <v>84</v>
      </c>
      <c r="AV214" s="13" t="s">
        <v>82</v>
      </c>
      <c r="AW214" s="13" t="s">
        <v>30</v>
      </c>
      <c r="AX214" s="13" t="s">
        <v>74</v>
      </c>
      <c r="AY214" s="166" t="s">
        <v>166</v>
      </c>
    </row>
    <row r="215" spans="1:65" s="14" customFormat="1" ht="11.25">
      <c r="B215" s="172"/>
      <c r="D215" s="165" t="s">
        <v>174</v>
      </c>
      <c r="E215" s="173" t="s">
        <v>1</v>
      </c>
      <c r="F215" s="174" t="s">
        <v>592</v>
      </c>
      <c r="H215" s="175">
        <v>196</v>
      </c>
      <c r="I215" s="176"/>
      <c r="L215" s="172"/>
      <c r="M215" s="177"/>
      <c r="N215" s="178"/>
      <c r="O215" s="178"/>
      <c r="P215" s="178"/>
      <c r="Q215" s="178"/>
      <c r="R215" s="178"/>
      <c r="S215" s="178"/>
      <c r="T215" s="179"/>
      <c r="AT215" s="173" t="s">
        <v>174</v>
      </c>
      <c r="AU215" s="173" t="s">
        <v>84</v>
      </c>
      <c r="AV215" s="14" t="s">
        <v>84</v>
      </c>
      <c r="AW215" s="14" t="s">
        <v>30</v>
      </c>
      <c r="AX215" s="14" t="s">
        <v>74</v>
      </c>
      <c r="AY215" s="173" t="s">
        <v>166</v>
      </c>
    </row>
    <row r="216" spans="1:65" s="15" customFormat="1" ht="11.25">
      <c r="B216" s="180"/>
      <c r="D216" s="165" t="s">
        <v>174</v>
      </c>
      <c r="E216" s="181" t="s">
        <v>1</v>
      </c>
      <c r="F216" s="182" t="s">
        <v>177</v>
      </c>
      <c r="H216" s="183">
        <v>196</v>
      </c>
      <c r="I216" s="184"/>
      <c r="L216" s="180"/>
      <c r="M216" s="185"/>
      <c r="N216" s="186"/>
      <c r="O216" s="186"/>
      <c r="P216" s="186"/>
      <c r="Q216" s="186"/>
      <c r="R216" s="186"/>
      <c r="S216" s="186"/>
      <c r="T216" s="187"/>
      <c r="AT216" s="181" t="s">
        <v>174</v>
      </c>
      <c r="AU216" s="181" t="s">
        <v>84</v>
      </c>
      <c r="AV216" s="15" t="s">
        <v>172</v>
      </c>
      <c r="AW216" s="15" t="s">
        <v>30</v>
      </c>
      <c r="AX216" s="15" t="s">
        <v>82</v>
      </c>
      <c r="AY216" s="181" t="s">
        <v>166</v>
      </c>
    </row>
    <row r="217" spans="1:65" s="2" customFormat="1" ht="16.5" customHeight="1">
      <c r="A217" s="32"/>
      <c r="B217" s="149"/>
      <c r="C217" s="150" t="s">
        <v>355</v>
      </c>
      <c r="D217" s="150" t="s">
        <v>168</v>
      </c>
      <c r="E217" s="151" t="s">
        <v>593</v>
      </c>
      <c r="F217" s="152" t="s">
        <v>594</v>
      </c>
      <c r="G217" s="153" t="s">
        <v>180</v>
      </c>
      <c r="H217" s="154">
        <v>258</v>
      </c>
      <c r="I217" s="155"/>
      <c r="J217" s="156">
        <f>ROUND(I217*H217,2)</f>
        <v>0</v>
      </c>
      <c r="K217" s="157"/>
      <c r="L217" s="33"/>
      <c r="M217" s="158" t="s">
        <v>1</v>
      </c>
      <c r="N217" s="159" t="s">
        <v>39</v>
      </c>
      <c r="O217" s="58"/>
      <c r="P217" s="160">
        <f>O217*H217</f>
        <v>0</v>
      </c>
      <c r="Q217" s="160">
        <v>0</v>
      </c>
      <c r="R217" s="160">
        <f>Q217*H217</f>
        <v>0</v>
      </c>
      <c r="S217" s="160">
        <v>0</v>
      </c>
      <c r="T217" s="161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2" t="s">
        <v>172</v>
      </c>
      <c r="AT217" s="162" t="s">
        <v>168</v>
      </c>
      <c r="AU217" s="162" t="s">
        <v>84</v>
      </c>
      <c r="AY217" s="17" t="s">
        <v>166</v>
      </c>
      <c r="BE217" s="163">
        <f>IF(N217="základní",J217,0)</f>
        <v>0</v>
      </c>
      <c r="BF217" s="163">
        <f>IF(N217="snížená",J217,0)</f>
        <v>0</v>
      </c>
      <c r="BG217" s="163">
        <f>IF(N217="zákl. přenesená",J217,0)</f>
        <v>0</v>
      </c>
      <c r="BH217" s="163">
        <f>IF(N217="sníž. přenesená",J217,0)</f>
        <v>0</v>
      </c>
      <c r="BI217" s="163">
        <f>IF(N217="nulová",J217,0)</f>
        <v>0</v>
      </c>
      <c r="BJ217" s="17" t="s">
        <v>82</v>
      </c>
      <c r="BK217" s="163">
        <f>ROUND(I217*H217,2)</f>
        <v>0</v>
      </c>
      <c r="BL217" s="17" t="s">
        <v>172</v>
      </c>
      <c r="BM217" s="162" t="s">
        <v>595</v>
      </c>
    </row>
    <row r="218" spans="1:65" s="13" customFormat="1" ht="22.5">
      <c r="B218" s="164"/>
      <c r="D218" s="165" t="s">
        <v>174</v>
      </c>
      <c r="E218" s="166" t="s">
        <v>1</v>
      </c>
      <c r="F218" s="167" t="s">
        <v>596</v>
      </c>
      <c r="H218" s="166" t="s">
        <v>1</v>
      </c>
      <c r="I218" s="168"/>
      <c r="L218" s="164"/>
      <c r="M218" s="169"/>
      <c r="N218" s="170"/>
      <c r="O218" s="170"/>
      <c r="P218" s="170"/>
      <c r="Q218" s="170"/>
      <c r="R218" s="170"/>
      <c r="S218" s="170"/>
      <c r="T218" s="171"/>
      <c r="AT218" s="166" t="s">
        <v>174</v>
      </c>
      <c r="AU218" s="166" t="s">
        <v>84</v>
      </c>
      <c r="AV218" s="13" t="s">
        <v>82</v>
      </c>
      <c r="AW218" s="13" t="s">
        <v>30</v>
      </c>
      <c r="AX218" s="13" t="s">
        <v>74</v>
      </c>
      <c r="AY218" s="166" t="s">
        <v>166</v>
      </c>
    </row>
    <row r="219" spans="1:65" s="14" customFormat="1" ht="11.25">
      <c r="B219" s="172"/>
      <c r="D219" s="165" t="s">
        <v>174</v>
      </c>
      <c r="E219" s="173" t="s">
        <v>1</v>
      </c>
      <c r="F219" s="174" t="s">
        <v>597</v>
      </c>
      <c r="H219" s="175">
        <v>258</v>
      </c>
      <c r="I219" s="176"/>
      <c r="L219" s="172"/>
      <c r="M219" s="177"/>
      <c r="N219" s="178"/>
      <c r="O219" s="178"/>
      <c r="P219" s="178"/>
      <c r="Q219" s="178"/>
      <c r="R219" s="178"/>
      <c r="S219" s="178"/>
      <c r="T219" s="179"/>
      <c r="AT219" s="173" t="s">
        <v>174</v>
      </c>
      <c r="AU219" s="173" t="s">
        <v>84</v>
      </c>
      <c r="AV219" s="14" t="s">
        <v>84</v>
      </c>
      <c r="AW219" s="14" t="s">
        <v>30</v>
      </c>
      <c r="AX219" s="14" t="s">
        <v>74</v>
      </c>
      <c r="AY219" s="173" t="s">
        <v>166</v>
      </c>
    </row>
    <row r="220" spans="1:65" s="15" customFormat="1" ht="11.25">
      <c r="B220" s="180"/>
      <c r="D220" s="165" t="s">
        <v>174</v>
      </c>
      <c r="E220" s="181" t="s">
        <v>1</v>
      </c>
      <c r="F220" s="182" t="s">
        <v>177</v>
      </c>
      <c r="H220" s="183">
        <v>258</v>
      </c>
      <c r="I220" s="184"/>
      <c r="L220" s="180"/>
      <c r="M220" s="185"/>
      <c r="N220" s="186"/>
      <c r="O220" s="186"/>
      <c r="P220" s="186"/>
      <c r="Q220" s="186"/>
      <c r="R220" s="186"/>
      <c r="S220" s="186"/>
      <c r="T220" s="187"/>
      <c r="AT220" s="181" t="s">
        <v>174</v>
      </c>
      <c r="AU220" s="181" t="s">
        <v>84</v>
      </c>
      <c r="AV220" s="15" t="s">
        <v>172</v>
      </c>
      <c r="AW220" s="15" t="s">
        <v>30</v>
      </c>
      <c r="AX220" s="15" t="s">
        <v>82</v>
      </c>
      <c r="AY220" s="181" t="s">
        <v>166</v>
      </c>
    </row>
    <row r="221" spans="1:65" s="2" customFormat="1" ht="21.75" customHeight="1">
      <c r="A221" s="32"/>
      <c r="B221" s="149"/>
      <c r="C221" s="150" t="s">
        <v>359</v>
      </c>
      <c r="D221" s="150" t="s">
        <v>168</v>
      </c>
      <c r="E221" s="151" t="s">
        <v>598</v>
      </c>
      <c r="F221" s="152" t="s">
        <v>599</v>
      </c>
      <c r="G221" s="153" t="s">
        <v>180</v>
      </c>
      <c r="H221" s="154">
        <v>86</v>
      </c>
      <c r="I221" s="155"/>
      <c r="J221" s="156">
        <f>ROUND(I221*H221,2)</f>
        <v>0</v>
      </c>
      <c r="K221" s="157"/>
      <c r="L221" s="33"/>
      <c r="M221" s="158" t="s">
        <v>1</v>
      </c>
      <c r="N221" s="159" t="s">
        <v>39</v>
      </c>
      <c r="O221" s="58"/>
      <c r="P221" s="160">
        <f>O221*H221</f>
        <v>0</v>
      </c>
      <c r="Q221" s="160">
        <v>0</v>
      </c>
      <c r="R221" s="160">
        <f>Q221*H221</f>
        <v>0</v>
      </c>
      <c r="S221" s="160">
        <v>0</v>
      </c>
      <c r="T221" s="161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2" t="s">
        <v>172</v>
      </c>
      <c r="AT221" s="162" t="s">
        <v>168</v>
      </c>
      <c r="AU221" s="162" t="s">
        <v>84</v>
      </c>
      <c r="AY221" s="17" t="s">
        <v>166</v>
      </c>
      <c r="BE221" s="163">
        <f>IF(N221="základní",J221,0)</f>
        <v>0</v>
      </c>
      <c r="BF221" s="163">
        <f>IF(N221="snížená",J221,0)</f>
        <v>0</v>
      </c>
      <c r="BG221" s="163">
        <f>IF(N221="zákl. přenesená",J221,0)</f>
        <v>0</v>
      </c>
      <c r="BH221" s="163">
        <f>IF(N221="sníž. přenesená",J221,0)</f>
        <v>0</v>
      </c>
      <c r="BI221" s="163">
        <f>IF(N221="nulová",J221,0)</f>
        <v>0</v>
      </c>
      <c r="BJ221" s="17" t="s">
        <v>82</v>
      </c>
      <c r="BK221" s="163">
        <f>ROUND(I221*H221,2)</f>
        <v>0</v>
      </c>
      <c r="BL221" s="17" t="s">
        <v>172</v>
      </c>
      <c r="BM221" s="162" t="s">
        <v>600</v>
      </c>
    </row>
    <row r="222" spans="1:65" s="13" customFormat="1" ht="11.25">
      <c r="B222" s="164"/>
      <c r="D222" s="165" t="s">
        <v>174</v>
      </c>
      <c r="E222" s="166" t="s">
        <v>1</v>
      </c>
      <c r="F222" s="167" t="s">
        <v>601</v>
      </c>
      <c r="H222" s="166" t="s">
        <v>1</v>
      </c>
      <c r="I222" s="168"/>
      <c r="L222" s="164"/>
      <c r="M222" s="169"/>
      <c r="N222" s="170"/>
      <c r="O222" s="170"/>
      <c r="P222" s="170"/>
      <c r="Q222" s="170"/>
      <c r="R222" s="170"/>
      <c r="S222" s="170"/>
      <c r="T222" s="171"/>
      <c r="AT222" s="166" t="s">
        <v>174</v>
      </c>
      <c r="AU222" s="166" t="s">
        <v>84</v>
      </c>
      <c r="AV222" s="13" t="s">
        <v>82</v>
      </c>
      <c r="AW222" s="13" t="s">
        <v>30</v>
      </c>
      <c r="AX222" s="13" t="s">
        <v>74</v>
      </c>
      <c r="AY222" s="166" t="s">
        <v>166</v>
      </c>
    </row>
    <row r="223" spans="1:65" s="14" customFormat="1" ht="11.25">
      <c r="B223" s="172"/>
      <c r="D223" s="165" t="s">
        <v>174</v>
      </c>
      <c r="E223" s="173" t="s">
        <v>1</v>
      </c>
      <c r="F223" s="174" t="s">
        <v>500</v>
      </c>
      <c r="H223" s="175">
        <v>86</v>
      </c>
      <c r="I223" s="176"/>
      <c r="L223" s="172"/>
      <c r="M223" s="177"/>
      <c r="N223" s="178"/>
      <c r="O223" s="178"/>
      <c r="P223" s="178"/>
      <c r="Q223" s="178"/>
      <c r="R223" s="178"/>
      <c r="S223" s="178"/>
      <c r="T223" s="179"/>
      <c r="AT223" s="173" t="s">
        <v>174</v>
      </c>
      <c r="AU223" s="173" t="s">
        <v>84</v>
      </c>
      <c r="AV223" s="14" t="s">
        <v>84</v>
      </c>
      <c r="AW223" s="14" t="s">
        <v>30</v>
      </c>
      <c r="AX223" s="14" t="s">
        <v>74</v>
      </c>
      <c r="AY223" s="173" t="s">
        <v>166</v>
      </c>
    </row>
    <row r="224" spans="1:65" s="15" customFormat="1" ht="11.25">
      <c r="B224" s="180"/>
      <c r="D224" s="165" t="s">
        <v>174</v>
      </c>
      <c r="E224" s="181" t="s">
        <v>1</v>
      </c>
      <c r="F224" s="182" t="s">
        <v>177</v>
      </c>
      <c r="H224" s="183">
        <v>86</v>
      </c>
      <c r="I224" s="184"/>
      <c r="L224" s="180"/>
      <c r="M224" s="185"/>
      <c r="N224" s="186"/>
      <c r="O224" s="186"/>
      <c r="P224" s="186"/>
      <c r="Q224" s="186"/>
      <c r="R224" s="186"/>
      <c r="S224" s="186"/>
      <c r="T224" s="187"/>
      <c r="AT224" s="181" t="s">
        <v>174</v>
      </c>
      <c r="AU224" s="181" t="s">
        <v>84</v>
      </c>
      <c r="AV224" s="15" t="s">
        <v>172</v>
      </c>
      <c r="AW224" s="15" t="s">
        <v>30</v>
      </c>
      <c r="AX224" s="15" t="s">
        <v>82</v>
      </c>
      <c r="AY224" s="181" t="s">
        <v>166</v>
      </c>
    </row>
    <row r="225" spans="1:65" s="2" customFormat="1" ht="24.2" customHeight="1">
      <c r="A225" s="32"/>
      <c r="B225" s="149"/>
      <c r="C225" s="150" t="s">
        <v>363</v>
      </c>
      <c r="D225" s="150" t="s">
        <v>168</v>
      </c>
      <c r="E225" s="151" t="s">
        <v>484</v>
      </c>
      <c r="F225" s="152" t="s">
        <v>485</v>
      </c>
      <c r="G225" s="153" t="s">
        <v>171</v>
      </c>
      <c r="H225" s="154">
        <v>98</v>
      </c>
      <c r="I225" s="155"/>
      <c r="J225" s="156">
        <f>ROUND(I225*H225,2)</f>
        <v>0</v>
      </c>
      <c r="K225" s="157"/>
      <c r="L225" s="33"/>
      <c r="M225" s="158" t="s">
        <v>1</v>
      </c>
      <c r="N225" s="159" t="s">
        <v>39</v>
      </c>
      <c r="O225" s="58"/>
      <c r="P225" s="160">
        <f>O225*H225</f>
        <v>0</v>
      </c>
      <c r="Q225" s="160">
        <v>0</v>
      </c>
      <c r="R225" s="160">
        <f>Q225*H225</f>
        <v>0</v>
      </c>
      <c r="S225" s="160">
        <v>0</v>
      </c>
      <c r="T225" s="161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2" t="s">
        <v>172</v>
      </c>
      <c r="AT225" s="162" t="s">
        <v>168</v>
      </c>
      <c r="AU225" s="162" t="s">
        <v>84</v>
      </c>
      <c r="AY225" s="17" t="s">
        <v>166</v>
      </c>
      <c r="BE225" s="163">
        <f>IF(N225="základní",J225,0)</f>
        <v>0</v>
      </c>
      <c r="BF225" s="163">
        <f>IF(N225="snížená",J225,0)</f>
        <v>0</v>
      </c>
      <c r="BG225" s="163">
        <f>IF(N225="zákl. přenesená",J225,0)</f>
        <v>0</v>
      </c>
      <c r="BH225" s="163">
        <f>IF(N225="sníž. přenesená",J225,0)</f>
        <v>0</v>
      </c>
      <c r="BI225" s="163">
        <f>IF(N225="nulová",J225,0)</f>
        <v>0</v>
      </c>
      <c r="BJ225" s="17" t="s">
        <v>82</v>
      </c>
      <c r="BK225" s="163">
        <f>ROUND(I225*H225,2)</f>
        <v>0</v>
      </c>
      <c r="BL225" s="17" t="s">
        <v>172</v>
      </c>
      <c r="BM225" s="162" t="s">
        <v>602</v>
      </c>
    </row>
    <row r="226" spans="1:65" s="13" customFormat="1" ht="22.5">
      <c r="B226" s="164"/>
      <c r="D226" s="165" t="s">
        <v>174</v>
      </c>
      <c r="E226" s="166" t="s">
        <v>1</v>
      </c>
      <c r="F226" s="167" t="s">
        <v>603</v>
      </c>
      <c r="H226" s="166" t="s">
        <v>1</v>
      </c>
      <c r="I226" s="168"/>
      <c r="L226" s="164"/>
      <c r="M226" s="169"/>
      <c r="N226" s="170"/>
      <c r="O226" s="170"/>
      <c r="P226" s="170"/>
      <c r="Q226" s="170"/>
      <c r="R226" s="170"/>
      <c r="S226" s="170"/>
      <c r="T226" s="171"/>
      <c r="AT226" s="166" t="s">
        <v>174</v>
      </c>
      <c r="AU226" s="166" t="s">
        <v>84</v>
      </c>
      <c r="AV226" s="13" t="s">
        <v>82</v>
      </c>
      <c r="AW226" s="13" t="s">
        <v>30</v>
      </c>
      <c r="AX226" s="13" t="s">
        <v>74</v>
      </c>
      <c r="AY226" s="166" t="s">
        <v>166</v>
      </c>
    </row>
    <row r="227" spans="1:65" s="14" customFormat="1" ht="11.25">
      <c r="B227" s="172"/>
      <c r="D227" s="165" t="s">
        <v>174</v>
      </c>
      <c r="E227" s="173" t="s">
        <v>1</v>
      </c>
      <c r="F227" s="174" t="s">
        <v>515</v>
      </c>
      <c r="H227" s="175">
        <v>98</v>
      </c>
      <c r="I227" s="176"/>
      <c r="L227" s="172"/>
      <c r="M227" s="177"/>
      <c r="N227" s="178"/>
      <c r="O227" s="178"/>
      <c r="P227" s="178"/>
      <c r="Q227" s="178"/>
      <c r="R227" s="178"/>
      <c r="S227" s="178"/>
      <c r="T227" s="179"/>
      <c r="AT227" s="173" t="s">
        <v>174</v>
      </c>
      <c r="AU227" s="173" t="s">
        <v>84</v>
      </c>
      <c r="AV227" s="14" t="s">
        <v>84</v>
      </c>
      <c r="AW227" s="14" t="s">
        <v>30</v>
      </c>
      <c r="AX227" s="14" t="s">
        <v>74</v>
      </c>
      <c r="AY227" s="173" t="s">
        <v>166</v>
      </c>
    </row>
    <row r="228" spans="1:65" s="15" customFormat="1" ht="11.25">
      <c r="B228" s="180"/>
      <c r="D228" s="165" t="s">
        <v>174</v>
      </c>
      <c r="E228" s="181" t="s">
        <v>1</v>
      </c>
      <c r="F228" s="182" t="s">
        <v>177</v>
      </c>
      <c r="H228" s="183">
        <v>98</v>
      </c>
      <c r="I228" s="184"/>
      <c r="L228" s="180"/>
      <c r="M228" s="185"/>
      <c r="N228" s="186"/>
      <c r="O228" s="186"/>
      <c r="P228" s="186"/>
      <c r="Q228" s="186"/>
      <c r="R228" s="186"/>
      <c r="S228" s="186"/>
      <c r="T228" s="187"/>
      <c r="AT228" s="181" t="s">
        <v>174</v>
      </c>
      <c r="AU228" s="181" t="s">
        <v>84</v>
      </c>
      <c r="AV228" s="15" t="s">
        <v>172</v>
      </c>
      <c r="AW228" s="15" t="s">
        <v>30</v>
      </c>
      <c r="AX228" s="15" t="s">
        <v>82</v>
      </c>
      <c r="AY228" s="181" t="s">
        <v>166</v>
      </c>
    </row>
    <row r="229" spans="1:65" s="2" customFormat="1" ht="16.5" customHeight="1">
      <c r="A229" s="32"/>
      <c r="B229" s="149"/>
      <c r="C229" s="191" t="s">
        <v>368</v>
      </c>
      <c r="D229" s="191" t="s">
        <v>244</v>
      </c>
      <c r="E229" s="192" t="s">
        <v>489</v>
      </c>
      <c r="F229" s="193" t="s">
        <v>490</v>
      </c>
      <c r="G229" s="194" t="s">
        <v>247</v>
      </c>
      <c r="H229" s="195">
        <v>7.2030000000000003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39</v>
      </c>
      <c r="O229" s="58"/>
      <c r="P229" s="160">
        <f>O229*H229</f>
        <v>0</v>
      </c>
      <c r="Q229" s="160">
        <v>0.2</v>
      </c>
      <c r="R229" s="160">
        <f>Q229*H229</f>
        <v>1.4406000000000001</v>
      </c>
      <c r="S229" s="160">
        <v>0</v>
      </c>
      <c r="T229" s="161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2" t="s">
        <v>209</v>
      </c>
      <c r="AT229" s="162" t="s">
        <v>244</v>
      </c>
      <c r="AU229" s="162" t="s">
        <v>84</v>
      </c>
      <c r="AY229" s="17" t="s">
        <v>166</v>
      </c>
      <c r="BE229" s="163">
        <f>IF(N229="základní",J229,0)</f>
        <v>0</v>
      </c>
      <c r="BF229" s="163">
        <f>IF(N229="snížená",J229,0)</f>
        <v>0</v>
      </c>
      <c r="BG229" s="163">
        <f>IF(N229="zákl. přenesená",J229,0)</f>
        <v>0</v>
      </c>
      <c r="BH229" s="163">
        <f>IF(N229="sníž. přenesená",J229,0)</f>
        <v>0</v>
      </c>
      <c r="BI229" s="163">
        <f>IF(N229="nulová",J229,0)</f>
        <v>0</v>
      </c>
      <c r="BJ229" s="17" t="s">
        <v>82</v>
      </c>
      <c r="BK229" s="163">
        <f>ROUND(I229*H229,2)</f>
        <v>0</v>
      </c>
      <c r="BL229" s="17" t="s">
        <v>172</v>
      </c>
      <c r="BM229" s="162" t="s">
        <v>604</v>
      </c>
    </row>
    <row r="230" spans="1:65" s="13" customFormat="1" ht="22.5">
      <c r="B230" s="164"/>
      <c r="D230" s="165" t="s">
        <v>174</v>
      </c>
      <c r="E230" s="166" t="s">
        <v>1</v>
      </c>
      <c r="F230" s="167" t="s">
        <v>603</v>
      </c>
      <c r="H230" s="166" t="s">
        <v>1</v>
      </c>
      <c r="I230" s="168"/>
      <c r="L230" s="164"/>
      <c r="M230" s="169"/>
      <c r="N230" s="170"/>
      <c r="O230" s="170"/>
      <c r="P230" s="170"/>
      <c r="Q230" s="170"/>
      <c r="R230" s="170"/>
      <c r="S230" s="170"/>
      <c r="T230" s="171"/>
      <c r="AT230" s="166" t="s">
        <v>174</v>
      </c>
      <c r="AU230" s="166" t="s">
        <v>84</v>
      </c>
      <c r="AV230" s="13" t="s">
        <v>82</v>
      </c>
      <c r="AW230" s="13" t="s">
        <v>30</v>
      </c>
      <c r="AX230" s="13" t="s">
        <v>74</v>
      </c>
      <c r="AY230" s="166" t="s">
        <v>166</v>
      </c>
    </row>
    <row r="231" spans="1:65" s="14" customFormat="1" ht="11.25">
      <c r="B231" s="172"/>
      <c r="D231" s="165" t="s">
        <v>174</v>
      </c>
      <c r="E231" s="173" t="s">
        <v>1</v>
      </c>
      <c r="F231" s="174" t="s">
        <v>605</v>
      </c>
      <c r="H231" s="175">
        <v>6.86</v>
      </c>
      <c r="I231" s="176"/>
      <c r="L231" s="172"/>
      <c r="M231" s="177"/>
      <c r="N231" s="178"/>
      <c r="O231" s="178"/>
      <c r="P231" s="178"/>
      <c r="Q231" s="178"/>
      <c r="R231" s="178"/>
      <c r="S231" s="178"/>
      <c r="T231" s="179"/>
      <c r="AT231" s="173" t="s">
        <v>174</v>
      </c>
      <c r="AU231" s="173" t="s">
        <v>84</v>
      </c>
      <c r="AV231" s="14" t="s">
        <v>84</v>
      </c>
      <c r="AW231" s="14" t="s">
        <v>30</v>
      </c>
      <c r="AX231" s="14" t="s">
        <v>74</v>
      </c>
      <c r="AY231" s="173" t="s">
        <v>166</v>
      </c>
    </row>
    <row r="232" spans="1:65" s="15" customFormat="1" ht="11.25">
      <c r="B232" s="180"/>
      <c r="D232" s="165" t="s">
        <v>174</v>
      </c>
      <c r="E232" s="181" t="s">
        <v>1</v>
      </c>
      <c r="F232" s="182" t="s">
        <v>177</v>
      </c>
      <c r="H232" s="183">
        <v>6.86</v>
      </c>
      <c r="I232" s="184"/>
      <c r="L232" s="180"/>
      <c r="M232" s="185"/>
      <c r="N232" s="186"/>
      <c r="O232" s="186"/>
      <c r="P232" s="186"/>
      <c r="Q232" s="186"/>
      <c r="R232" s="186"/>
      <c r="S232" s="186"/>
      <c r="T232" s="187"/>
      <c r="AT232" s="181" t="s">
        <v>174</v>
      </c>
      <c r="AU232" s="181" t="s">
        <v>84</v>
      </c>
      <c r="AV232" s="15" t="s">
        <v>172</v>
      </c>
      <c r="AW232" s="15" t="s">
        <v>30</v>
      </c>
      <c r="AX232" s="15" t="s">
        <v>82</v>
      </c>
      <c r="AY232" s="181" t="s">
        <v>166</v>
      </c>
    </row>
    <row r="233" spans="1:65" s="14" customFormat="1" ht="11.25">
      <c r="B233" s="172"/>
      <c r="D233" s="165" t="s">
        <v>174</v>
      </c>
      <c r="F233" s="174" t="s">
        <v>606</v>
      </c>
      <c r="H233" s="175">
        <v>7.2030000000000003</v>
      </c>
      <c r="I233" s="176"/>
      <c r="L233" s="172"/>
      <c r="M233" s="177"/>
      <c r="N233" s="178"/>
      <c r="O233" s="178"/>
      <c r="P233" s="178"/>
      <c r="Q233" s="178"/>
      <c r="R233" s="178"/>
      <c r="S233" s="178"/>
      <c r="T233" s="179"/>
      <c r="AT233" s="173" t="s">
        <v>174</v>
      </c>
      <c r="AU233" s="173" t="s">
        <v>84</v>
      </c>
      <c r="AV233" s="14" t="s">
        <v>84</v>
      </c>
      <c r="AW233" s="14" t="s">
        <v>3</v>
      </c>
      <c r="AX233" s="14" t="s">
        <v>82</v>
      </c>
      <c r="AY233" s="173" t="s">
        <v>166</v>
      </c>
    </row>
    <row r="234" spans="1:65" s="2" customFormat="1" ht="16.5" customHeight="1">
      <c r="A234" s="32"/>
      <c r="B234" s="149"/>
      <c r="C234" s="150" t="s">
        <v>376</v>
      </c>
      <c r="D234" s="150" t="s">
        <v>168</v>
      </c>
      <c r="E234" s="151" t="s">
        <v>607</v>
      </c>
      <c r="F234" s="152" t="s">
        <v>608</v>
      </c>
      <c r="G234" s="153" t="s">
        <v>247</v>
      </c>
      <c r="H234" s="154">
        <v>1.72</v>
      </c>
      <c r="I234" s="155"/>
      <c r="J234" s="156">
        <f>ROUND(I234*H234,2)</f>
        <v>0</v>
      </c>
      <c r="K234" s="157"/>
      <c r="L234" s="33"/>
      <c r="M234" s="158" t="s">
        <v>1</v>
      </c>
      <c r="N234" s="159" t="s">
        <v>39</v>
      </c>
      <c r="O234" s="58"/>
      <c r="P234" s="160">
        <f>O234*H234</f>
        <v>0</v>
      </c>
      <c r="Q234" s="160">
        <v>0</v>
      </c>
      <c r="R234" s="160">
        <f>Q234*H234</f>
        <v>0</v>
      </c>
      <c r="S234" s="160">
        <v>0</v>
      </c>
      <c r="T234" s="161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2" t="s">
        <v>172</v>
      </c>
      <c r="AT234" s="162" t="s">
        <v>168</v>
      </c>
      <c r="AU234" s="162" t="s">
        <v>84</v>
      </c>
      <c r="AY234" s="17" t="s">
        <v>166</v>
      </c>
      <c r="BE234" s="163">
        <f>IF(N234="základní",J234,0)</f>
        <v>0</v>
      </c>
      <c r="BF234" s="163">
        <f>IF(N234="snížená",J234,0)</f>
        <v>0</v>
      </c>
      <c r="BG234" s="163">
        <f>IF(N234="zákl. přenesená",J234,0)</f>
        <v>0</v>
      </c>
      <c r="BH234" s="163">
        <f>IF(N234="sníž. přenesená",J234,0)</f>
        <v>0</v>
      </c>
      <c r="BI234" s="163">
        <f>IF(N234="nulová",J234,0)</f>
        <v>0</v>
      </c>
      <c r="BJ234" s="17" t="s">
        <v>82</v>
      </c>
      <c r="BK234" s="163">
        <f>ROUND(I234*H234,2)</f>
        <v>0</v>
      </c>
      <c r="BL234" s="17" t="s">
        <v>172</v>
      </c>
      <c r="BM234" s="162" t="s">
        <v>609</v>
      </c>
    </row>
    <row r="235" spans="1:65" s="13" customFormat="1" ht="11.25">
      <c r="B235" s="164"/>
      <c r="D235" s="165" t="s">
        <v>174</v>
      </c>
      <c r="E235" s="166" t="s">
        <v>1</v>
      </c>
      <c r="F235" s="167" t="s">
        <v>610</v>
      </c>
      <c r="H235" s="166" t="s">
        <v>1</v>
      </c>
      <c r="I235" s="168"/>
      <c r="L235" s="164"/>
      <c r="M235" s="169"/>
      <c r="N235" s="170"/>
      <c r="O235" s="170"/>
      <c r="P235" s="170"/>
      <c r="Q235" s="170"/>
      <c r="R235" s="170"/>
      <c r="S235" s="170"/>
      <c r="T235" s="171"/>
      <c r="AT235" s="166" t="s">
        <v>174</v>
      </c>
      <c r="AU235" s="166" t="s">
        <v>84</v>
      </c>
      <c r="AV235" s="13" t="s">
        <v>82</v>
      </c>
      <c r="AW235" s="13" t="s">
        <v>30</v>
      </c>
      <c r="AX235" s="13" t="s">
        <v>74</v>
      </c>
      <c r="AY235" s="166" t="s">
        <v>166</v>
      </c>
    </row>
    <row r="236" spans="1:65" s="14" customFormat="1" ht="11.25">
      <c r="B236" s="172"/>
      <c r="D236" s="165" t="s">
        <v>174</v>
      </c>
      <c r="E236" s="173" t="s">
        <v>1</v>
      </c>
      <c r="F236" s="174" t="s">
        <v>611</v>
      </c>
      <c r="H236" s="175">
        <v>1.72</v>
      </c>
      <c r="I236" s="176"/>
      <c r="L236" s="172"/>
      <c r="M236" s="177"/>
      <c r="N236" s="178"/>
      <c r="O236" s="178"/>
      <c r="P236" s="178"/>
      <c r="Q236" s="178"/>
      <c r="R236" s="178"/>
      <c r="S236" s="178"/>
      <c r="T236" s="179"/>
      <c r="AT236" s="173" t="s">
        <v>174</v>
      </c>
      <c r="AU236" s="173" t="s">
        <v>84</v>
      </c>
      <c r="AV236" s="14" t="s">
        <v>84</v>
      </c>
      <c r="AW236" s="14" t="s">
        <v>30</v>
      </c>
      <c r="AX236" s="14" t="s">
        <v>74</v>
      </c>
      <c r="AY236" s="173" t="s">
        <v>166</v>
      </c>
    </row>
    <row r="237" spans="1:65" s="15" customFormat="1" ht="11.25">
      <c r="B237" s="180"/>
      <c r="D237" s="165" t="s">
        <v>174</v>
      </c>
      <c r="E237" s="181" t="s">
        <v>1</v>
      </c>
      <c r="F237" s="182" t="s">
        <v>177</v>
      </c>
      <c r="H237" s="183">
        <v>1.72</v>
      </c>
      <c r="I237" s="184"/>
      <c r="L237" s="180"/>
      <c r="M237" s="185"/>
      <c r="N237" s="186"/>
      <c r="O237" s="186"/>
      <c r="P237" s="186"/>
      <c r="Q237" s="186"/>
      <c r="R237" s="186"/>
      <c r="S237" s="186"/>
      <c r="T237" s="187"/>
      <c r="AT237" s="181" t="s">
        <v>174</v>
      </c>
      <c r="AU237" s="181" t="s">
        <v>84</v>
      </c>
      <c r="AV237" s="15" t="s">
        <v>172</v>
      </c>
      <c r="AW237" s="15" t="s">
        <v>30</v>
      </c>
      <c r="AX237" s="15" t="s">
        <v>82</v>
      </c>
      <c r="AY237" s="181" t="s">
        <v>166</v>
      </c>
    </row>
    <row r="238" spans="1:65" s="2" customFormat="1" ht="21.75" customHeight="1">
      <c r="A238" s="32"/>
      <c r="B238" s="149"/>
      <c r="C238" s="150" t="s">
        <v>612</v>
      </c>
      <c r="D238" s="150" t="s">
        <v>168</v>
      </c>
      <c r="E238" s="151" t="s">
        <v>613</v>
      </c>
      <c r="F238" s="152" t="s">
        <v>614</v>
      </c>
      <c r="G238" s="153" t="s">
        <v>247</v>
      </c>
      <c r="H238" s="154">
        <v>1.72</v>
      </c>
      <c r="I238" s="155"/>
      <c r="J238" s="156">
        <f>ROUND(I238*H238,2)</f>
        <v>0</v>
      </c>
      <c r="K238" s="157"/>
      <c r="L238" s="33"/>
      <c r="M238" s="158" t="s">
        <v>1</v>
      </c>
      <c r="N238" s="159" t="s">
        <v>39</v>
      </c>
      <c r="O238" s="58"/>
      <c r="P238" s="160">
        <f>O238*H238</f>
        <v>0</v>
      </c>
      <c r="Q238" s="160">
        <v>0</v>
      </c>
      <c r="R238" s="160">
        <f>Q238*H238</f>
        <v>0</v>
      </c>
      <c r="S238" s="160">
        <v>0</v>
      </c>
      <c r="T238" s="161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2" t="s">
        <v>172</v>
      </c>
      <c r="AT238" s="162" t="s">
        <v>168</v>
      </c>
      <c r="AU238" s="162" t="s">
        <v>84</v>
      </c>
      <c r="AY238" s="17" t="s">
        <v>166</v>
      </c>
      <c r="BE238" s="163">
        <f>IF(N238="základní",J238,0)</f>
        <v>0</v>
      </c>
      <c r="BF238" s="163">
        <f>IF(N238="snížená",J238,0)</f>
        <v>0</v>
      </c>
      <c r="BG238" s="163">
        <f>IF(N238="zákl. přenesená",J238,0)</f>
        <v>0</v>
      </c>
      <c r="BH238" s="163">
        <f>IF(N238="sníž. přenesená",J238,0)</f>
        <v>0</v>
      </c>
      <c r="BI238" s="163">
        <f>IF(N238="nulová",J238,0)</f>
        <v>0</v>
      </c>
      <c r="BJ238" s="17" t="s">
        <v>82</v>
      </c>
      <c r="BK238" s="163">
        <f>ROUND(I238*H238,2)</f>
        <v>0</v>
      </c>
      <c r="BL238" s="17" t="s">
        <v>172</v>
      </c>
      <c r="BM238" s="162" t="s">
        <v>615</v>
      </c>
    </row>
    <row r="239" spans="1:65" s="13" customFormat="1" ht="11.25">
      <c r="B239" s="164"/>
      <c r="D239" s="165" t="s">
        <v>174</v>
      </c>
      <c r="E239" s="166" t="s">
        <v>1</v>
      </c>
      <c r="F239" s="167" t="s">
        <v>610</v>
      </c>
      <c r="H239" s="166" t="s">
        <v>1</v>
      </c>
      <c r="I239" s="168"/>
      <c r="L239" s="164"/>
      <c r="M239" s="169"/>
      <c r="N239" s="170"/>
      <c r="O239" s="170"/>
      <c r="P239" s="170"/>
      <c r="Q239" s="170"/>
      <c r="R239" s="170"/>
      <c r="S239" s="170"/>
      <c r="T239" s="171"/>
      <c r="AT239" s="166" t="s">
        <v>174</v>
      </c>
      <c r="AU239" s="166" t="s">
        <v>84</v>
      </c>
      <c r="AV239" s="13" t="s">
        <v>82</v>
      </c>
      <c r="AW239" s="13" t="s">
        <v>30</v>
      </c>
      <c r="AX239" s="13" t="s">
        <v>74</v>
      </c>
      <c r="AY239" s="166" t="s">
        <v>166</v>
      </c>
    </row>
    <row r="240" spans="1:65" s="14" customFormat="1" ht="11.25">
      <c r="B240" s="172"/>
      <c r="D240" s="165" t="s">
        <v>174</v>
      </c>
      <c r="E240" s="173" t="s">
        <v>1</v>
      </c>
      <c r="F240" s="174" t="s">
        <v>611</v>
      </c>
      <c r="H240" s="175">
        <v>1.72</v>
      </c>
      <c r="I240" s="176"/>
      <c r="L240" s="172"/>
      <c r="M240" s="177"/>
      <c r="N240" s="178"/>
      <c r="O240" s="178"/>
      <c r="P240" s="178"/>
      <c r="Q240" s="178"/>
      <c r="R240" s="178"/>
      <c r="S240" s="178"/>
      <c r="T240" s="179"/>
      <c r="AT240" s="173" t="s">
        <v>174</v>
      </c>
      <c r="AU240" s="173" t="s">
        <v>84</v>
      </c>
      <c r="AV240" s="14" t="s">
        <v>84</v>
      </c>
      <c r="AW240" s="14" t="s">
        <v>30</v>
      </c>
      <c r="AX240" s="14" t="s">
        <v>74</v>
      </c>
      <c r="AY240" s="173" t="s">
        <v>166</v>
      </c>
    </row>
    <row r="241" spans="1:65" s="15" customFormat="1" ht="11.25">
      <c r="B241" s="180"/>
      <c r="D241" s="165" t="s">
        <v>174</v>
      </c>
      <c r="E241" s="181" t="s">
        <v>1</v>
      </c>
      <c r="F241" s="182" t="s">
        <v>177</v>
      </c>
      <c r="H241" s="183">
        <v>1.72</v>
      </c>
      <c r="I241" s="184"/>
      <c r="L241" s="180"/>
      <c r="M241" s="185"/>
      <c r="N241" s="186"/>
      <c r="O241" s="186"/>
      <c r="P241" s="186"/>
      <c r="Q241" s="186"/>
      <c r="R241" s="186"/>
      <c r="S241" s="186"/>
      <c r="T241" s="187"/>
      <c r="AT241" s="181" t="s">
        <v>174</v>
      </c>
      <c r="AU241" s="181" t="s">
        <v>84</v>
      </c>
      <c r="AV241" s="15" t="s">
        <v>172</v>
      </c>
      <c r="AW241" s="15" t="s">
        <v>30</v>
      </c>
      <c r="AX241" s="15" t="s">
        <v>82</v>
      </c>
      <c r="AY241" s="181" t="s">
        <v>166</v>
      </c>
    </row>
    <row r="242" spans="1:65" s="2" customFormat="1" ht="24.2" customHeight="1">
      <c r="A242" s="32"/>
      <c r="B242" s="149"/>
      <c r="C242" s="150" t="s">
        <v>616</v>
      </c>
      <c r="D242" s="150" t="s">
        <v>168</v>
      </c>
      <c r="E242" s="151" t="s">
        <v>617</v>
      </c>
      <c r="F242" s="152" t="s">
        <v>618</v>
      </c>
      <c r="G242" s="153" t="s">
        <v>247</v>
      </c>
      <c r="H242" s="154">
        <v>32.68</v>
      </c>
      <c r="I242" s="155"/>
      <c r="J242" s="156">
        <f>ROUND(I242*H242,2)</f>
        <v>0</v>
      </c>
      <c r="K242" s="157"/>
      <c r="L242" s="33"/>
      <c r="M242" s="158" t="s">
        <v>1</v>
      </c>
      <c r="N242" s="159" t="s">
        <v>39</v>
      </c>
      <c r="O242" s="58"/>
      <c r="P242" s="160">
        <f>O242*H242</f>
        <v>0</v>
      </c>
      <c r="Q242" s="160">
        <v>0</v>
      </c>
      <c r="R242" s="160">
        <f>Q242*H242</f>
        <v>0</v>
      </c>
      <c r="S242" s="160">
        <v>0</v>
      </c>
      <c r="T242" s="161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2" t="s">
        <v>172</v>
      </c>
      <c r="AT242" s="162" t="s">
        <v>168</v>
      </c>
      <c r="AU242" s="162" t="s">
        <v>84</v>
      </c>
      <c r="AY242" s="17" t="s">
        <v>166</v>
      </c>
      <c r="BE242" s="163">
        <f>IF(N242="základní",J242,0)</f>
        <v>0</v>
      </c>
      <c r="BF242" s="163">
        <f>IF(N242="snížená",J242,0)</f>
        <v>0</v>
      </c>
      <c r="BG242" s="163">
        <f>IF(N242="zákl. přenesená",J242,0)</f>
        <v>0</v>
      </c>
      <c r="BH242" s="163">
        <f>IF(N242="sníž. přenesená",J242,0)</f>
        <v>0</v>
      </c>
      <c r="BI242" s="163">
        <f>IF(N242="nulová",J242,0)</f>
        <v>0</v>
      </c>
      <c r="BJ242" s="17" t="s">
        <v>82</v>
      </c>
      <c r="BK242" s="163">
        <f>ROUND(I242*H242,2)</f>
        <v>0</v>
      </c>
      <c r="BL242" s="17" t="s">
        <v>172</v>
      </c>
      <c r="BM242" s="162" t="s">
        <v>619</v>
      </c>
    </row>
    <row r="243" spans="1:65" s="13" customFormat="1" ht="11.25">
      <c r="B243" s="164"/>
      <c r="D243" s="165" t="s">
        <v>174</v>
      </c>
      <c r="E243" s="166" t="s">
        <v>1</v>
      </c>
      <c r="F243" s="167" t="s">
        <v>610</v>
      </c>
      <c r="H243" s="166" t="s">
        <v>1</v>
      </c>
      <c r="I243" s="168"/>
      <c r="L243" s="164"/>
      <c r="M243" s="169"/>
      <c r="N243" s="170"/>
      <c r="O243" s="170"/>
      <c r="P243" s="170"/>
      <c r="Q243" s="170"/>
      <c r="R243" s="170"/>
      <c r="S243" s="170"/>
      <c r="T243" s="171"/>
      <c r="AT243" s="166" t="s">
        <v>174</v>
      </c>
      <c r="AU243" s="166" t="s">
        <v>84</v>
      </c>
      <c r="AV243" s="13" t="s">
        <v>82</v>
      </c>
      <c r="AW243" s="13" t="s">
        <v>30</v>
      </c>
      <c r="AX243" s="13" t="s">
        <v>74</v>
      </c>
      <c r="AY243" s="166" t="s">
        <v>166</v>
      </c>
    </row>
    <row r="244" spans="1:65" s="14" customFormat="1" ht="11.25">
      <c r="B244" s="172"/>
      <c r="D244" s="165" t="s">
        <v>174</v>
      </c>
      <c r="E244" s="173" t="s">
        <v>1</v>
      </c>
      <c r="F244" s="174" t="s">
        <v>611</v>
      </c>
      <c r="H244" s="175">
        <v>1.72</v>
      </c>
      <c r="I244" s="176"/>
      <c r="L244" s="172"/>
      <c r="M244" s="177"/>
      <c r="N244" s="178"/>
      <c r="O244" s="178"/>
      <c r="P244" s="178"/>
      <c r="Q244" s="178"/>
      <c r="R244" s="178"/>
      <c r="S244" s="178"/>
      <c r="T244" s="179"/>
      <c r="AT244" s="173" t="s">
        <v>174</v>
      </c>
      <c r="AU244" s="173" t="s">
        <v>84</v>
      </c>
      <c r="AV244" s="14" t="s">
        <v>84</v>
      </c>
      <c r="AW244" s="14" t="s">
        <v>30</v>
      </c>
      <c r="AX244" s="14" t="s">
        <v>74</v>
      </c>
      <c r="AY244" s="173" t="s">
        <v>166</v>
      </c>
    </row>
    <row r="245" spans="1:65" s="15" customFormat="1" ht="11.25">
      <c r="B245" s="180"/>
      <c r="D245" s="165" t="s">
        <v>174</v>
      </c>
      <c r="E245" s="181" t="s">
        <v>1</v>
      </c>
      <c r="F245" s="182" t="s">
        <v>177</v>
      </c>
      <c r="H245" s="183">
        <v>1.72</v>
      </c>
      <c r="I245" s="184"/>
      <c r="L245" s="180"/>
      <c r="M245" s="185"/>
      <c r="N245" s="186"/>
      <c r="O245" s="186"/>
      <c r="P245" s="186"/>
      <c r="Q245" s="186"/>
      <c r="R245" s="186"/>
      <c r="S245" s="186"/>
      <c r="T245" s="187"/>
      <c r="AT245" s="181" t="s">
        <v>174</v>
      </c>
      <c r="AU245" s="181" t="s">
        <v>84</v>
      </c>
      <c r="AV245" s="15" t="s">
        <v>172</v>
      </c>
      <c r="AW245" s="15" t="s">
        <v>30</v>
      </c>
      <c r="AX245" s="15" t="s">
        <v>82</v>
      </c>
      <c r="AY245" s="181" t="s">
        <v>166</v>
      </c>
    </row>
    <row r="246" spans="1:65" s="14" customFormat="1" ht="11.25">
      <c r="B246" s="172"/>
      <c r="D246" s="165" t="s">
        <v>174</v>
      </c>
      <c r="F246" s="174" t="s">
        <v>620</v>
      </c>
      <c r="H246" s="175">
        <v>32.68</v>
      </c>
      <c r="I246" s="176"/>
      <c r="L246" s="172"/>
      <c r="M246" s="177"/>
      <c r="N246" s="178"/>
      <c r="O246" s="178"/>
      <c r="P246" s="178"/>
      <c r="Q246" s="178"/>
      <c r="R246" s="178"/>
      <c r="S246" s="178"/>
      <c r="T246" s="179"/>
      <c r="AT246" s="173" t="s">
        <v>174</v>
      </c>
      <c r="AU246" s="173" t="s">
        <v>84</v>
      </c>
      <c r="AV246" s="14" t="s">
        <v>84</v>
      </c>
      <c r="AW246" s="14" t="s">
        <v>3</v>
      </c>
      <c r="AX246" s="14" t="s">
        <v>82</v>
      </c>
      <c r="AY246" s="173" t="s">
        <v>166</v>
      </c>
    </row>
    <row r="247" spans="1:65" s="12" customFormat="1" ht="22.9" customHeight="1">
      <c r="B247" s="136"/>
      <c r="D247" s="137" t="s">
        <v>73</v>
      </c>
      <c r="E247" s="147" t="s">
        <v>374</v>
      </c>
      <c r="F247" s="147" t="s">
        <v>375</v>
      </c>
      <c r="I247" s="139"/>
      <c r="J247" s="148">
        <f>BK247</f>
        <v>0</v>
      </c>
      <c r="L247" s="136"/>
      <c r="M247" s="141"/>
      <c r="N247" s="142"/>
      <c r="O247" s="142"/>
      <c r="P247" s="143">
        <f>P248</f>
        <v>0</v>
      </c>
      <c r="Q247" s="142"/>
      <c r="R247" s="143">
        <f>R248</f>
        <v>0</v>
      </c>
      <c r="S247" s="142"/>
      <c r="T247" s="144">
        <f>T248</f>
        <v>0</v>
      </c>
      <c r="AR247" s="137" t="s">
        <v>82</v>
      </c>
      <c r="AT247" s="145" t="s">
        <v>73</v>
      </c>
      <c r="AU247" s="145" t="s">
        <v>82</v>
      </c>
      <c r="AY247" s="137" t="s">
        <v>166</v>
      </c>
      <c r="BK247" s="146">
        <f>BK248</f>
        <v>0</v>
      </c>
    </row>
    <row r="248" spans="1:65" s="2" customFormat="1" ht="24.2" customHeight="1">
      <c r="A248" s="32"/>
      <c r="B248" s="149"/>
      <c r="C248" s="150" t="s">
        <v>621</v>
      </c>
      <c r="D248" s="150" t="s">
        <v>168</v>
      </c>
      <c r="E248" s="151" t="s">
        <v>377</v>
      </c>
      <c r="F248" s="152" t="s">
        <v>378</v>
      </c>
      <c r="G248" s="153" t="s">
        <v>379</v>
      </c>
      <c r="H248" s="154">
        <v>2.35</v>
      </c>
      <c r="I248" s="155"/>
      <c r="J248" s="156">
        <f>ROUND(I248*H248,2)</f>
        <v>0</v>
      </c>
      <c r="K248" s="157"/>
      <c r="L248" s="33"/>
      <c r="M248" s="202" t="s">
        <v>1</v>
      </c>
      <c r="N248" s="203" t="s">
        <v>39</v>
      </c>
      <c r="O248" s="204"/>
      <c r="P248" s="205">
        <f>O248*H248</f>
        <v>0</v>
      </c>
      <c r="Q248" s="205">
        <v>0</v>
      </c>
      <c r="R248" s="205">
        <f>Q248*H248</f>
        <v>0</v>
      </c>
      <c r="S248" s="205">
        <v>0</v>
      </c>
      <c r="T248" s="206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2" t="s">
        <v>172</v>
      </c>
      <c r="AT248" s="162" t="s">
        <v>168</v>
      </c>
      <c r="AU248" s="162" t="s">
        <v>84</v>
      </c>
      <c r="AY248" s="17" t="s">
        <v>166</v>
      </c>
      <c r="BE248" s="163">
        <f>IF(N248="základní",J248,0)</f>
        <v>0</v>
      </c>
      <c r="BF248" s="163">
        <f>IF(N248="snížená",J248,0)</f>
        <v>0</v>
      </c>
      <c r="BG248" s="163">
        <f>IF(N248="zákl. přenesená",J248,0)</f>
        <v>0</v>
      </c>
      <c r="BH248" s="163">
        <f>IF(N248="sníž. přenesená",J248,0)</f>
        <v>0</v>
      </c>
      <c r="BI248" s="163">
        <f>IF(N248="nulová",J248,0)</f>
        <v>0</v>
      </c>
      <c r="BJ248" s="17" t="s">
        <v>82</v>
      </c>
      <c r="BK248" s="163">
        <f>ROUND(I248*H248,2)</f>
        <v>0</v>
      </c>
      <c r="BL248" s="17" t="s">
        <v>172</v>
      </c>
      <c r="BM248" s="162" t="s">
        <v>622</v>
      </c>
    </row>
    <row r="249" spans="1:65" s="2" customFormat="1" ht="6.95" customHeight="1">
      <c r="A249" s="32"/>
      <c r="B249" s="47"/>
      <c r="C249" s="48"/>
      <c r="D249" s="48"/>
      <c r="E249" s="48"/>
      <c r="F249" s="48"/>
      <c r="G249" s="48"/>
      <c r="H249" s="48"/>
      <c r="I249" s="48"/>
      <c r="J249" s="48"/>
      <c r="K249" s="48"/>
      <c r="L249" s="33"/>
      <c r="M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</row>
  </sheetData>
  <autoFilter ref="C122:K248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250" t="s">
        <v>235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236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12" t="s">
        <v>623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17. 4. 2025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tr">
        <f>IF('Rekapitulace stavby'!AN10="","",'Rekapitulace stavby'!AN10)</f>
        <v/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IF('Rekapitulace stavby'!E11="","",'Rekapitulace stavby'!E11)</f>
        <v xml:space="preserve"> </v>
      </c>
      <c r="F17" s="32"/>
      <c r="G17" s="32"/>
      <c r="H17" s="32"/>
      <c r="I17" s="27" t="s">
        <v>26</v>
      </c>
      <c r="J17" s="25" t="str">
        <f>IF('Rekapitulace stavby'!AN11="","",'Rekapitulace stavby'!AN11)</f>
        <v/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3" t="str">
        <f>'Rekapitulace stavby'!E14</f>
        <v>Vyplň údaj</v>
      </c>
      <c r="F20" s="218"/>
      <c r="G20" s="218"/>
      <c r="H20" s="218"/>
      <c r="I20" s="27" t="s">
        <v>26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25</v>
      </c>
      <c r="J22" s="25" t="str">
        <f>IF('Rekapitulace stavby'!AN16="","",'Rekapitulace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IF('Rekapitulace stavby'!E17="","",'Rekapitulace stavby'!E17)</f>
        <v xml:space="preserve"> </v>
      </c>
      <c r="F23" s="32"/>
      <c r="G23" s="32"/>
      <c r="H23" s="32"/>
      <c r="I23" s="27" t="s">
        <v>26</v>
      </c>
      <c r="J23" s="25" t="str">
        <f>IF('Rekapitulace stavby'!AN17="","",'Rekapitulace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25</v>
      </c>
      <c r="J25" s="25" t="str">
        <f>IF('Rekapitulace stavby'!AN19="","",'Rekapitulace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IF('Rekapitulace stavby'!E20="","",'Rekapitulace stavby'!E20)</f>
        <v xml:space="preserve"> </v>
      </c>
      <c r="F26" s="32"/>
      <c r="G26" s="32"/>
      <c r="H26" s="32"/>
      <c r="I26" s="27" t="s">
        <v>26</v>
      </c>
      <c r="J26" s="25" t="str">
        <f>IF('Rekapitulace stavby'!AN20="","",'Rekapitulace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3" t="s">
        <v>1</v>
      </c>
      <c r="F29" s="223"/>
      <c r="G29" s="223"/>
      <c r="H29" s="22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34</v>
      </c>
      <c r="E32" s="32"/>
      <c r="F32" s="32"/>
      <c r="G32" s="32"/>
      <c r="H32" s="32"/>
      <c r="I32" s="32"/>
      <c r="J32" s="71">
        <f>ROUND(J124,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38</v>
      </c>
      <c r="E35" s="27" t="s">
        <v>39</v>
      </c>
      <c r="F35" s="104">
        <f>ROUND((SUM(BE124:BE288)),  2)</f>
        <v>0</v>
      </c>
      <c r="G35" s="32"/>
      <c r="H35" s="32"/>
      <c r="I35" s="105">
        <v>0.21</v>
      </c>
      <c r="J35" s="104">
        <f>ROUND(((SUM(BE124:BE288))*I35),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40</v>
      </c>
      <c r="F36" s="104">
        <f>ROUND((SUM(BF124:BF288)),  2)</f>
        <v>0</v>
      </c>
      <c r="G36" s="32"/>
      <c r="H36" s="32"/>
      <c r="I36" s="105">
        <v>0.12</v>
      </c>
      <c r="J36" s="104">
        <f>ROUND(((SUM(BF124:BF288))*I36),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4">
        <f>ROUND((SUM(BG124:BG288)),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4">
        <f>ROUND((SUM(BH124:BH288)),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4">
        <f>ROUND((SUM(BI124:BI288)),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250" t="s">
        <v>235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236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12" t="str">
        <f>E11</f>
        <v>002.4 - Trávníky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 xml:space="preserve"> </v>
      </c>
      <c r="G91" s="32"/>
      <c r="H91" s="32"/>
      <c r="I91" s="27" t="s">
        <v>22</v>
      </c>
      <c r="J91" s="55" t="str">
        <f>IF(J14="","",J14)</f>
        <v>17. 4. 2025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24</v>
      </c>
      <c r="D93" s="32"/>
      <c r="E93" s="32"/>
      <c r="F93" s="25" t="str">
        <f>E17</f>
        <v xml:space="preserve"> </v>
      </c>
      <c r="G93" s="32"/>
      <c r="H93" s="32"/>
      <c r="I93" s="27" t="s">
        <v>29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J124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148</v>
      </c>
      <c r="E99" s="119"/>
      <c r="F99" s="119"/>
      <c r="G99" s="119"/>
      <c r="H99" s="119"/>
      <c r="I99" s="119"/>
      <c r="J99" s="120">
        <f>J125</f>
        <v>0</v>
      </c>
      <c r="L99" s="117"/>
    </row>
    <row r="100" spans="1:47" s="10" customFormat="1" ht="19.899999999999999" customHeight="1">
      <c r="B100" s="121"/>
      <c r="D100" s="122" t="s">
        <v>149</v>
      </c>
      <c r="E100" s="123"/>
      <c r="F100" s="123"/>
      <c r="G100" s="123"/>
      <c r="H100" s="123"/>
      <c r="I100" s="123"/>
      <c r="J100" s="124">
        <f>J126</f>
        <v>0</v>
      </c>
      <c r="L100" s="121"/>
    </row>
    <row r="101" spans="1:47" s="10" customFormat="1" ht="19.899999999999999" customHeight="1">
      <c r="B101" s="121"/>
      <c r="D101" s="122" t="s">
        <v>624</v>
      </c>
      <c r="E101" s="123"/>
      <c r="F101" s="123"/>
      <c r="G101" s="123"/>
      <c r="H101" s="123"/>
      <c r="I101" s="123"/>
      <c r="J101" s="124">
        <f>J272</f>
        <v>0</v>
      </c>
      <c r="L101" s="121"/>
    </row>
    <row r="102" spans="1:47" s="10" customFormat="1" ht="19.899999999999999" customHeight="1">
      <c r="B102" s="121"/>
      <c r="D102" s="122" t="s">
        <v>238</v>
      </c>
      <c r="E102" s="123"/>
      <c r="F102" s="123"/>
      <c r="G102" s="123"/>
      <c r="H102" s="123"/>
      <c r="I102" s="123"/>
      <c r="J102" s="124">
        <f>J287</f>
        <v>0</v>
      </c>
      <c r="L102" s="121"/>
    </row>
    <row r="103" spans="1:47" s="2" customFormat="1" ht="21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47" s="2" customFormat="1" ht="6.95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47" s="2" customFormat="1" ht="6.95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24.95" customHeight="1">
      <c r="A109" s="32"/>
      <c r="B109" s="33"/>
      <c r="C109" s="21" t="s">
        <v>151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2" customHeight="1">
      <c r="A111" s="32"/>
      <c r="B111" s="33"/>
      <c r="C111" s="27" t="s">
        <v>16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6.5" customHeight="1">
      <c r="A112" s="32"/>
      <c r="B112" s="33"/>
      <c r="C112" s="32"/>
      <c r="D112" s="32"/>
      <c r="E112" s="250" t="str">
        <f>E7</f>
        <v>NÁVRH ZAHRADY MŠ V HOROUŠÁNKÁCH</v>
      </c>
      <c r="F112" s="251"/>
      <c r="G112" s="251"/>
      <c r="H112" s="25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1" customFormat="1" ht="12" customHeight="1">
      <c r="B113" s="20"/>
      <c r="C113" s="27" t="s">
        <v>141</v>
      </c>
      <c r="L113" s="20"/>
    </row>
    <row r="114" spans="1:65" s="2" customFormat="1" ht="16.5" customHeight="1">
      <c r="A114" s="32"/>
      <c r="B114" s="33"/>
      <c r="C114" s="32"/>
      <c r="D114" s="32"/>
      <c r="E114" s="250" t="s">
        <v>235</v>
      </c>
      <c r="F114" s="252"/>
      <c r="G114" s="252"/>
      <c r="H114" s="25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236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2"/>
      <c r="D116" s="32"/>
      <c r="E116" s="212" t="str">
        <f>E11</f>
        <v>002.4 - Trávníky</v>
      </c>
      <c r="F116" s="252"/>
      <c r="G116" s="252"/>
      <c r="H116" s="25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7" t="s">
        <v>20</v>
      </c>
      <c r="D118" s="32"/>
      <c r="E118" s="32"/>
      <c r="F118" s="25" t="str">
        <f>F14</f>
        <v xml:space="preserve"> </v>
      </c>
      <c r="G118" s="32"/>
      <c r="H118" s="32"/>
      <c r="I118" s="27" t="s">
        <v>22</v>
      </c>
      <c r="J118" s="55" t="str">
        <f>IF(J14="","",J14)</f>
        <v>17. 4. 2025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24</v>
      </c>
      <c r="D120" s="32"/>
      <c r="E120" s="32"/>
      <c r="F120" s="25" t="str">
        <f>E17</f>
        <v xml:space="preserve"> </v>
      </c>
      <c r="G120" s="32"/>
      <c r="H120" s="32"/>
      <c r="I120" s="27" t="s">
        <v>29</v>
      </c>
      <c r="J120" s="30" t="str">
        <f>E23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27</v>
      </c>
      <c r="D121" s="32"/>
      <c r="E121" s="32"/>
      <c r="F121" s="25" t="str">
        <f>IF(E20="","",E20)</f>
        <v>Vyplň údaj</v>
      </c>
      <c r="G121" s="32"/>
      <c r="H121" s="32"/>
      <c r="I121" s="27" t="s">
        <v>31</v>
      </c>
      <c r="J121" s="30" t="str">
        <f>E26</f>
        <v xml:space="preserve"> 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25"/>
      <c r="B123" s="126"/>
      <c r="C123" s="127" t="s">
        <v>152</v>
      </c>
      <c r="D123" s="128" t="s">
        <v>59</v>
      </c>
      <c r="E123" s="128" t="s">
        <v>55</v>
      </c>
      <c r="F123" s="128" t="s">
        <v>56</v>
      </c>
      <c r="G123" s="128" t="s">
        <v>153</v>
      </c>
      <c r="H123" s="128" t="s">
        <v>154</v>
      </c>
      <c r="I123" s="128" t="s">
        <v>155</v>
      </c>
      <c r="J123" s="129" t="s">
        <v>145</v>
      </c>
      <c r="K123" s="130" t="s">
        <v>156</v>
      </c>
      <c r="L123" s="131"/>
      <c r="M123" s="62" t="s">
        <v>1</v>
      </c>
      <c r="N123" s="63" t="s">
        <v>38</v>
      </c>
      <c r="O123" s="63" t="s">
        <v>157</v>
      </c>
      <c r="P123" s="63" t="s">
        <v>158</v>
      </c>
      <c r="Q123" s="63" t="s">
        <v>159</v>
      </c>
      <c r="R123" s="63" t="s">
        <v>160</v>
      </c>
      <c r="S123" s="63" t="s">
        <v>161</v>
      </c>
      <c r="T123" s="64" t="s">
        <v>162</v>
      </c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</row>
    <row r="124" spans="1:65" s="2" customFormat="1" ht="22.9" customHeight="1">
      <c r="A124" s="32"/>
      <c r="B124" s="33"/>
      <c r="C124" s="69" t="s">
        <v>163</v>
      </c>
      <c r="D124" s="32"/>
      <c r="E124" s="32"/>
      <c r="F124" s="32"/>
      <c r="G124" s="32"/>
      <c r="H124" s="32"/>
      <c r="I124" s="32"/>
      <c r="J124" s="132">
        <f>BK124</f>
        <v>0</v>
      </c>
      <c r="K124" s="32"/>
      <c r="L124" s="33"/>
      <c r="M124" s="65"/>
      <c r="N124" s="56"/>
      <c r="O124" s="66"/>
      <c r="P124" s="133">
        <f>P125</f>
        <v>0</v>
      </c>
      <c r="Q124" s="66"/>
      <c r="R124" s="133">
        <f>R125</f>
        <v>21.385078999999998</v>
      </c>
      <c r="S124" s="66"/>
      <c r="T124" s="134">
        <f>T125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73</v>
      </c>
      <c r="AU124" s="17" t="s">
        <v>147</v>
      </c>
      <c r="BK124" s="135">
        <f>BK125</f>
        <v>0</v>
      </c>
    </row>
    <row r="125" spans="1:65" s="12" customFormat="1" ht="25.9" customHeight="1">
      <c r="B125" s="136"/>
      <c r="D125" s="137" t="s">
        <v>73</v>
      </c>
      <c r="E125" s="138" t="s">
        <v>164</v>
      </c>
      <c r="F125" s="138" t="s">
        <v>165</v>
      </c>
      <c r="I125" s="139"/>
      <c r="J125" s="140">
        <f>BK125</f>
        <v>0</v>
      </c>
      <c r="L125" s="136"/>
      <c r="M125" s="141"/>
      <c r="N125" s="142"/>
      <c r="O125" s="142"/>
      <c r="P125" s="143">
        <f>P126+P272+P287</f>
        <v>0</v>
      </c>
      <c r="Q125" s="142"/>
      <c r="R125" s="143">
        <f>R126+R272+R287</f>
        <v>21.385078999999998</v>
      </c>
      <c r="S125" s="142"/>
      <c r="T125" s="144">
        <f>T126+T272+T287</f>
        <v>0</v>
      </c>
      <c r="AR125" s="137" t="s">
        <v>82</v>
      </c>
      <c r="AT125" s="145" t="s">
        <v>73</v>
      </c>
      <c r="AU125" s="145" t="s">
        <v>74</v>
      </c>
      <c r="AY125" s="137" t="s">
        <v>166</v>
      </c>
      <c r="BK125" s="146">
        <f>BK126+BK272+BK287</f>
        <v>0</v>
      </c>
    </row>
    <row r="126" spans="1:65" s="12" customFormat="1" ht="22.9" customHeight="1">
      <c r="B126" s="136"/>
      <c r="D126" s="137" t="s">
        <v>73</v>
      </c>
      <c r="E126" s="147" t="s">
        <v>82</v>
      </c>
      <c r="F126" s="147" t="s">
        <v>167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SUM(P127:P271)</f>
        <v>0</v>
      </c>
      <c r="Q126" s="142"/>
      <c r="R126" s="143">
        <f>SUM(R127:R271)</f>
        <v>20.488478999999998</v>
      </c>
      <c r="S126" s="142"/>
      <c r="T126" s="144">
        <f>SUM(T127:T271)</f>
        <v>0</v>
      </c>
      <c r="AR126" s="137" t="s">
        <v>82</v>
      </c>
      <c r="AT126" s="145" t="s">
        <v>73</v>
      </c>
      <c r="AU126" s="145" t="s">
        <v>82</v>
      </c>
      <c r="AY126" s="137" t="s">
        <v>166</v>
      </c>
      <c r="BK126" s="146">
        <f>SUM(BK127:BK271)</f>
        <v>0</v>
      </c>
    </row>
    <row r="127" spans="1:65" s="2" customFormat="1" ht="24.2" customHeight="1">
      <c r="A127" s="32"/>
      <c r="B127" s="149"/>
      <c r="C127" s="150" t="s">
        <v>82</v>
      </c>
      <c r="D127" s="150" t="s">
        <v>168</v>
      </c>
      <c r="E127" s="151" t="s">
        <v>625</v>
      </c>
      <c r="F127" s="152" t="s">
        <v>626</v>
      </c>
      <c r="G127" s="153" t="s">
        <v>171</v>
      </c>
      <c r="H127" s="154">
        <v>1038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172</v>
      </c>
      <c r="AT127" s="162" t="s">
        <v>168</v>
      </c>
      <c r="AU127" s="162" t="s">
        <v>84</v>
      </c>
      <c r="AY127" s="17" t="s">
        <v>166</v>
      </c>
      <c r="BE127" s="163">
        <f>IF(N127="základní",J127,0)</f>
        <v>0</v>
      </c>
      <c r="BF127" s="163">
        <f>IF(N127="snížená",J127,0)</f>
        <v>0</v>
      </c>
      <c r="BG127" s="163">
        <f>IF(N127="zákl. přenesená",J127,0)</f>
        <v>0</v>
      </c>
      <c r="BH127" s="163">
        <f>IF(N127="sníž. přenesená",J127,0)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172</v>
      </c>
      <c r="BM127" s="162" t="s">
        <v>627</v>
      </c>
    </row>
    <row r="128" spans="1:65" s="13" customFormat="1" ht="11.25">
      <c r="B128" s="164"/>
      <c r="D128" s="165" t="s">
        <v>174</v>
      </c>
      <c r="E128" s="166" t="s">
        <v>1</v>
      </c>
      <c r="F128" s="167" t="s">
        <v>628</v>
      </c>
      <c r="H128" s="166" t="s">
        <v>1</v>
      </c>
      <c r="I128" s="168"/>
      <c r="L128" s="164"/>
      <c r="M128" s="169"/>
      <c r="N128" s="170"/>
      <c r="O128" s="170"/>
      <c r="P128" s="170"/>
      <c r="Q128" s="170"/>
      <c r="R128" s="170"/>
      <c r="S128" s="170"/>
      <c r="T128" s="171"/>
      <c r="AT128" s="166" t="s">
        <v>174</v>
      </c>
      <c r="AU128" s="166" t="s">
        <v>84</v>
      </c>
      <c r="AV128" s="13" t="s">
        <v>82</v>
      </c>
      <c r="AW128" s="13" t="s">
        <v>30</v>
      </c>
      <c r="AX128" s="13" t="s">
        <v>74</v>
      </c>
      <c r="AY128" s="166" t="s">
        <v>166</v>
      </c>
    </row>
    <row r="129" spans="1:65" s="13" customFormat="1" ht="22.5">
      <c r="B129" s="164"/>
      <c r="D129" s="165" t="s">
        <v>174</v>
      </c>
      <c r="E129" s="166" t="s">
        <v>1</v>
      </c>
      <c r="F129" s="167" t="s">
        <v>629</v>
      </c>
      <c r="H129" s="166" t="s">
        <v>1</v>
      </c>
      <c r="I129" s="168"/>
      <c r="L129" s="164"/>
      <c r="M129" s="169"/>
      <c r="N129" s="170"/>
      <c r="O129" s="170"/>
      <c r="P129" s="170"/>
      <c r="Q129" s="170"/>
      <c r="R129" s="170"/>
      <c r="S129" s="170"/>
      <c r="T129" s="171"/>
      <c r="AT129" s="166" t="s">
        <v>174</v>
      </c>
      <c r="AU129" s="166" t="s">
        <v>84</v>
      </c>
      <c r="AV129" s="13" t="s">
        <v>82</v>
      </c>
      <c r="AW129" s="13" t="s">
        <v>30</v>
      </c>
      <c r="AX129" s="13" t="s">
        <v>74</v>
      </c>
      <c r="AY129" s="166" t="s">
        <v>166</v>
      </c>
    </row>
    <row r="130" spans="1:65" s="14" customFormat="1" ht="11.25">
      <c r="B130" s="172"/>
      <c r="D130" s="165" t="s">
        <v>174</v>
      </c>
      <c r="E130" s="173" t="s">
        <v>1</v>
      </c>
      <c r="F130" s="174" t="s">
        <v>630</v>
      </c>
      <c r="H130" s="175">
        <v>80</v>
      </c>
      <c r="I130" s="176"/>
      <c r="L130" s="172"/>
      <c r="M130" s="177"/>
      <c r="N130" s="178"/>
      <c r="O130" s="178"/>
      <c r="P130" s="178"/>
      <c r="Q130" s="178"/>
      <c r="R130" s="178"/>
      <c r="S130" s="178"/>
      <c r="T130" s="179"/>
      <c r="AT130" s="173" t="s">
        <v>174</v>
      </c>
      <c r="AU130" s="173" t="s">
        <v>84</v>
      </c>
      <c r="AV130" s="14" t="s">
        <v>84</v>
      </c>
      <c r="AW130" s="14" t="s">
        <v>30</v>
      </c>
      <c r="AX130" s="14" t="s">
        <v>74</v>
      </c>
      <c r="AY130" s="173" t="s">
        <v>166</v>
      </c>
    </row>
    <row r="131" spans="1:65" s="13" customFormat="1" ht="11.25">
      <c r="B131" s="164"/>
      <c r="D131" s="165" t="s">
        <v>174</v>
      </c>
      <c r="E131" s="166" t="s">
        <v>1</v>
      </c>
      <c r="F131" s="167" t="s">
        <v>631</v>
      </c>
      <c r="H131" s="166" t="s">
        <v>1</v>
      </c>
      <c r="I131" s="168"/>
      <c r="L131" s="164"/>
      <c r="M131" s="169"/>
      <c r="N131" s="170"/>
      <c r="O131" s="170"/>
      <c r="P131" s="170"/>
      <c r="Q131" s="170"/>
      <c r="R131" s="170"/>
      <c r="S131" s="170"/>
      <c r="T131" s="171"/>
      <c r="AT131" s="166" t="s">
        <v>174</v>
      </c>
      <c r="AU131" s="166" t="s">
        <v>84</v>
      </c>
      <c r="AV131" s="13" t="s">
        <v>82</v>
      </c>
      <c r="AW131" s="13" t="s">
        <v>30</v>
      </c>
      <c r="AX131" s="13" t="s">
        <v>74</v>
      </c>
      <c r="AY131" s="166" t="s">
        <v>166</v>
      </c>
    </row>
    <row r="132" spans="1:65" s="14" customFormat="1" ht="11.25">
      <c r="B132" s="172"/>
      <c r="D132" s="165" t="s">
        <v>174</v>
      </c>
      <c r="E132" s="173" t="s">
        <v>1</v>
      </c>
      <c r="F132" s="174" t="s">
        <v>632</v>
      </c>
      <c r="H132" s="175">
        <v>878</v>
      </c>
      <c r="I132" s="176"/>
      <c r="L132" s="172"/>
      <c r="M132" s="177"/>
      <c r="N132" s="178"/>
      <c r="O132" s="178"/>
      <c r="P132" s="178"/>
      <c r="Q132" s="178"/>
      <c r="R132" s="178"/>
      <c r="S132" s="178"/>
      <c r="T132" s="179"/>
      <c r="AT132" s="173" t="s">
        <v>174</v>
      </c>
      <c r="AU132" s="173" t="s">
        <v>84</v>
      </c>
      <c r="AV132" s="14" t="s">
        <v>84</v>
      </c>
      <c r="AW132" s="14" t="s">
        <v>30</v>
      </c>
      <c r="AX132" s="14" t="s">
        <v>74</v>
      </c>
      <c r="AY132" s="173" t="s">
        <v>166</v>
      </c>
    </row>
    <row r="133" spans="1:65" s="13" customFormat="1" ht="11.25">
      <c r="B133" s="164"/>
      <c r="D133" s="165" t="s">
        <v>174</v>
      </c>
      <c r="E133" s="166" t="s">
        <v>1</v>
      </c>
      <c r="F133" s="167" t="s">
        <v>633</v>
      </c>
      <c r="H133" s="166" t="s">
        <v>1</v>
      </c>
      <c r="I133" s="168"/>
      <c r="L133" s="164"/>
      <c r="M133" s="169"/>
      <c r="N133" s="170"/>
      <c r="O133" s="170"/>
      <c r="P133" s="170"/>
      <c r="Q133" s="170"/>
      <c r="R133" s="170"/>
      <c r="S133" s="170"/>
      <c r="T133" s="171"/>
      <c r="AT133" s="166" t="s">
        <v>174</v>
      </c>
      <c r="AU133" s="166" t="s">
        <v>84</v>
      </c>
      <c r="AV133" s="13" t="s">
        <v>82</v>
      </c>
      <c r="AW133" s="13" t="s">
        <v>30</v>
      </c>
      <c r="AX133" s="13" t="s">
        <v>74</v>
      </c>
      <c r="AY133" s="166" t="s">
        <v>166</v>
      </c>
    </row>
    <row r="134" spans="1:65" s="14" customFormat="1" ht="11.25">
      <c r="B134" s="172"/>
      <c r="D134" s="165" t="s">
        <v>174</v>
      </c>
      <c r="E134" s="173" t="s">
        <v>1</v>
      </c>
      <c r="F134" s="174" t="s">
        <v>630</v>
      </c>
      <c r="H134" s="175">
        <v>80</v>
      </c>
      <c r="I134" s="176"/>
      <c r="L134" s="172"/>
      <c r="M134" s="177"/>
      <c r="N134" s="178"/>
      <c r="O134" s="178"/>
      <c r="P134" s="178"/>
      <c r="Q134" s="178"/>
      <c r="R134" s="178"/>
      <c r="S134" s="178"/>
      <c r="T134" s="179"/>
      <c r="AT134" s="173" t="s">
        <v>174</v>
      </c>
      <c r="AU134" s="173" t="s">
        <v>84</v>
      </c>
      <c r="AV134" s="14" t="s">
        <v>84</v>
      </c>
      <c r="AW134" s="14" t="s">
        <v>30</v>
      </c>
      <c r="AX134" s="14" t="s">
        <v>74</v>
      </c>
      <c r="AY134" s="173" t="s">
        <v>166</v>
      </c>
    </row>
    <row r="135" spans="1:65" s="15" customFormat="1" ht="11.25">
      <c r="B135" s="180"/>
      <c r="D135" s="165" t="s">
        <v>174</v>
      </c>
      <c r="E135" s="181" t="s">
        <v>1</v>
      </c>
      <c r="F135" s="182" t="s">
        <v>177</v>
      </c>
      <c r="H135" s="183">
        <v>1038</v>
      </c>
      <c r="I135" s="184"/>
      <c r="L135" s="180"/>
      <c r="M135" s="185"/>
      <c r="N135" s="186"/>
      <c r="O135" s="186"/>
      <c r="P135" s="186"/>
      <c r="Q135" s="186"/>
      <c r="R135" s="186"/>
      <c r="S135" s="186"/>
      <c r="T135" s="187"/>
      <c r="AT135" s="181" t="s">
        <v>174</v>
      </c>
      <c r="AU135" s="181" t="s">
        <v>84</v>
      </c>
      <c r="AV135" s="15" t="s">
        <v>172</v>
      </c>
      <c r="AW135" s="15" t="s">
        <v>30</v>
      </c>
      <c r="AX135" s="15" t="s">
        <v>82</v>
      </c>
      <c r="AY135" s="181" t="s">
        <v>166</v>
      </c>
    </row>
    <row r="136" spans="1:65" s="2" customFormat="1" ht="24.2" customHeight="1">
      <c r="A136" s="32"/>
      <c r="B136" s="149"/>
      <c r="C136" s="150" t="s">
        <v>84</v>
      </c>
      <c r="D136" s="150" t="s">
        <v>168</v>
      </c>
      <c r="E136" s="151" t="s">
        <v>634</v>
      </c>
      <c r="F136" s="152" t="s">
        <v>635</v>
      </c>
      <c r="G136" s="153" t="s">
        <v>636</v>
      </c>
      <c r="H136" s="154">
        <v>1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172</v>
      </c>
      <c r="AT136" s="162" t="s">
        <v>168</v>
      </c>
      <c r="AU136" s="162" t="s">
        <v>84</v>
      </c>
      <c r="AY136" s="17" t="s">
        <v>166</v>
      </c>
      <c r="BE136" s="163">
        <f>IF(N136="základní",J136,0)</f>
        <v>0</v>
      </c>
      <c r="BF136" s="163">
        <f>IF(N136="snížená",J136,0)</f>
        <v>0</v>
      </c>
      <c r="BG136" s="163">
        <f>IF(N136="zákl. přenesená",J136,0)</f>
        <v>0</v>
      </c>
      <c r="BH136" s="163">
        <f>IF(N136="sníž. přenesená",J136,0)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172</v>
      </c>
      <c r="BM136" s="162" t="s">
        <v>637</v>
      </c>
    </row>
    <row r="137" spans="1:65" s="13" customFormat="1" ht="22.5">
      <c r="B137" s="164"/>
      <c r="D137" s="165" t="s">
        <v>174</v>
      </c>
      <c r="E137" s="166" t="s">
        <v>1</v>
      </c>
      <c r="F137" s="167" t="s">
        <v>638</v>
      </c>
      <c r="H137" s="166" t="s">
        <v>1</v>
      </c>
      <c r="I137" s="168"/>
      <c r="L137" s="164"/>
      <c r="M137" s="169"/>
      <c r="N137" s="170"/>
      <c r="O137" s="170"/>
      <c r="P137" s="170"/>
      <c r="Q137" s="170"/>
      <c r="R137" s="170"/>
      <c r="S137" s="170"/>
      <c r="T137" s="171"/>
      <c r="AT137" s="166" t="s">
        <v>174</v>
      </c>
      <c r="AU137" s="166" t="s">
        <v>84</v>
      </c>
      <c r="AV137" s="13" t="s">
        <v>82</v>
      </c>
      <c r="AW137" s="13" t="s">
        <v>30</v>
      </c>
      <c r="AX137" s="13" t="s">
        <v>74</v>
      </c>
      <c r="AY137" s="166" t="s">
        <v>166</v>
      </c>
    </row>
    <row r="138" spans="1:65" s="14" customFormat="1" ht="11.25">
      <c r="B138" s="172"/>
      <c r="D138" s="165" t="s">
        <v>174</v>
      </c>
      <c r="E138" s="173" t="s">
        <v>1</v>
      </c>
      <c r="F138" s="174" t="s">
        <v>82</v>
      </c>
      <c r="H138" s="175">
        <v>1</v>
      </c>
      <c r="I138" s="176"/>
      <c r="L138" s="172"/>
      <c r="M138" s="177"/>
      <c r="N138" s="178"/>
      <c r="O138" s="178"/>
      <c r="P138" s="178"/>
      <c r="Q138" s="178"/>
      <c r="R138" s="178"/>
      <c r="S138" s="178"/>
      <c r="T138" s="179"/>
      <c r="AT138" s="173" t="s">
        <v>174</v>
      </c>
      <c r="AU138" s="173" t="s">
        <v>84</v>
      </c>
      <c r="AV138" s="14" t="s">
        <v>84</v>
      </c>
      <c r="AW138" s="14" t="s">
        <v>30</v>
      </c>
      <c r="AX138" s="14" t="s">
        <v>74</v>
      </c>
      <c r="AY138" s="173" t="s">
        <v>166</v>
      </c>
    </row>
    <row r="139" spans="1:65" s="15" customFormat="1" ht="11.25">
      <c r="B139" s="180"/>
      <c r="D139" s="165" t="s">
        <v>174</v>
      </c>
      <c r="E139" s="181" t="s">
        <v>1</v>
      </c>
      <c r="F139" s="182" t="s">
        <v>177</v>
      </c>
      <c r="H139" s="183">
        <v>1</v>
      </c>
      <c r="I139" s="184"/>
      <c r="L139" s="180"/>
      <c r="M139" s="185"/>
      <c r="N139" s="186"/>
      <c r="O139" s="186"/>
      <c r="P139" s="186"/>
      <c r="Q139" s="186"/>
      <c r="R139" s="186"/>
      <c r="S139" s="186"/>
      <c r="T139" s="187"/>
      <c r="AT139" s="181" t="s">
        <v>174</v>
      </c>
      <c r="AU139" s="181" t="s">
        <v>84</v>
      </c>
      <c r="AV139" s="15" t="s">
        <v>172</v>
      </c>
      <c r="AW139" s="15" t="s">
        <v>30</v>
      </c>
      <c r="AX139" s="15" t="s">
        <v>82</v>
      </c>
      <c r="AY139" s="181" t="s">
        <v>166</v>
      </c>
    </row>
    <row r="140" spans="1:65" s="2" customFormat="1" ht="37.9" customHeight="1">
      <c r="A140" s="32"/>
      <c r="B140" s="149"/>
      <c r="C140" s="150" t="s">
        <v>190</v>
      </c>
      <c r="D140" s="150" t="s">
        <v>168</v>
      </c>
      <c r="E140" s="151" t="s">
        <v>639</v>
      </c>
      <c r="F140" s="152" t="s">
        <v>640</v>
      </c>
      <c r="G140" s="153" t="s">
        <v>171</v>
      </c>
      <c r="H140" s="154">
        <v>1038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39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172</v>
      </c>
      <c r="AT140" s="162" t="s">
        <v>168</v>
      </c>
      <c r="AU140" s="162" t="s">
        <v>84</v>
      </c>
      <c r="AY140" s="17" t="s">
        <v>166</v>
      </c>
      <c r="BE140" s="163">
        <f>IF(N140="základní",J140,0)</f>
        <v>0</v>
      </c>
      <c r="BF140" s="163">
        <f>IF(N140="snížená",J140,0)</f>
        <v>0</v>
      </c>
      <c r="BG140" s="163">
        <f>IF(N140="zákl. přenesená",J140,0)</f>
        <v>0</v>
      </c>
      <c r="BH140" s="163">
        <f>IF(N140="sníž. přenesená",J140,0)</f>
        <v>0</v>
      </c>
      <c r="BI140" s="163">
        <f>IF(N140="nulová",J140,0)</f>
        <v>0</v>
      </c>
      <c r="BJ140" s="17" t="s">
        <v>82</v>
      </c>
      <c r="BK140" s="163">
        <f>ROUND(I140*H140,2)</f>
        <v>0</v>
      </c>
      <c r="BL140" s="17" t="s">
        <v>172</v>
      </c>
      <c r="BM140" s="162" t="s">
        <v>641</v>
      </c>
    </row>
    <row r="141" spans="1:65" s="13" customFormat="1" ht="11.25">
      <c r="B141" s="164"/>
      <c r="D141" s="165" t="s">
        <v>174</v>
      </c>
      <c r="E141" s="166" t="s">
        <v>1</v>
      </c>
      <c r="F141" s="167" t="s">
        <v>642</v>
      </c>
      <c r="H141" s="166" t="s">
        <v>1</v>
      </c>
      <c r="I141" s="168"/>
      <c r="L141" s="164"/>
      <c r="M141" s="169"/>
      <c r="N141" s="170"/>
      <c r="O141" s="170"/>
      <c r="P141" s="170"/>
      <c r="Q141" s="170"/>
      <c r="R141" s="170"/>
      <c r="S141" s="170"/>
      <c r="T141" s="171"/>
      <c r="AT141" s="166" t="s">
        <v>174</v>
      </c>
      <c r="AU141" s="166" t="s">
        <v>84</v>
      </c>
      <c r="AV141" s="13" t="s">
        <v>82</v>
      </c>
      <c r="AW141" s="13" t="s">
        <v>30</v>
      </c>
      <c r="AX141" s="13" t="s">
        <v>74</v>
      </c>
      <c r="AY141" s="166" t="s">
        <v>166</v>
      </c>
    </row>
    <row r="142" spans="1:65" s="13" customFormat="1" ht="22.5">
      <c r="B142" s="164"/>
      <c r="D142" s="165" t="s">
        <v>174</v>
      </c>
      <c r="E142" s="166" t="s">
        <v>1</v>
      </c>
      <c r="F142" s="167" t="s">
        <v>629</v>
      </c>
      <c r="H142" s="166" t="s">
        <v>1</v>
      </c>
      <c r="I142" s="168"/>
      <c r="L142" s="164"/>
      <c r="M142" s="169"/>
      <c r="N142" s="170"/>
      <c r="O142" s="170"/>
      <c r="P142" s="170"/>
      <c r="Q142" s="170"/>
      <c r="R142" s="170"/>
      <c r="S142" s="170"/>
      <c r="T142" s="171"/>
      <c r="AT142" s="166" t="s">
        <v>174</v>
      </c>
      <c r="AU142" s="166" t="s">
        <v>84</v>
      </c>
      <c r="AV142" s="13" t="s">
        <v>82</v>
      </c>
      <c r="AW142" s="13" t="s">
        <v>30</v>
      </c>
      <c r="AX142" s="13" t="s">
        <v>74</v>
      </c>
      <c r="AY142" s="166" t="s">
        <v>166</v>
      </c>
    </row>
    <row r="143" spans="1:65" s="14" customFormat="1" ht="11.25">
      <c r="B143" s="172"/>
      <c r="D143" s="165" t="s">
        <v>174</v>
      </c>
      <c r="E143" s="173" t="s">
        <v>1</v>
      </c>
      <c r="F143" s="174" t="s">
        <v>630</v>
      </c>
      <c r="H143" s="175">
        <v>80</v>
      </c>
      <c r="I143" s="176"/>
      <c r="L143" s="172"/>
      <c r="M143" s="177"/>
      <c r="N143" s="178"/>
      <c r="O143" s="178"/>
      <c r="P143" s="178"/>
      <c r="Q143" s="178"/>
      <c r="R143" s="178"/>
      <c r="S143" s="178"/>
      <c r="T143" s="179"/>
      <c r="AT143" s="173" t="s">
        <v>174</v>
      </c>
      <c r="AU143" s="173" t="s">
        <v>84</v>
      </c>
      <c r="AV143" s="14" t="s">
        <v>84</v>
      </c>
      <c r="AW143" s="14" t="s">
        <v>30</v>
      </c>
      <c r="AX143" s="14" t="s">
        <v>74</v>
      </c>
      <c r="AY143" s="173" t="s">
        <v>166</v>
      </c>
    </row>
    <row r="144" spans="1:65" s="13" customFormat="1" ht="11.25">
      <c r="B144" s="164"/>
      <c r="D144" s="165" t="s">
        <v>174</v>
      </c>
      <c r="E144" s="166" t="s">
        <v>1</v>
      </c>
      <c r="F144" s="167" t="s">
        <v>631</v>
      </c>
      <c r="H144" s="166" t="s">
        <v>1</v>
      </c>
      <c r="I144" s="168"/>
      <c r="L144" s="164"/>
      <c r="M144" s="169"/>
      <c r="N144" s="170"/>
      <c r="O144" s="170"/>
      <c r="P144" s="170"/>
      <c r="Q144" s="170"/>
      <c r="R144" s="170"/>
      <c r="S144" s="170"/>
      <c r="T144" s="171"/>
      <c r="AT144" s="166" t="s">
        <v>174</v>
      </c>
      <c r="AU144" s="166" t="s">
        <v>84</v>
      </c>
      <c r="AV144" s="13" t="s">
        <v>82</v>
      </c>
      <c r="AW144" s="13" t="s">
        <v>30</v>
      </c>
      <c r="AX144" s="13" t="s">
        <v>74</v>
      </c>
      <c r="AY144" s="166" t="s">
        <v>166</v>
      </c>
    </row>
    <row r="145" spans="1:65" s="14" customFormat="1" ht="11.25">
      <c r="B145" s="172"/>
      <c r="D145" s="165" t="s">
        <v>174</v>
      </c>
      <c r="E145" s="173" t="s">
        <v>1</v>
      </c>
      <c r="F145" s="174" t="s">
        <v>632</v>
      </c>
      <c r="H145" s="175">
        <v>878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84</v>
      </c>
      <c r="AV145" s="14" t="s">
        <v>84</v>
      </c>
      <c r="AW145" s="14" t="s">
        <v>30</v>
      </c>
      <c r="AX145" s="14" t="s">
        <v>74</v>
      </c>
      <c r="AY145" s="173" t="s">
        <v>166</v>
      </c>
    </row>
    <row r="146" spans="1:65" s="13" customFormat="1" ht="11.25">
      <c r="B146" s="164"/>
      <c r="D146" s="165" t="s">
        <v>174</v>
      </c>
      <c r="E146" s="166" t="s">
        <v>1</v>
      </c>
      <c r="F146" s="167" t="s">
        <v>633</v>
      </c>
      <c r="H146" s="166" t="s">
        <v>1</v>
      </c>
      <c r="I146" s="168"/>
      <c r="L146" s="164"/>
      <c r="M146" s="169"/>
      <c r="N146" s="170"/>
      <c r="O146" s="170"/>
      <c r="P146" s="170"/>
      <c r="Q146" s="170"/>
      <c r="R146" s="170"/>
      <c r="S146" s="170"/>
      <c r="T146" s="171"/>
      <c r="AT146" s="166" t="s">
        <v>174</v>
      </c>
      <c r="AU146" s="166" t="s">
        <v>84</v>
      </c>
      <c r="AV146" s="13" t="s">
        <v>82</v>
      </c>
      <c r="AW146" s="13" t="s">
        <v>30</v>
      </c>
      <c r="AX146" s="13" t="s">
        <v>74</v>
      </c>
      <c r="AY146" s="166" t="s">
        <v>166</v>
      </c>
    </row>
    <row r="147" spans="1:65" s="14" customFormat="1" ht="11.25">
      <c r="B147" s="172"/>
      <c r="D147" s="165" t="s">
        <v>174</v>
      </c>
      <c r="E147" s="173" t="s">
        <v>1</v>
      </c>
      <c r="F147" s="174" t="s">
        <v>630</v>
      </c>
      <c r="H147" s="175">
        <v>80</v>
      </c>
      <c r="I147" s="176"/>
      <c r="L147" s="172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84</v>
      </c>
      <c r="AV147" s="14" t="s">
        <v>84</v>
      </c>
      <c r="AW147" s="14" t="s">
        <v>30</v>
      </c>
      <c r="AX147" s="14" t="s">
        <v>74</v>
      </c>
      <c r="AY147" s="173" t="s">
        <v>166</v>
      </c>
    </row>
    <row r="148" spans="1:65" s="15" customFormat="1" ht="11.25">
      <c r="B148" s="180"/>
      <c r="D148" s="165" t="s">
        <v>174</v>
      </c>
      <c r="E148" s="181" t="s">
        <v>1</v>
      </c>
      <c r="F148" s="182" t="s">
        <v>177</v>
      </c>
      <c r="H148" s="183">
        <v>1038</v>
      </c>
      <c r="I148" s="184"/>
      <c r="L148" s="180"/>
      <c r="M148" s="185"/>
      <c r="N148" s="186"/>
      <c r="O148" s="186"/>
      <c r="P148" s="186"/>
      <c r="Q148" s="186"/>
      <c r="R148" s="186"/>
      <c r="S148" s="186"/>
      <c r="T148" s="187"/>
      <c r="AT148" s="181" t="s">
        <v>174</v>
      </c>
      <c r="AU148" s="181" t="s">
        <v>84</v>
      </c>
      <c r="AV148" s="15" t="s">
        <v>172</v>
      </c>
      <c r="AW148" s="15" t="s">
        <v>30</v>
      </c>
      <c r="AX148" s="15" t="s">
        <v>82</v>
      </c>
      <c r="AY148" s="181" t="s">
        <v>166</v>
      </c>
    </row>
    <row r="149" spans="1:65" s="2" customFormat="1" ht="24.2" customHeight="1">
      <c r="A149" s="32"/>
      <c r="B149" s="149"/>
      <c r="C149" s="150" t="s">
        <v>172</v>
      </c>
      <c r="D149" s="150" t="s">
        <v>168</v>
      </c>
      <c r="E149" s="151" t="s">
        <v>643</v>
      </c>
      <c r="F149" s="152" t="s">
        <v>644</v>
      </c>
      <c r="G149" s="153" t="s">
        <v>171</v>
      </c>
      <c r="H149" s="154">
        <v>1038</v>
      </c>
      <c r="I149" s="155"/>
      <c r="J149" s="156">
        <f>ROUND(I149*H149,2)</f>
        <v>0</v>
      </c>
      <c r="K149" s="157"/>
      <c r="L149" s="33"/>
      <c r="M149" s="158" t="s">
        <v>1</v>
      </c>
      <c r="N149" s="159" t="s">
        <v>39</v>
      </c>
      <c r="O149" s="58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172</v>
      </c>
      <c r="AT149" s="162" t="s">
        <v>168</v>
      </c>
      <c r="AU149" s="162" t="s">
        <v>84</v>
      </c>
      <c r="AY149" s="17" t="s">
        <v>166</v>
      </c>
      <c r="BE149" s="163">
        <f>IF(N149="základní",J149,0)</f>
        <v>0</v>
      </c>
      <c r="BF149" s="163">
        <f>IF(N149="snížená",J149,0)</f>
        <v>0</v>
      </c>
      <c r="BG149" s="163">
        <f>IF(N149="zákl. přenesená",J149,0)</f>
        <v>0</v>
      </c>
      <c r="BH149" s="163">
        <f>IF(N149="sníž. přenesená",J149,0)</f>
        <v>0</v>
      </c>
      <c r="BI149" s="163">
        <f>IF(N149="nulová",J149,0)</f>
        <v>0</v>
      </c>
      <c r="BJ149" s="17" t="s">
        <v>82</v>
      </c>
      <c r="BK149" s="163">
        <f>ROUND(I149*H149,2)</f>
        <v>0</v>
      </c>
      <c r="BL149" s="17" t="s">
        <v>172</v>
      </c>
      <c r="BM149" s="162" t="s">
        <v>645</v>
      </c>
    </row>
    <row r="150" spans="1:65" s="13" customFormat="1" ht="22.5">
      <c r="B150" s="164"/>
      <c r="D150" s="165" t="s">
        <v>174</v>
      </c>
      <c r="E150" s="166" t="s">
        <v>1</v>
      </c>
      <c r="F150" s="167" t="s">
        <v>646</v>
      </c>
      <c r="H150" s="166" t="s">
        <v>1</v>
      </c>
      <c r="I150" s="168"/>
      <c r="L150" s="164"/>
      <c r="M150" s="169"/>
      <c r="N150" s="170"/>
      <c r="O150" s="170"/>
      <c r="P150" s="170"/>
      <c r="Q150" s="170"/>
      <c r="R150" s="170"/>
      <c r="S150" s="170"/>
      <c r="T150" s="171"/>
      <c r="AT150" s="166" t="s">
        <v>174</v>
      </c>
      <c r="AU150" s="166" t="s">
        <v>84</v>
      </c>
      <c r="AV150" s="13" t="s">
        <v>82</v>
      </c>
      <c r="AW150" s="13" t="s">
        <v>30</v>
      </c>
      <c r="AX150" s="13" t="s">
        <v>74</v>
      </c>
      <c r="AY150" s="166" t="s">
        <v>166</v>
      </c>
    </row>
    <row r="151" spans="1:65" s="13" customFormat="1" ht="22.5">
      <c r="B151" s="164"/>
      <c r="D151" s="165" t="s">
        <v>174</v>
      </c>
      <c r="E151" s="166" t="s">
        <v>1</v>
      </c>
      <c r="F151" s="167" t="s">
        <v>629</v>
      </c>
      <c r="H151" s="166" t="s">
        <v>1</v>
      </c>
      <c r="I151" s="168"/>
      <c r="L151" s="164"/>
      <c r="M151" s="169"/>
      <c r="N151" s="170"/>
      <c r="O151" s="170"/>
      <c r="P151" s="170"/>
      <c r="Q151" s="170"/>
      <c r="R151" s="170"/>
      <c r="S151" s="170"/>
      <c r="T151" s="171"/>
      <c r="AT151" s="166" t="s">
        <v>174</v>
      </c>
      <c r="AU151" s="166" t="s">
        <v>84</v>
      </c>
      <c r="AV151" s="13" t="s">
        <v>82</v>
      </c>
      <c r="AW151" s="13" t="s">
        <v>30</v>
      </c>
      <c r="AX151" s="13" t="s">
        <v>74</v>
      </c>
      <c r="AY151" s="166" t="s">
        <v>166</v>
      </c>
    </row>
    <row r="152" spans="1:65" s="14" customFormat="1" ht="11.25">
      <c r="B152" s="172"/>
      <c r="D152" s="165" t="s">
        <v>174</v>
      </c>
      <c r="E152" s="173" t="s">
        <v>1</v>
      </c>
      <c r="F152" s="174" t="s">
        <v>630</v>
      </c>
      <c r="H152" s="175">
        <v>80</v>
      </c>
      <c r="I152" s="176"/>
      <c r="L152" s="172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84</v>
      </c>
      <c r="AV152" s="14" t="s">
        <v>84</v>
      </c>
      <c r="AW152" s="14" t="s">
        <v>30</v>
      </c>
      <c r="AX152" s="14" t="s">
        <v>74</v>
      </c>
      <c r="AY152" s="173" t="s">
        <v>166</v>
      </c>
    </row>
    <row r="153" spans="1:65" s="13" customFormat="1" ht="11.25">
      <c r="B153" s="164"/>
      <c r="D153" s="165" t="s">
        <v>174</v>
      </c>
      <c r="E153" s="166" t="s">
        <v>1</v>
      </c>
      <c r="F153" s="167" t="s">
        <v>631</v>
      </c>
      <c r="H153" s="166" t="s">
        <v>1</v>
      </c>
      <c r="I153" s="168"/>
      <c r="L153" s="164"/>
      <c r="M153" s="169"/>
      <c r="N153" s="170"/>
      <c r="O153" s="170"/>
      <c r="P153" s="170"/>
      <c r="Q153" s="170"/>
      <c r="R153" s="170"/>
      <c r="S153" s="170"/>
      <c r="T153" s="171"/>
      <c r="AT153" s="166" t="s">
        <v>174</v>
      </c>
      <c r="AU153" s="166" t="s">
        <v>84</v>
      </c>
      <c r="AV153" s="13" t="s">
        <v>82</v>
      </c>
      <c r="AW153" s="13" t="s">
        <v>30</v>
      </c>
      <c r="AX153" s="13" t="s">
        <v>74</v>
      </c>
      <c r="AY153" s="166" t="s">
        <v>166</v>
      </c>
    </row>
    <row r="154" spans="1:65" s="14" customFormat="1" ht="11.25">
      <c r="B154" s="172"/>
      <c r="D154" s="165" t="s">
        <v>174</v>
      </c>
      <c r="E154" s="173" t="s">
        <v>1</v>
      </c>
      <c r="F154" s="174" t="s">
        <v>632</v>
      </c>
      <c r="H154" s="175">
        <v>878</v>
      </c>
      <c r="I154" s="176"/>
      <c r="L154" s="172"/>
      <c r="M154" s="177"/>
      <c r="N154" s="178"/>
      <c r="O154" s="178"/>
      <c r="P154" s="178"/>
      <c r="Q154" s="178"/>
      <c r="R154" s="178"/>
      <c r="S154" s="178"/>
      <c r="T154" s="179"/>
      <c r="AT154" s="173" t="s">
        <v>174</v>
      </c>
      <c r="AU154" s="173" t="s">
        <v>84</v>
      </c>
      <c r="AV154" s="14" t="s">
        <v>84</v>
      </c>
      <c r="AW154" s="14" t="s">
        <v>30</v>
      </c>
      <c r="AX154" s="14" t="s">
        <v>74</v>
      </c>
      <c r="AY154" s="173" t="s">
        <v>166</v>
      </c>
    </row>
    <row r="155" spans="1:65" s="13" customFormat="1" ht="11.25">
      <c r="B155" s="164"/>
      <c r="D155" s="165" t="s">
        <v>174</v>
      </c>
      <c r="E155" s="166" t="s">
        <v>1</v>
      </c>
      <c r="F155" s="167" t="s">
        <v>633</v>
      </c>
      <c r="H155" s="166" t="s">
        <v>1</v>
      </c>
      <c r="I155" s="168"/>
      <c r="L155" s="164"/>
      <c r="M155" s="169"/>
      <c r="N155" s="170"/>
      <c r="O155" s="170"/>
      <c r="P155" s="170"/>
      <c r="Q155" s="170"/>
      <c r="R155" s="170"/>
      <c r="S155" s="170"/>
      <c r="T155" s="171"/>
      <c r="AT155" s="166" t="s">
        <v>174</v>
      </c>
      <c r="AU155" s="166" t="s">
        <v>84</v>
      </c>
      <c r="AV155" s="13" t="s">
        <v>82</v>
      </c>
      <c r="AW155" s="13" t="s">
        <v>30</v>
      </c>
      <c r="AX155" s="13" t="s">
        <v>74</v>
      </c>
      <c r="AY155" s="166" t="s">
        <v>166</v>
      </c>
    </row>
    <row r="156" spans="1:65" s="14" customFormat="1" ht="11.25">
      <c r="B156" s="172"/>
      <c r="D156" s="165" t="s">
        <v>174</v>
      </c>
      <c r="E156" s="173" t="s">
        <v>1</v>
      </c>
      <c r="F156" s="174" t="s">
        <v>630</v>
      </c>
      <c r="H156" s="175">
        <v>80</v>
      </c>
      <c r="I156" s="176"/>
      <c r="L156" s="172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84</v>
      </c>
      <c r="AV156" s="14" t="s">
        <v>84</v>
      </c>
      <c r="AW156" s="14" t="s">
        <v>30</v>
      </c>
      <c r="AX156" s="14" t="s">
        <v>74</v>
      </c>
      <c r="AY156" s="173" t="s">
        <v>166</v>
      </c>
    </row>
    <row r="157" spans="1:65" s="15" customFormat="1" ht="11.25">
      <c r="B157" s="180"/>
      <c r="D157" s="165" t="s">
        <v>174</v>
      </c>
      <c r="E157" s="181" t="s">
        <v>1</v>
      </c>
      <c r="F157" s="182" t="s">
        <v>177</v>
      </c>
      <c r="H157" s="183">
        <v>1038</v>
      </c>
      <c r="I157" s="184"/>
      <c r="L157" s="180"/>
      <c r="M157" s="185"/>
      <c r="N157" s="186"/>
      <c r="O157" s="186"/>
      <c r="P157" s="186"/>
      <c r="Q157" s="186"/>
      <c r="R157" s="186"/>
      <c r="S157" s="186"/>
      <c r="T157" s="187"/>
      <c r="AT157" s="181" t="s">
        <v>174</v>
      </c>
      <c r="AU157" s="181" t="s">
        <v>84</v>
      </c>
      <c r="AV157" s="15" t="s">
        <v>172</v>
      </c>
      <c r="AW157" s="15" t="s">
        <v>30</v>
      </c>
      <c r="AX157" s="15" t="s">
        <v>82</v>
      </c>
      <c r="AY157" s="181" t="s">
        <v>166</v>
      </c>
    </row>
    <row r="158" spans="1:65" s="2" customFormat="1" ht="16.5" customHeight="1">
      <c r="A158" s="32"/>
      <c r="B158" s="149"/>
      <c r="C158" s="191" t="s">
        <v>197</v>
      </c>
      <c r="D158" s="191" t="s">
        <v>244</v>
      </c>
      <c r="E158" s="192" t="s">
        <v>647</v>
      </c>
      <c r="F158" s="193" t="s">
        <v>648</v>
      </c>
      <c r="G158" s="194" t="s">
        <v>260</v>
      </c>
      <c r="H158" s="195">
        <v>13.624000000000001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39</v>
      </c>
      <c r="O158" s="58"/>
      <c r="P158" s="160">
        <f>O158*H158</f>
        <v>0</v>
      </c>
      <c r="Q158" s="160">
        <v>1E-3</v>
      </c>
      <c r="R158" s="160">
        <f>Q158*H158</f>
        <v>1.3624000000000001E-2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209</v>
      </c>
      <c r="AT158" s="162" t="s">
        <v>244</v>
      </c>
      <c r="AU158" s="162" t="s">
        <v>84</v>
      </c>
      <c r="AY158" s="17" t="s">
        <v>166</v>
      </c>
      <c r="BE158" s="163">
        <f>IF(N158="základní",J158,0)</f>
        <v>0</v>
      </c>
      <c r="BF158" s="163">
        <f>IF(N158="snížená",J158,0)</f>
        <v>0</v>
      </c>
      <c r="BG158" s="163">
        <f>IF(N158="zákl. přenesená",J158,0)</f>
        <v>0</v>
      </c>
      <c r="BH158" s="163">
        <f>IF(N158="sníž. přenesená",J158,0)</f>
        <v>0</v>
      </c>
      <c r="BI158" s="163">
        <f>IF(N158="nulová",J158,0)</f>
        <v>0</v>
      </c>
      <c r="BJ158" s="17" t="s">
        <v>82</v>
      </c>
      <c r="BK158" s="163">
        <f>ROUND(I158*H158,2)</f>
        <v>0</v>
      </c>
      <c r="BL158" s="17" t="s">
        <v>172</v>
      </c>
      <c r="BM158" s="162" t="s">
        <v>649</v>
      </c>
    </row>
    <row r="159" spans="1:65" s="13" customFormat="1" ht="22.5">
      <c r="B159" s="164"/>
      <c r="D159" s="165" t="s">
        <v>174</v>
      </c>
      <c r="E159" s="166" t="s">
        <v>1</v>
      </c>
      <c r="F159" s="167" t="s">
        <v>646</v>
      </c>
      <c r="H159" s="166" t="s">
        <v>1</v>
      </c>
      <c r="I159" s="168"/>
      <c r="L159" s="164"/>
      <c r="M159" s="169"/>
      <c r="N159" s="170"/>
      <c r="O159" s="170"/>
      <c r="P159" s="170"/>
      <c r="Q159" s="170"/>
      <c r="R159" s="170"/>
      <c r="S159" s="170"/>
      <c r="T159" s="171"/>
      <c r="AT159" s="166" t="s">
        <v>174</v>
      </c>
      <c r="AU159" s="166" t="s">
        <v>84</v>
      </c>
      <c r="AV159" s="13" t="s">
        <v>82</v>
      </c>
      <c r="AW159" s="13" t="s">
        <v>30</v>
      </c>
      <c r="AX159" s="13" t="s">
        <v>74</v>
      </c>
      <c r="AY159" s="166" t="s">
        <v>166</v>
      </c>
    </row>
    <row r="160" spans="1:65" s="13" customFormat="1" ht="22.5">
      <c r="B160" s="164"/>
      <c r="D160" s="165" t="s">
        <v>174</v>
      </c>
      <c r="E160" s="166" t="s">
        <v>1</v>
      </c>
      <c r="F160" s="167" t="s">
        <v>629</v>
      </c>
      <c r="H160" s="166" t="s">
        <v>1</v>
      </c>
      <c r="I160" s="168"/>
      <c r="L160" s="164"/>
      <c r="M160" s="169"/>
      <c r="N160" s="170"/>
      <c r="O160" s="170"/>
      <c r="P160" s="170"/>
      <c r="Q160" s="170"/>
      <c r="R160" s="170"/>
      <c r="S160" s="170"/>
      <c r="T160" s="171"/>
      <c r="AT160" s="166" t="s">
        <v>174</v>
      </c>
      <c r="AU160" s="166" t="s">
        <v>84</v>
      </c>
      <c r="AV160" s="13" t="s">
        <v>82</v>
      </c>
      <c r="AW160" s="13" t="s">
        <v>30</v>
      </c>
      <c r="AX160" s="13" t="s">
        <v>74</v>
      </c>
      <c r="AY160" s="166" t="s">
        <v>166</v>
      </c>
    </row>
    <row r="161" spans="1:65" s="14" customFormat="1" ht="11.25">
      <c r="B161" s="172"/>
      <c r="D161" s="165" t="s">
        <v>174</v>
      </c>
      <c r="E161" s="173" t="s">
        <v>1</v>
      </c>
      <c r="F161" s="174" t="s">
        <v>650</v>
      </c>
      <c r="H161" s="175">
        <v>1</v>
      </c>
      <c r="I161" s="176"/>
      <c r="L161" s="172"/>
      <c r="M161" s="177"/>
      <c r="N161" s="178"/>
      <c r="O161" s="178"/>
      <c r="P161" s="178"/>
      <c r="Q161" s="178"/>
      <c r="R161" s="178"/>
      <c r="S161" s="178"/>
      <c r="T161" s="179"/>
      <c r="AT161" s="173" t="s">
        <v>174</v>
      </c>
      <c r="AU161" s="173" t="s">
        <v>84</v>
      </c>
      <c r="AV161" s="14" t="s">
        <v>84</v>
      </c>
      <c r="AW161" s="14" t="s">
        <v>30</v>
      </c>
      <c r="AX161" s="14" t="s">
        <v>74</v>
      </c>
      <c r="AY161" s="173" t="s">
        <v>166</v>
      </c>
    </row>
    <row r="162" spans="1:65" s="13" customFormat="1" ht="11.25">
      <c r="B162" s="164"/>
      <c r="D162" s="165" t="s">
        <v>174</v>
      </c>
      <c r="E162" s="166" t="s">
        <v>1</v>
      </c>
      <c r="F162" s="167" t="s">
        <v>631</v>
      </c>
      <c r="H162" s="166" t="s">
        <v>1</v>
      </c>
      <c r="I162" s="168"/>
      <c r="L162" s="164"/>
      <c r="M162" s="169"/>
      <c r="N162" s="170"/>
      <c r="O162" s="170"/>
      <c r="P162" s="170"/>
      <c r="Q162" s="170"/>
      <c r="R162" s="170"/>
      <c r="S162" s="170"/>
      <c r="T162" s="171"/>
      <c r="AT162" s="166" t="s">
        <v>174</v>
      </c>
      <c r="AU162" s="166" t="s">
        <v>84</v>
      </c>
      <c r="AV162" s="13" t="s">
        <v>82</v>
      </c>
      <c r="AW162" s="13" t="s">
        <v>30</v>
      </c>
      <c r="AX162" s="13" t="s">
        <v>74</v>
      </c>
      <c r="AY162" s="166" t="s">
        <v>166</v>
      </c>
    </row>
    <row r="163" spans="1:65" s="14" customFormat="1" ht="11.25">
      <c r="B163" s="172"/>
      <c r="D163" s="165" t="s">
        <v>174</v>
      </c>
      <c r="E163" s="173" t="s">
        <v>1</v>
      </c>
      <c r="F163" s="174" t="s">
        <v>651</v>
      </c>
      <c r="H163" s="175">
        <v>10.975</v>
      </c>
      <c r="I163" s="176"/>
      <c r="L163" s="172"/>
      <c r="M163" s="177"/>
      <c r="N163" s="178"/>
      <c r="O163" s="178"/>
      <c r="P163" s="178"/>
      <c r="Q163" s="178"/>
      <c r="R163" s="178"/>
      <c r="S163" s="178"/>
      <c r="T163" s="179"/>
      <c r="AT163" s="173" t="s">
        <v>174</v>
      </c>
      <c r="AU163" s="173" t="s">
        <v>84</v>
      </c>
      <c r="AV163" s="14" t="s">
        <v>84</v>
      </c>
      <c r="AW163" s="14" t="s">
        <v>30</v>
      </c>
      <c r="AX163" s="14" t="s">
        <v>74</v>
      </c>
      <c r="AY163" s="173" t="s">
        <v>166</v>
      </c>
    </row>
    <row r="164" spans="1:65" s="13" customFormat="1" ht="11.25">
      <c r="B164" s="164"/>
      <c r="D164" s="165" t="s">
        <v>174</v>
      </c>
      <c r="E164" s="166" t="s">
        <v>1</v>
      </c>
      <c r="F164" s="167" t="s">
        <v>633</v>
      </c>
      <c r="H164" s="166" t="s">
        <v>1</v>
      </c>
      <c r="I164" s="168"/>
      <c r="L164" s="164"/>
      <c r="M164" s="169"/>
      <c r="N164" s="170"/>
      <c r="O164" s="170"/>
      <c r="P164" s="170"/>
      <c r="Q164" s="170"/>
      <c r="R164" s="170"/>
      <c r="S164" s="170"/>
      <c r="T164" s="171"/>
      <c r="AT164" s="166" t="s">
        <v>174</v>
      </c>
      <c r="AU164" s="166" t="s">
        <v>84</v>
      </c>
      <c r="AV164" s="13" t="s">
        <v>82</v>
      </c>
      <c r="AW164" s="13" t="s">
        <v>30</v>
      </c>
      <c r="AX164" s="13" t="s">
        <v>74</v>
      </c>
      <c r="AY164" s="166" t="s">
        <v>166</v>
      </c>
    </row>
    <row r="165" spans="1:65" s="14" customFormat="1" ht="11.25">
      <c r="B165" s="172"/>
      <c r="D165" s="165" t="s">
        <v>174</v>
      </c>
      <c r="E165" s="173" t="s">
        <v>1</v>
      </c>
      <c r="F165" s="174" t="s">
        <v>650</v>
      </c>
      <c r="H165" s="175">
        <v>1</v>
      </c>
      <c r="I165" s="176"/>
      <c r="L165" s="172"/>
      <c r="M165" s="177"/>
      <c r="N165" s="178"/>
      <c r="O165" s="178"/>
      <c r="P165" s="178"/>
      <c r="Q165" s="178"/>
      <c r="R165" s="178"/>
      <c r="S165" s="178"/>
      <c r="T165" s="179"/>
      <c r="AT165" s="173" t="s">
        <v>174</v>
      </c>
      <c r="AU165" s="173" t="s">
        <v>84</v>
      </c>
      <c r="AV165" s="14" t="s">
        <v>84</v>
      </c>
      <c r="AW165" s="14" t="s">
        <v>30</v>
      </c>
      <c r="AX165" s="14" t="s">
        <v>74</v>
      </c>
      <c r="AY165" s="173" t="s">
        <v>166</v>
      </c>
    </row>
    <row r="166" spans="1:65" s="15" customFormat="1" ht="11.25">
      <c r="B166" s="180"/>
      <c r="D166" s="165" t="s">
        <v>174</v>
      </c>
      <c r="E166" s="181" t="s">
        <v>1</v>
      </c>
      <c r="F166" s="182" t="s">
        <v>177</v>
      </c>
      <c r="H166" s="183">
        <v>12.975</v>
      </c>
      <c r="I166" s="184"/>
      <c r="L166" s="180"/>
      <c r="M166" s="185"/>
      <c r="N166" s="186"/>
      <c r="O166" s="186"/>
      <c r="P166" s="186"/>
      <c r="Q166" s="186"/>
      <c r="R166" s="186"/>
      <c r="S166" s="186"/>
      <c r="T166" s="187"/>
      <c r="AT166" s="181" t="s">
        <v>174</v>
      </c>
      <c r="AU166" s="181" t="s">
        <v>84</v>
      </c>
      <c r="AV166" s="15" t="s">
        <v>172</v>
      </c>
      <c r="AW166" s="15" t="s">
        <v>30</v>
      </c>
      <c r="AX166" s="15" t="s">
        <v>82</v>
      </c>
      <c r="AY166" s="181" t="s">
        <v>166</v>
      </c>
    </row>
    <row r="167" spans="1:65" s="14" customFormat="1" ht="11.25">
      <c r="B167" s="172"/>
      <c r="D167" s="165" t="s">
        <v>174</v>
      </c>
      <c r="F167" s="174" t="s">
        <v>652</v>
      </c>
      <c r="H167" s="175">
        <v>13.624000000000001</v>
      </c>
      <c r="I167" s="176"/>
      <c r="L167" s="172"/>
      <c r="M167" s="177"/>
      <c r="N167" s="178"/>
      <c r="O167" s="178"/>
      <c r="P167" s="178"/>
      <c r="Q167" s="178"/>
      <c r="R167" s="178"/>
      <c r="S167" s="178"/>
      <c r="T167" s="179"/>
      <c r="AT167" s="173" t="s">
        <v>174</v>
      </c>
      <c r="AU167" s="173" t="s">
        <v>84</v>
      </c>
      <c r="AV167" s="14" t="s">
        <v>84</v>
      </c>
      <c r="AW167" s="14" t="s">
        <v>3</v>
      </c>
      <c r="AX167" s="14" t="s">
        <v>82</v>
      </c>
      <c r="AY167" s="173" t="s">
        <v>166</v>
      </c>
    </row>
    <row r="168" spans="1:65" s="2" customFormat="1" ht="21.75" customHeight="1">
      <c r="A168" s="32"/>
      <c r="B168" s="149"/>
      <c r="C168" s="150" t="s">
        <v>201</v>
      </c>
      <c r="D168" s="150" t="s">
        <v>168</v>
      </c>
      <c r="E168" s="151" t="s">
        <v>653</v>
      </c>
      <c r="F168" s="152" t="s">
        <v>654</v>
      </c>
      <c r="G168" s="153" t="s">
        <v>171</v>
      </c>
      <c r="H168" s="154">
        <v>1038</v>
      </c>
      <c r="I168" s="155"/>
      <c r="J168" s="156">
        <f>ROUND(I168*H168,2)</f>
        <v>0</v>
      </c>
      <c r="K168" s="157"/>
      <c r="L168" s="33"/>
      <c r="M168" s="158" t="s">
        <v>1</v>
      </c>
      <c r="N168" s="159" t="s">
        <v>39</v>
      </c>
      <c r="O168" s="58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172</v>
      </c>
      <c r="AT168" s="162" t="s">
        <v>168</v>
      </c>
      <c r="AU168" s="162" t="s">
        <v>84</v>
      </c>
      <c r="AY168" s="17" t="s">
        <v>166</v>
      </c>
      <c r="BE168" s="163">
        <f>IF(N168="základní",J168,0)</f>
        <v>0</v>
      </c>
      <c r="BF168" s="163">
        <f>IF(N168="snížená",J168,0)</f>
        <v>0</v>
      </c>
      <c r="BG168" s="163">
        <f>IF(N168="zákl. přenesená",J168,0)</f>
        <v>0</v>
      </c>
      <c r="BH168" s="163">
        <f>IF(N168="sníž. přenesená",J168,0)</f>
        <v>0</v>
      </c>
      <c r="BI168" s="163">
        <f>IF(N168="nulová",J168,0)</f>
        <v>0</v>
      </c>
      <c r="BJ168" s="17" t="s">
        <v>82</v>
      </c>
      <c r="BK168" s="163">
        <f>ROUND(I168*H168,2)</f>
        <v>0</v>
      </c>
      <c r="BL168" s="17" t="s">
        <v>172</v>
      </c>
      <c r="BM168" s="162" t="s">
        <v>655</v>
      </c>
    </row>
    <row r="169" spans="1:65" s="13" customFormat="1" ht="22.5">
      <c r="B169" s="164"/>
      <c r="D169" s="165" t="s">
        <v>174</v>
      </c>
      <c r="E169" s="166" t="s">
        <v>1</v>
      </c>
      <c r="F169" s="167" t="s">
        <v>656</v>
      </c>
      <c r="H169" s="166" t="s">
        <v>1</v>
      </c>
      <c r="I169" s="168"/>
      <c r="L169" s="164"/>
      <c r="M169" s="169"/>
      <c r="N169" s="170"/>
      <c r="O169" s="170"/>
      <c r="P169" s="170"/>
      <c r="Q169" s="170"/>
      <c r="R169" s="170"/>
      <c r="S169" s="170"/>
      <c r="T169" s="171"/>
      <c r="AT169" s="166" t="s">
        <v>174</v>
      </c>
      <c r="AU169" s="166" t="s">
        <v>84</v>
      </c>
      <c r="AV169" s="13" t="s">
        <v>82</v>
      </c>
      <c r="AW169" s="13" t="s">
        <v>30</v>
      </c>
      <c r="AX169" s="13" t="s">
        <v>74</v>
      </c>
      <c r="AY169" s="166" t="s">
        <v>166</v>
      </c>
    </row>
    <row r="170" spans="1:65" s="13" customFormat="1" ht="22.5">
      <c r="B170" s="164"/>
      <c r="D170" s="165" t="s">
        <v>174</v>
      </c>
      <c r="E170" s="166" t="s">
        <v>1</v>
      </c>
      <c r="F170" s="167" t="s">
        <v>629</v>
      </c>
      <c r="H170" s="166" t="s">
        <v>1</v>
      </c>
      <c r="I170" s="168"/>
      <c r="L170" s="164"/>
      <c r="M170" s="169"/>
      <c r="N170" s="170"/>
      <c r="O170" s="170"/>
      <c r="P170" s="170"/>
      <c r="Q170" s="170"/>
      <c r="R170" s="170"/>
      <c r="S170" s="170"/>
      <c r="T170" s="171"/>
      <c r="AT170" s="166" t="s">
        <v>174</v>
      </c>
      <c r="AU170" s="166" t="s">
        <v>84</v>
      </c>
      <c r="AV170" s="13" t="s">
        <v>82</v>
      </c>
      <c r="AW170" s="13" t="s">
        <v>30</v>
      </c>
      <c r="AX170" s="13" t="s">
        <v>74</v>
      </c>
      <c r="AY170" s="166" t="s">
        <v>166</v>
      </c>
    </row>
    <row r="171" spans="1:65" s="14" customFormat="1" ht="11.25">
      <c r="B171" s="172"/>
      <c r="D171" s="165" t="s">
        <v>174</v>
      </c>
      <c r="E171" s="173" t="s">
        <v>1</v>
      </c>
      <c r="F171" s="174" t="s">
        <v>630</v>
      </c>
      <c r="H171" s="175">
        <v>80</v>
      </c>
      <c r="I171" s="176"/>
      <c r="L171" s="172"/>
      <c r="M171" s="177"/>
      <c r="N171" s="178"/>
      <c r="O171" s="178"/>
      <c r="P171" s="178"/>
      <c r="Q171" s="178"/>
      <c r="R171" s="178"/>
      <c r="S171" s="178"/>
      <c r="T171" s="179"/>
      <c r="AT171" s="173" t="s">
        <v>174</v>
      </c>
      <c r="AU171" s="173" t="s">
        <v>84</v>
      </c>
      <c r="AV171" s="14" t="s">
        <v>84</v>
      </c>
      <c r="AW171" s="14" t="s">
        <v>30</v>
      </c>
      <c r="AX171" s="14" t="s">
        <v>74</v>
      </c>
      <c r="AY171" s="173" t="s">
        <v>166</v>
      </c>
    </row>
    <row r="172" spans="1:65" s="13" customFormat="1" ht="11.25">
      <c r="B172" s="164"/>
      <c r="D172" s="165" t="s">
        <v>174</v>
      </c>
      <c r="E172" s="166" t="s">
        <v>1</v>
      </c>
      <c r="F172" s="167" t="s">
        <v>631</v>
      </c>
      <c r="H172" s="166" t="s">
        <v>1</v>
      </c>
      <c r="I172" s="168"/>
      <c r="L172" s="164"/>
      <c r="M172" s="169"/>
      <c r="N172" s="170"/>
      <c r="O172" s="170"/>
      <c r="P172" s="170"/>
      <c r="Q172" s="170"/>
      <c r="R172" s="170"/>
      <c r="S172" s="170"/>
      <c r="T172" s="171"/>
      <c r="AT172" s="166" t="s">
        <v>174</v>
      </c>
      <c r="AU172" s="166" t="s">
        <v>84</v>
      </c>
      <c r="AV172" s="13" t="s">
        <v>82</v>
      </c>
      <c r="AW172" s="13" t="s">
        <v>30</v>
      </c>
      <c r="AX172" s="13" t="s">
        <v>74</v>
      </c>
      <c r="AY172" s="166" t="s">
        <v>166</v>
      </c>
    </row>
    <row r="173" spans="1:65" s="14" customFormat="1" ht="11.25">
      <c r="B173" s="172"/>
      <c r="D173" s="165" t="s">
        <v>174</v>
      </c>
      <c r="E173" s="173" t="s">
        <v>1</v>
      </c>
      <c r="F173" s="174" t="s">
        <v>632</v>
      </c>
      <c r="H173" s="175">
        <v>878</v>
      </c>
      <c r="I173" s="176"/>
      <c r="L173" s="172"/>
      <c r="M173" s="177"/>
      <c r="N173" s="178"/>
      <c r="O173" s="178"/>
      <c r="P173" s="178"/>
      <c r="Q173" s="178"/>
      <c r="R173" s="178"/>
      <c r="S173" s="178"/>
      <c r="T173" s="179"/>
      <c r="AT173" s="173" t="s">
        <v>174</v>
      </c>
      <c r="AU173" s="173" t="s">
        <v>84</v>
      </c>
      <c r="AV173" s="14" t="s">
        <v>84</v>
      </c>
      <c r="AW173" s="14" t="s">
        <v>30</v>
      </c>
      <c r="AX173" s="14" t="s">
        <v>74</v>
      </c>
      <c r="AY173" s="173" t="s">
        <v>166</v>
      </c>
    </row>
    <row r="174" spans="1:65" s="13" customFormat="1" ht="11.25">
      <c r="B174" s="164"/>
      <c r="D174" s="165" t="s">
        <v>174</v>
      </c>
      <c r="E174" s="166" t="s">
        <v>1</v>
      </c>
      <c r="F174" s="167" t="s">
        <v>633</v>
      </c>
      <c r="H174" s="166" t="s">
        <v>1</v>
      </c>
      <c r="I174" s="168"/>
      <c r="L174" s="164"/>
      <c r="M174" s="169"/>
      <c r="N174" s="170"/>
      <c r="O174" s="170"/>
      <c r="P174" s="170"/>
      <c r="Q174" s="170"/>
      <c r="R174" s="170"/>
      <c r="S174" s="170"/>
      <c r="T174" s="171"/>
      <c r="AT174" s="166" t="s">
        <v>174</v>
      </c>
      <c r="AU174" s="166" t="s">
        <v>84</v>
      </c>
      <c r="AV174" s="13" t="s">
        <v>82</v>
      </c>
      <c r="AW174" s="13" t="s">
        <v>30</v>
      </c>
      <c r="AX174" s="13" t="s">
        <v>74</v>
      </c>
      <c r="AY174" s="166" t="s">
        <v>166</v>
      </c>
    </row>
    <row r="175" spans="1:65" s="14" customFormat="1" ht="11.25">
      <c r="B175" s="172"/>
      <c r="D175" s="165" t="s">
        <v>174</v>
      </c>
      <c r="E175" s="173" t="s">
        <v>1</v>
      </c>
      <c r="F175" s="174" t="s">
        <v>630</v>
      </c>
      <c r="H175" s="175">
        <v>80</v>
      </c>
      <c r="I175" s="176"/>
      <c r="L175" s="172"/>
      <c r="M175" s="177"/>
      <c r="N175" s="178"/>
      <c r="O175" s="178"/>
      <c r="P175" s="178"/>
      <c r="Q175" s="178"/>
      <c r="R175" s="178"/>
      <c r="S175" s="178"/>
      <c r="T175" s="179"/>
      <c r="AT175" s="173" t="s">
        <v>174</v>
      </c>
      <c r="AU175" s="173" t="s">
        <v>84</v>
      </c>
      <c r="AV175" s="14" t="s">
        <v>84</v>
      </c>
      <c r="AW175" s="14" t="s">
        <v>30</v>
      </c>
      <c r="AX175" s="14" t="s">
        <v>74</v>
      </c>
      <c r="AY175" s="173" t="s">
        <v>166</v>
      </c>
    </row>
    <row r="176" spans="1:65" s="15" customFormat="1" ht="11.25">
      <c r="B176" s="180"/>
      <c r="D176" s="165" t="s">
        <v>174</v>
      </c>
      <c r="E176" s="181" t="s">
        <v>1</v>
      </c>
      <c r="F176" s="182" t="s">
        <v>177</v>
      </c>
      <c r="H176" s="183">
        <v>1038</v>
      </c>
      <c r="I176" s="184"/>
      <c r="L176" s="180"/>
      <c r="M176" s="185"/>
      <c r="N176" s="186"/>
      <c r="O176" s="186"/>
      <c r="P176" s="186"/>
      <c r="Q176" s="186"/>
      <c r="R176" s="186"/>
      <c r="S176" s="186"/>
      <c r="T176" s="187"/>
      <c r="AT176" s="181" t="s">
        <v>174</v>
      </c>
      <c r="AU176" s="181" t="s">
        <v>84</v>
      </c>
      <c r="AV176" s="15" t="s">
        <v>172</v>
      </c>
      <c r="AW176" s="15" t="s">
        <v>30</v>
      </c>
      <c r="AX176" s="15" t="s">
        <v>82</v>
      </c>
      <c r="AY176" s="181" t="s">
        <v>166</v>
      </c>
    </row>
    <row r="177" spans="1:65" s="2" customFormat="1" ht="16.5" customHeight="1">
      <c r="A177" s="32"/>
      <c r="B177" s="149"/>
      <c r="C177" s="150" t="s">
        <v>205</v>
      </c>
      <c r="D177" s="150" t="s">
        <v>168</v>
      </c>
      <c r="E177" s="151" t="s">
        <v>657</v>
      </c>
      <c r="F177" s="152" t="s">
        <v>658</v>
      </c>
      <c r="G177" s="153" t="s">
        <v>171</v>
      </c>
      <c r="H177" s="154">
        <v>1038</v>
      </c>
      <c r="I177" s="155"/>
      <c r="J177" s="156">
        <f>ROUND(I177*H177,2)</f>
        <v>0</v>
      </c>
      <c r="K177" s="157"/>
      <c r="L177" s="33"/>
      <c r="M177" s="158" t="s">
        <v>1</v>
      </c>
      <c r="N177" s="159" t="s">
        <v>39</v>
      </c>
      <c r="O177" s="58"/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1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172</v>
      </c>
      <c r="AT177" s="162" t="s">
        <v>168</v>
      </c>
      <c r="AU177" s="162" t="s">
        <v>84</v>
      </c>
      <c r="AY177" s="17" t="s">
        <v>166</v>
      </c>
      <c r="BE177" s="163">
        <f>IF(N177="základní",J177,0)</f>
        <v>0</v>
      </c>
      <c r="BF177" s="163">
        <f>IF(N177="snížená",J177,0)</f>
        <v>0</v>
      </c>
      <c r="BG177" s="163">
        <f>IF(N177="zákl. přenesená",J177,0)</f>
        <v>0</v>
      </c>
      <c r="BH177" s="163">
        <f>IF(N177="sníž. přenesená",J177,0)</f>
        <v>0</v>
      </c>
      <c r="BI177" s="163">
        <f>IF(N177="nulová",J177,0)</f>
        <v>0</v>
      </c>
      <c r="BJ177" s="17" t="s">
        <v>82</v>
      </c>
      <c r="BK177" s="163">
        <f>ROUND(I177*H177,2)</f>
        <v>0</v>
      </c>
      <c r="BL177" s="17" t="s">
        <v>172</v>
      </c>
      <c r="BM177" s="162" t="s">
        <v>659</v>
      </c>
    </row>
    <row r="178" spans="1:65" s="13" customFormat="1" ht="11.25">
      <c r="B178" s="164"/>
      <c r="D178" s="165" t="s">
        <v>174</v>
      </c>
      <c r="E178" s="166" t="s">
        <v>1</v>
      </c>
      <c r="F178" s="167" t="s">
        <v>660</v>
      </c>
      <c r="H178" s="166" t="s">
        <v>1</v>
      </c>
      <c r="I178" s="168"/>
      <c r="L178" s="164"/>
      <c r="M178" s="169"/>
      <c r="N178" s="170"/>
      <c r="O178" s="170"/>
      <c r="P178" s="170"/>
      <c r="Q178" s="170"/>
      <c r="R178" s="170"/>
      <c r="S178" s="170"/>
      <c r="T178" s="171"/>
      <c r="AT178" s="166" t="s">
        <v>174</v>
      </c>
      <c r="AU178" s="166" t="s">
        <v>84</v>
      </c>
      <c r="AV178" s="13" t="s">
        <v>82</v>
      </c>
      <c r="AW178" s="13" t="s">
        <v>30</v>
      </c>
      <c r="AX178" s="13" t="s">
        <v>74</v>
      </c>
      <c r="AY178" s="166" t="s">
        <v>166</v>
      </c>
    </row>
    <row r="179" spans="1:65" s="13" customFormat="1" ht="22.5">
      <c r="B179" s="164"/>
      <c r="D179" s="165" t="s">
        <v>174</v>
      </c>
      <c r="E179" s="166" t="s">
        <v>1</v>
      </c>
      <c r="F179" s="167" t="s">
        <v>629</v>
      </c>
      <c r="H179" s="166" t="s">
        <v>1</v>
      </c>
      <c r="I179" s="168"/>
      <c r="L179" s="164"/>
      <c r="M179" s="169"/>
      <c r="N179" s="170"/>
      <c r="O179" s="170"/>
      <c r="P179" s="170"/>
      <c r="Q179" s="170"/>
      <c r="R179" s="170"/>
      <c r="S179" s="170"/>
      <c r="T179" s="171"/>
      <c r="AT179" s="166" t="s">
        <v>174</v>
      </c>
      <c r="AU179" s="166" t="s">
        <v>84</v>
      </c>
      <c r="AV179" s="13" t="s">
        <v>82</v>
      </c>
      <c r="AW179" s="13" t="s">
        <v>30</v>
      </c>
      <c r="AX179" s="13" t="s">
        <v>74</v>
      </c>
      <c r="AY179" s="166" t="s">
        <v>166</v>
      </c>
    </row>
    <row r="180" spans="1:65" s="14" customFormat="1" ht="11.25">
      <c r="B180" s="172"/>
      <c r="D180" s="165" t="s">
        <v>174</v>
      </c>
      <c r="E180" s="173" t="s">
        <v>1</v>
      </c>
      <c r="F180" s="174" t="s">
        <v>630</v>
      </c>
      <c r="H180" s="175">
        <v>80</v>
      </c>
      <c r="I180" s="176"/>
      <c r="L180" s="172"/>
      <c r="M180" s="177"/>
      <c r="N180" s="178"/>
      <c r="O180" s="178"/>
      <c r="P180" s="178"/>
      <c r="Q180" s="178"/>
      <c r="R180" s="178"/>
      <c r="S180" s="178"/>
      <c r="T180" s="179"/>
      <c r="AT180" s="173" t="s">
        <v>174</v>
      </c>
      <c r="AU180" s="173" t="s">
        <v>84</v>
      </c>
      <c r="AV180" s="14" t="s">
        <v>84</v>
      </c>
      <c r="AW180" s="14" t="s">
        <v>30</v>
      </c>
      <c r="AX180" s="14" t="s">
        <v>74</v>
      </c>
      <c r="AY180" s="173" t="s">
        <v>166</v>
      </c>
    </row>
    <row r="181" spans="1:65" s="13" customFormat="1" ht="11.25">
      <c r="B181" s="164"/>
      <c r="D181" s="165" t="s">
        <v>174</v>
      </c>
      <c r="E181" s="166" t="s">
        <v>1</v>
      </c>
      <c r="F181" s="167" t="s">
        <v>631</v>
      </c>
      <c r="H181" s="166" t="s">
        <v>1</v>
      </c>
      <c r="I181" s="168"/>
      <c r="L181" s="164"/>
      <c r="M181" s="169"/>
      <c r="N181" s="170"/>
      <c r="O181" s="170"/>
      <c r="P181" s="170"/>
      <c r="Q181" s="170"/>
      <c r="R181" s="170"/>
      <c r="S181" s="170"/>
      <c r="T181" s="171"/>
      <c r="AT181" s="166" t="s">
        <v>174</v>
      </c>
      <c r="AU181" s="166" t="s">
        <v>84</v>
      </c>
      <c r="AV181" s="13" t="s">
        <v>82</v>
      </c>
      <c r="AW181" s="13" t="s">
        <v>30</v>
      </c>
      <c r="AX181" s="13" t="s">
        <v>74</v>
      </c>
      <c r="AY181" s="166" t="s">
        <v>166</v>
      </c>
    </row>
    <row r="182" spans="1:65" s="14" customFormat="1" ht="11.25">
      <c r="B182" s="172"/>
      <c r="D182" s="165" t="s">
        <v>174</v>
      </c>
      <c r="E182" s="173" t="s">
        <v>1</v>
      </c>
      <c r="F182" s="174" t="s">
        <v>632</v>
      </c>
      <c r="H182" s="175">
        <v>878</v>
      </c>
      <c r="I182" s="176"/>
      <c r="L182" s="172"/>
      <c r="M182" s="177"/>
      <c r="N182" s="178"/>
      <c r="O182" s="178"/>
      <c r="P182" s="178"/>
      <c r="Q182" s="178"/>
      <c r="R182" s="178"/>
      <c r="S182" s="178"/>
      <c r="T182" s="179"/>
      <c r="AT182" s="173" t="s">
        <v>174</v>
      </c>
      <c r="AU182" s="173" t="s">
        <v>84</v>
      </c>
      <c r="AV182" s="14" t="s">
        <v>84</v>
      </c>
      <c r="AW182" s="14" t="s">
        <v>30</v>
      </c>
      <c r="AX182" s="14" t="s">
        <v>74</v>
      </c>
      <c r="AY182" s="173" t="s">
        <v>166</v>
      </c>
    </row>
    <row r="183" spans="1:65" s="13" customFormat="1" ht="11.25">
      <c r="B183" s="164"/>
      <c r="D183" s="165" t="s">
        <v>174</v>
      </c>
      <c r="E183" s="166" t="s">
        <v>1</v>
      </c>
      <c r="F183" s="167" t="s">
        <v>633</v>
      </c>
      <c r="H183" s="166" t="s">
        <v>1</v>
      </c>
      <c r="I183" s="168"/>
      <c r="L183" s="164"/>
      <c r="M183" s="169"/>
      <c r="N183" s="170"/>
      <c r="O183" s="170"/>
      <c r="P183" s="170"/>
      <c r="Q183" s="170"/>
      <c r="R183" s="170"/>
      <c r="S183" s="170"/>
      <c r="T183" s="171"/>
      <c r="AT183" s="166" t="s">
        <v>174</v>
      </c>
      <c r="AU183" s="166" t="s">
        <v>84</v>
      </c>
      <c r="AV183" s="13" t="s">
        <v>82</v>
      </c>
      <c r="AW183" s="13" t="s">
        <v>30</v>
      </c>
      <c r="AX183" s="13" t="s">
        <v>74</v>
      </c>
      <c r="AY183" s="166" t="s">
        <v>166</v>
      </c>
    </row>
    <row r="184" spans="1:65" s="14" customFormat="1" ht="11.25">
      <c r="B184" s="172"/>
      <c r="D184" s="165" t="s">
        <v>174</v>
      </c>
      <c r="E184" s="173" t="s">
        <v>1</v>
      </c>
      <c r="F184" s="174" t="s">
        <v>630</v>
      </c>
      <c r="H184" s="175">
        <v>80</v>
      </c>
      <c r="I184" s="176"/>
      <c r="L184" s="172"/>
      <c r="M184" s="177"/>
      <c r="N184" s="178"/>
      <c r="O184" s="178"/>
      <c r="P184" s="178"/>
      <c r="Q184" s="178"/>
      <c r="R184" s="178"/>
      <c r="S184" s="178"/>
      <c r="T184" s="179"/>
      <c r="AT184" s="173" t="s">
        <v>174</v>
      </c>
      <c r="AU184" s="173" t="s">
        <v>84</v>
      </c>
      <c r="AV184" s="14" t="s">
        <v>84</v>
      </c>
      <c r="AW184" s="14" t="s">
        <v>30</v>
      </c>
      <c r="AX184" s="14" t="s">
        <v>74</v>
      </c>
      <c r="AY184" s="173" t="s">
        <v>166</v>
      </c>
    </row>
    <row r="185" spans="1:65" s="15" customFormat="1" ht="11.25">
      <c r="B185" s="180"/>
      <c r="D185" s="165" t="s">
        <v>174</v>
      </c>
      <c r="E185" s="181" t="s">
        <v>1</v>
      </c>
      <c r="F185" s="182" t="s">
        <v>177</v>
      </c>
      <c r="H185" s="183">
        <v>1038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174</v>
      </c>
      <c r="AU185" s="181" t="s">
        <v>84</v>
      </c>
      <c r="AV185" s="15" t="s">
        <v>172</v>
      </c>
      <c r="AW185" s="15" t="s">
        <v>30</v>
      </c>
      <c r="AX185" s="15" t="s">
        <v>82</v>
      </c>
      <c r="AY185" s="181" t="s">
        <v>166</v>
      </c>
    </row>
    <row r="186" spans="1:65" s="2" customFormat="1" ht="33" customHeight="1">
      <c r="A186" s="32"/>
      <c r="B186" s="149"/>
      <c r="C186" s="150" t="s">
        <v>209</v>
      </c>
      <c r="D186" s="150" t="s">
        <v>168</v>
      </c>
      <c r="E186" s="151" t="s">
        <v>360</v>
      </c>
      <c r="F186" s="152" t="s">
        <v>361</v>
      </c>
      <c r="G186" s="153" t="s">
        <v>171</v>
      </c>
      <c r="H186" s="154">
        <v>1038</v>
      </c>
      <c r="I186" s="155"/>
      <c r="J186" s="156">
        <f>ROUND(I186*H186,2)</f>
        <v>0</v>
      </c>
      <c r="K186" s="157"/>
      <c r="L186" s="33"/>
      <c r="M186" s="158" t="s">
        <v>1</v>
      </c>
      <c r="N186" s="159" t="s">
        <v>39</v>
      </c>
      <c r="O186" s="58"/>
      <c r="P186" s="160">
        <f>O186*H186</f>
        <v>0</v>
      </c>
      <c r="Q186" s="160">
        <v>0</v>
      </c>
      <c r="R186" s="160">
        <f>Q186*H186</f>
        <v>0</v>
      </c>
      <c r="S186" s="160">
        <v>0</v>
      </c>
      <c r="T186" s="16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172</v>
      </c>
      <c r="AT186" s="162" t="s">
        <v>168</v>
      </c>
      <c r="AU186" s="162" t="s">
        <v>84</v>
      </c>
      <c r="AY186" s="17" t="s">
        <v>166</v>
      </c>
      <c r="BE186" s="163">
        <f>IF(N186="základní",J186,0)</f>
        <v>0</v>
      </c>
      <c r="BF186" s="163">
        <f>IF(N186="snížená",J186,0)</f>
        <v>0</v>
      </c>
      <c r="BG186" s="163">
        <f>IF(N186="zákl. přenesená",J186,0)</f>
        <v>0</v>
      </c>
      <c r="BH186" s="163">
        <f>IF(N186="sníž. přenesená",J186,0)</f>
        <v>0</v>
      </c>
      <c r="BI186" s="163">
        <f>IF(N186="nulová",J186,0)</f>
        <v>0</v>
      </c>
      <c r="BJ186" s="17" t="s">
        <v>82</v>
      </c>
      <c r="BK186" s="163">
        <f>ROUND(I186*H186,2)</f>
        <v>0</v>
      </c>
      <c r="BL186" s="17" t="s">
        <v>172</v>
      </c>
      <c r="BM186" s="162" t="s">
        <v>661</v>
      </c>
    </row>
    <row r="187" spans="1:65" s="13" customFormat="1" ht="11.25">
      <c r="B187" s="164"/>
      <c r="D187" s="165" t="s">
        <v>174</v>
      </c>
      <c r="E187" s="166" t="s">
        <v>1</v>
      </c>
      <c r="F187" s="167" t="s">
        <v>662</v>
      </c>
      <c r="H187" s="166" t="s">
        <v>1</v>
      </c>
      <c r="I187" s="168"/>
      <c r="L187" s="164"/>
      <c r="M187" s="169"/>
      <c r="N187" s="170"/>
      <c r="O187" s="170"/>
      <c r="P187" s="170"/>
      <c r="Q187" s="170"/>
      <c r="R187" s="170"/>
      <c r="S187" s="170"/>
      <c r="T187" s="171"/>
      <c r="AT187" s="166" t="s">
        <v>174</v>
      </c>
      <c r="AU187" s="166" t="s">
        <v>84</v>
      </c>
      <c r="AV187" s="13" t="s">
        <v>82</v>
      </c>
      <c r="AW187" s="13" t="s">
        <v>30</v>
      </c>
      <c r="AX187" s="13" t="s">
        <v>74</v>
      </c>
      <c r="AY187" s="166" t="s">
        <v>166</v>
      </c>
    </row>
    <row r="188" spans="1:65" s="13" customFormat="1" ht="22.5">
      <c r="B188" s="164"/>
      <c r="D188" s="165" t="s">
        <v>174</v>
      </c>
      <c r="E188" s="166" t="s">
        <v>1</v>
      </c>
      <c r="F188" s="167" t="s">
        <v>629</v>
      </c>
      <c r="H188" s="166" t="s">
        <v>1</v>
      </c>
      <c r="I188" s="168"/>
      <c r="L188" s="164"/>
      <c r="M188" s="169"/>
      <c r="N188" s="170"/>
      <c r="O188" s="170"/>
      <c r="P188" s="170"/>
      <c r="Q188" s="170"/>
      <c r="R188" s="170"/>
      <c r="S188" s="170"/>
      <c r="T188" s="171"/>
      <c r="AT188" s="166" t="s">
        <v>174</v>
      </c>
      <c r="AU188" s="166" t="s">
        <v>84</v>
      </c>
      <c r="AV188" s="13" t="s">
        <v>82</v>
      </c>
      <c r="AW188" s="13" t="s">
        <v>30</v>
      </c>
      <c r="AX188" s="13" t="s">
        <v>74</v>
      </c>
      <c r="AY188" s="166" t="s">
        <v>166</v>
      </c>
    </row>
    <row r="189" spans="1:65" s="14" customFormat="1" ht="11.25">
      <c r="B189" s="172"/>
      <c r="D189" s="165" t="s">
        <v>174</v>
      </c>
      <c r="E189" s="173" t="s">
        <v>1</v>
      </c>
      <c r="F189" s="174" t="s">
        <v>630</v>
      </c>
      <c r="H189" s="175">
        <v>80</v>
      </c>
      <c r="I189" s="176"/>
      <c r="L189" s="172"/>
      <c r="M189" s="177"/>
      <c r="N189" s="178"/>
      <c r="O189" s="178"/>
      <c r="P189" s="178"/>
      <c r="Q189" s="178"/>
      <c r="R189" s="178"/>
      <c r="S189" s="178"/>
      <c r="T189" s="179"/>
      <c r="AT189" s="173" t="s">
        <v>174</v>
      </c>
      <c r="AU189" s="173" t="s">
        <v>84</v>
      </c>
      <c r="AV189" s="14" t="s">
        <v>84</v>
      </c>
      <c r="AW189" s="14" t="s">
        <v>30</v>
      </c>
      <c r="AX189" s="14" t="s">
        <v>74</v>
      </c>
      <c r="AY189" s="173" t="s">
        <v>166</v>
      </c>
    </row>
    <row r="190" spans="1:65" s="13" customFormat="1" ht="11.25">
      <c r="B190" s="164"/>
      <c r="D190" s="165" t="s">
        <v>174</v>
      </c>
      <c r="E190" s="166" t="s">
        <v>1</v>
      </c>
      <c r="F190" s="167" t="s">
        <v>631</v>
      </c>
      <c r="H190" s="166" t="s">
        <v>1</v>
      </c>
      <c r="I190" s="168"/>
      <c r="L190" s="164"/>
      <c r="M190" s="169"/>
      <c r="N190" s="170"/>
      <c r="O190" s="170"/>
      <c r="P190" s="170"/>
      <c r="Q190" s="170"/>
      <c r="R190" s="170"/>
      <c r="S190" s="170"/>
      <c r="T190" s="171"/>
      <c r="AT190" s="166" t="s">
        <v>174</v>
      </c>
      <c r="AU190" s="166" t="s">
        <v>84</v>
      </c>
      <c r="AV190" s="13" t="s">
        <v>82</v>
      </c>
      <c r="AW190" s="13" t="s">
        <v>30</v>
      </c>
      <c r="AX190" s="13" t="s">
        <v>74</v>
      </c>
      <c r="AY190" s="166" t="s">
        <v>166</v>
      </c>
    </row>
    <row r="191" spans="1:65" s="14" customFormat="1" ht="11.25">
      <c r="B191" s="172"/>
      <c r="D191" s="165" t="s">
        <v>174</v>
      </c>
      <c r="E191" s="173" t="s">
        <v>1</v>
      </c>
      <c r="F191" s="174" t="s">
        <v>632</v>
      </c>
      <c r="H191" s="175">
        <v>878</v>
      </c>
      <c r="I191" s="176"/>
      <c r="L191" s="172"/>
      <c r="M191" s="177"/>
      <c r="N191" s="178"/>
      <c r="O191" s="178"/>
      <c r="P191" s="178"/>
      <c r="Q191" s="178"/>
      <c r="R191" s="178"/>
      <c r="S191" s="178"/>
      <c r="T191" s="179"/>
      <c r="AT191" s="173" t="s">
        <v>174</v>
      </c>
      <c r="AU191" s="173" t="s">
        <v>84</v>
      </c>
      <c r="AV191" s="14" t="s">
        <v>84</v>
      </c>
      <c r="AW191" s="14" t="s">
        <v>30</v>
      </c>
      <c r="AX191" s="14" t="s">
        <v>74</v>
      </c>
      <c r="AY191" s="173" t="s">
        <v>166</v>
      </c>
    </row>
    <row r="192" spans="1:65" s="13" customFormat="1" ht="11.25">
      <c r="B192" s="164"/>
      <c r="D192" s="165" t="s">
        <v>174</v>
      </c>
      <c r="E192" s="166" t="s">
        <v>1</v>
      </c>
      <c r="F192" s="167" t="s">
        <v>633</v>
      </c>
      <c r="H192" s="166" t="s">
        <v>1</v>
      </c>
      <c r="I192" s="168"/>
      <c r="L192" s="164"/>
      <c r="M192" s="169"/>
      <c r="N192" s="170"/>
      <c r="O192" s="170"/>
      <c r="P192" s="170"/>
      <c r="Q192" s="170"/>
      <c r="R192" s="170"/>
      <c r="S192" s="170"/>
      <c r="T192" s="171"/>
      <c r="AT192" s="166" t="s">
        <v>174</v>
      </c>
      <c r="AU192" s="166" t="s">
        <v>84</v>
      </c>
      <c r="AV192" s="13" t="s">
        <v>82</v>
      </c>
      <c r="AW192" s="13" t="s">
        <v>30</v>
      </c>
      <c r="AX192" s="13" t="s">
        <v>74</v>
      </c>
      <c r="AY192" s="166" t="s">
        <v>166</v>
      </c>
    </row>
    <row r="193" spans="1:65" s="14" customFormat="1" ht="11.25">
      <c r="B193" s="172"/>
      <c r="D193" s="165" t="s">
        <v>174</v>
      </c>
      <c r="E193" s="173" t="s">
        <v>1</v>
      </c>
      <c r="F193" s="174" t="s">
        <v>630</v>
      </c>
      <c r="H193" s="175">
        <v>80</v>
      </c>
      <c r="I193" s="176"/>
      <c r="L193" s="172"/>
      <c r="M193" s="177"/>
      <c r="N193" s="178"/>
      <c r="O193" s="178"/>
      <c r="P193" s="178"/>
      <c r="Q193" s="178"/>
      <c r="R193" s="178"/>
      <c r="S193" s="178"/>
      <c r="T193" s="179"/>
      <c r="AT193" s="173" t="s">
        <v>174</v>
      </c>
      <c r="AU193" s="173" t="s">
        <v>84</v>
      </c>
      <c r="AV193" s="14" t="s">
        <v>84</v>
      </c>
      <c r="AW193" s="14" t="s">
        <v>30</v>
      </c>
      <c r="AX193" s="14" t="s">
        <v>74</v>
      </c>
      <c r="AY193" s="173" t="s">
        <v>166</v>
      </c>
    </row>
    <row r="194" spans="1:65" s="15" customFormat="1" ht="11.25">
      <c r="B194" s="180"/>
      <c r="D194" s="165" t="s">
        <v>174</v>
      </c>
      <c r="E194" s="181" t="s">
        <v>1</v>
      </c>
      <c r="F194" s="182" t="s">
        <v>177</v>
      </c>
      <c r="H194" s="183">
        <v>1038</v>
      </c>
      <c r="I194" s="184"/>
      <c r="L194" s="180"/>
      <c r="M194" s="185"/>
      <c r="N194" s="186"/>
      <c r="O194" s="186"/>
      <c r="P194" s="186"/>
      <c r="Q194" s="186"/>
      <c r="R194" s="186"/>
      <c r="S194" s="186"/>
      <c r="T194" s="187"/>
      <c r="AT194" s="181" t="s">
        <v>174</v>
      </c>
      <c r="AU194" s="181" t="s">
        <v>84</v>
      </c>
      <c r="AV194" s="15" t="s">
        <v>172</v>
      </c>
      <c r="AW194" s="15" t="s">
        <v>30</v>
      </c>
      <c r="AX194" s="15" t="s">
        <v>82</v>
      </c>
      <c r="AY194" s="181" t="s">
        <v>166</v>
      </c>
    </row>
    <row r="195" spans="1:65" s="2" customFormat="1" ht="33" customHeight="1">
      <c r="A195" s="32"/>
      <c r="B195" s="149"/>
      <c r="C195" s="150" t="s">
        <v>188</v>
      </c>
      <c r="D195" s="150" t="s">
        <v>168</v>
      </c>
      <c r="E195" s="151" t="s">
        <v>663</v>
      </c>
      <c r="F195" s="152" t="s">
        <v>664</v>
      </c>
      <c r="G195" s="153" t="s">
        <v>171</v>
      </c>
      <c r="H195" s="154">
        <v>1038</v>
      </c>
      <c r="I195" s="155"/>
      <c r="J195" s="156">
        <f>ROUND(I195*H195,2)</f>
        <v>0</v>
      </c>
      <c r="K195" s="157"/>
      <c r="L195" s="33"/>
      <c r="M195" s="158" t="s">
        <v>1</v>
      </c>
      <c r="N195" s="159" t="s">
        <v>39</v>
      </c>
      <c r="O195" s="58"/>
      <c r="P195" s="160">
        <f>O195*H195</f>
        <v>0</v>
      </c>
      <c r="Q195" s="160">
        <v>0</v>
      </c>
      <c r="R195" s="160">
        <f>Q195*H195</f>
        <v>0</v>
      </c>
      <c r="S195" s="160">
        <v>0</v>
      </c>
      <c r="T195" s="16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172</v>
      </c>
      <c r="AT195" s="162" t="s">
        <v>168</v>
      </c>
      <c r="AU195" s="162" t="s">
        <v>84</v>
      </c>
      <c r="AY195" s="17" t="s">
        <v>166</v>
      </c>
      <c r="BE195" s="163">
        <f>IF(N195="základní",J195,0)</f>
        <v>0</v>
      </c>
      <c r="BF195" s="163">
        <f>IF(N195="snížená",J195,0)</f>
        <v>0</v>
      </c>
      <c r="BG195" s="163">
        <f>IF(N195="zákl. přenesená",J195,0)</f>
        <v>0</v>
      </c>
      <c r="BH195" s="163">
        <f>IF(N195="sníž. přenesená",J195,0)</f>
        <v>0</v>
      </c>
      <c r="BI195" s="163">
        <f>IF(N195="nulová",J195,0)</f>
        <v>0</v>
      </c>
      <c r="BJ195" s="17" t="s">
        <v>82</v>
      </c>
      <c r="BK195" s="163">
        <f>ROUND(I195*H195,2)</f>
        <v>0</v>
      </c>
      <c r="BL195" s="17" t="s">
        <v>172</v>
      </c>
      <c r="BM195" s="162" t="s">
        <v>665</v>
      </c>
    </row>
    <row r="196" spans="1:65" s="13" customFormat="1" ht="33.75">
      <c r="B196" s="164"/>
      <c r="D196" s="165" t="s">
        <v>174</v>
      </c>
      <c r="E196" s="166" t="s">
        <v>1</v>
      </c>
      <c r="F196" s="167" t="s">
        <v>666</v>
      </c>
      <c r="H196" s="166" t="s">
        <v>1</v>
      </c>
      <c r="I196" s="168"/>
      <c r="L196" s="164"/>
      <c r="M196" s="169"/>
      <c r="N196" s="170"/>
      <c r="O196" s="170"/>
      <c r="P196" s="170"/>
      <c r="Q196" s="170"/>
      <c r="R196" s="170"/>
      <c r="S196" s="170"/>
      <c r="T196" s="171"/>
      <c r="AT196" s="166" t="s">
        <v>174</v>
      </c>
      <c r="AU196" s="166" t="s">
        <v>84</v>
      </c>
      <c r="AV196" s="13" t="s">
        <v>82</v>
      </c>
      <c r="AW196" s="13" t="s">
        <v>30</v>
      </c>
      <c r="AX196" s="13" t="s">
        <v>74</v>
      </c>
      <c r="AY196" s="166" t="s">
        <v>166</v>
      </c>
    </row>
    <row r="197" spans="1:65" s="13" customFormat="1" ht="33.75">
      <c r="B197" s="164"/>
      <c r="D197" s="165" t="s">
        <v>174</v>
      </c>
      <c r="E197" s="166" t="s">
        <v>1</v>
      </c>
      <c r="F197" s="167" t="s">
        <v>667</v>
      </c>
      <c r="H197" s="166" t="s">
        <v>1</v>
      </c>
      <c r="I197" s="168"/>
      <c r="L197" s="164"/>
      <c r="M197" s="169"/>
      <c r="N197" s="170"/>
      <c r="O197" s="170"/>
      <c r="P197" s="170"/>
      <c r="Q197" s="170"/>
      <c r="R197" s="170"/>
      <c r="S197" s="170"/>
      <c r="T197" s="171"/>
      <c r="AT197" s="166" t="s">
        <v>174</v>
      </c>
      <c r="AU197" s="166" t="s">
        <v>84</v>
      </c>
      <c r="AV197" s="13" t="s">
        <v>82</v>
      </c>
      <c r="AW197" s="13" t="s">
        <v>30</v>
      </c>
      <c r="AX197" s="13" t="s">
        <v>74</v>
      </c>
      <c r="AY197" s="166" t="s">
        <v>166</v>
      </c>
    </row>
    <row r="198" spans="1:65" s="13" customFormat="1" ht="11.25">
      <c r="B198" s="164"/>
      <c r="D198" s="165" t="s">
        <v>174</v>
      </c>
      <c r="E198" s="166" t="s">
        <v>1</v>
      </c>
      <c r="F198" s="167" t="s">
        <v>668</v>
      </c>
      <c r="H198" s="166" t="s">
        <v>1</v>
      </c>
      <c r="I198" s="168"/>
      <c r="L198" s="164"/>
      <c r="M198" s="169"/>
      <c r="N198" s="170"/>
      <c r="O198" s="170"/>
      <c r="P198" s="170"/>
      <c r="Q198" s="170"/>
      <c r="R198" s="170"/>
      <c r="S198" s="170"/>
      <c r="T198" s="171"/>
      <c r="AT198" s="166" t="s">
        <v>174</v>
      </c>
      <c r="AU198" s="166" t="s">
        <v>84</v>
      </c>
      <c r="AV198" s="13" t="s">
        <v>82</v>
      </c>
      <c r="AW198" s="13" t="s">
        <v>30</v>
      </c>
      <c r="AX198" s="13" t="s">
        <v>74</v>
      </c>
      <c r="AY198" s="166" t="s">
        <v>166</v>
      </c>
    </row>
    <row r="199" spans="1:65" s="13" customFormat="1" ht="33.75">
      <c r="B199" s="164"/>
      <c r="D199" s="165" t="s">
        <v>174</v>
      </c>
      <c r="E199" s="166" t="s">
        <v>1</v>
      </c>
      <c r="F199" s="167" t="s">
        <v>669</v>
      </c>
      <c r="H199" s="166" t="s">
        <v>1</v>
      </c>
      <c r="I199" s="168"/>
      <c r="L199" s="164"/>
      <c r="M199" s="169"/>
      <c r="N199" s="170"/>
      <c r="O199" s="170"/>
      <c r="P199" s="170"/>
      <c r="Q199" s="170"/>
      <c r="R199" s="170"/>
      <c r="S199" s="170"/>
      <c r="T199" s="171"/>
      <c r="AT199" s="166" t="s">
        <v>174</v>
      </c>
      <c r="AU199" s="166" t="s">
        <v>84</v>
      </c>
      <c r="AV199" s="13" t="s">
        <v>82</v>
      </c>
      <c r="AW199" s="13" t="s">
        <v>30</v>
      </c>
      <c r="AX199" s="13" t="s">
        <v>74</v>
      </c>
      <c r="AY199" s="166" t="s">
        <v>166</v>
      </c>
    </row>
    <row r="200" spans="1:65" s="13" customFormat="1" ht="22.5">
      <c r="B200" s="164"/>
      <c r="D200" s="165" t="s">
        <v>174</v>
      </c>
      <c r="E200" s="166" t="s">
        <v>1</v>
      </c>
      <c r="F200" s="167" t="s">
        <v>629</v>
      </c>
      <c r="H200" s="166" t="s">
        <v>1</v>
      </c>
      <c r="I200" s="168"/>
      <c r="L200" s="164"/>
      <c r="M200" s="169"/>
      <c r="N200" s="170"/>
      <c r="O200" s="170"/>
      <c r="P200" s="170"/>
      <c r="Q200" s="170"/>
      <c r="R200" s="170"/>
      <c r="S200" s="170"/>
      <c r="T200" s="171"/>
      <c r="AT200" s="166" t="s">
        <v>174</v>
      </c>
      <c r="AU200" s="166" t="s">
        <v>84</v>
      </c>
      <c r="AV200" s="13" t="s">
        <v>82</v>
      </c>
      <c r="AW200" s="13" t="s">
        <v>30</v>
      </c>
      <c r="AX200" s="13" t="s">
        <v>74</v>
      </c>
      <c r="AY200" s="166" t="s">
        <v>166</v>
      </c>
    </row>
    <row r="201" spans="1:65" s="14" customFormat="1" ht="11.25">
      <c r="B201" s="172"/>
      <c r="D201" s="165" t="s">
        <v>174</v>
      </c>
      <c r="E201" s="173" t="s">
        <v>1</v>
      </c>
      <c r="F201" s="174" t="s">
        <v>630</v>
      </c>
      <c r="H201" s="175">
        <v>80</v>
      </c>
      <c r="I201" s="176"/>
      <c r="L201" s="172"/>
      <c r="M201" s="177"/>
      <c r="N201" s="178"/>
      <c r="O201" s="178"/>
      <c r="P201" s="178"/>
      <c r="Q201" s="178"/>
      <c r="R201" s="178"/>
      <c r="S201" s="178"/>
      <c r="T201" s="179"/>
      <c r="AT201" s="173" t="s">
        <v>174</v>
      </c>
      <c r="AU201" s="173" t="s">
        <v>84</v>
      </c>
      <c r="AV201" s="14" t="s">
        <v>84</v>
      </c>
      <c r="AW201" s="14" t="s">
        <v>30</v>
      </c>
      <c r="AX201" s="14" t="s">
        <v>74</v>
      </c>
      <c r="AY201" s="173" t="s">
        <v>166</v>
      </c>
    </row>
    <row r="202" spans="1:65" s="13" customFormat="1" ht="11.25">
      <c r="B202" s="164"/>
      <c r="D202" s="165" t="s">
        <v>174</v>
      </c>
      <c r="E202" s="166" t="s">
        <v>1</v>
      </c>
      <c r="F202" s="167" t="s">
        <v>631</v>
      </c>
      <c r="H202" s="166" t="s">
        <v>1</v>
      </c>
      <c r="I202" s="168"/>
      <c r="L202" s="164"/>
      <c r="M202" s="169"/>
      <c r="N202" s="170"/>
      <c r="O202" s="170"/>
      <c r="P202" s="170"/>
      <c r="Q202" s="170"/>
      <c r="R202" s="170"/>
      <c r="S202" s="170"/>
      <c r="T202" s="171"/>
      <c r="AT202" s="166" t="s">
        <v>174</v>
      </c>
      <c r="AU202" s="166" t="s">
        <v>84</v>
      </c>
      <c r="AV202" s="13" t="s">
        <v>82</v>
      </c>
      <c r="AW202" s="13" t="s">
        <v>30</v>
      </c>
      <c r="AX202" s="13" t="s">
        <v>74</v>
      </c>
      <c r="AY202" s="166" t="s">
        <v>166</v>
      </c>
    </row>
    <row r="203" spans="1:65" s="14" customFormat="1" ht="11.25">
      <c r="B203" s="172"/>
      <c r="D203" s="165" t="s">
        <v>174</v>
      </c>
      <c r="E203" s="173" t="s">
        <v>1</v>
      </c>
      <c r="F203" s="174" t="s">
        <v>632</v>
      </c>
      <c r="H203" s="175">
        <v>878</v>
      </c>
      <c r="I203" s="176"/>
      <c r="L203" s="172"/>
      <c r="M203" s="177"/>
      <c r="N203" s="178"/>
      <c r="O203" s="178"/>
      <c r="P203" s="178"/>
      <c r="Q203" s="178"/>
      <c r="R203" s="178"/>
      <c r="S203" s="178"/>
      <c r="T203" s="179"/>
      <c r="AT203" s="173" t="s">
        <v>174</v>
      </c>
      <c r="AU203" s="173" t="s">
        <v>84</v>
      </c>
      <c r="AV203" s="14" t="s">
        <v>84</v>
      </c>
      <c r="AW203" s="14" t="s">
        <v>30</v>
      </c>
      <c r="AX203" s="14" t="s">
        <v>74</v>
      </c>
      <c r="AY203" s="173" t="s">
        <v>166</v>
      </c>
    </row>
    <row r="204" spans="1:65" s="13" customFormat="1" ht="11.25">
      <c r="B204" s="164"/>
      <c r="D204" s="165" t="s">
        <v>174</v>
      </c>
      <c r="E204" s="166" t="s">
        <v>1</v>
      </c>
      <c r="F204" s="167" t="s">
        <v>633</v>
      </c>
      <c r="H204" s="166" t="s">
        <v>1</v>
      </c>
      <c r="I204" s="168"/>
      <c r="L204" s="164"/>
      <c r="M204" s="169"/>
      <c r="N204" s="170"/>
      <c r="O204" s="170"/>
      <c r="P204" s="170"/>
      <c r="Q204" s="170"/>
      <c r="R204" s="170"/>
      <c r="S204" s="170"/>
      <c r="T204" s="171"/>
      <c r="AT204" s="166" t="s">
        <v>174</v>
      </c>
      <c r="AU204" s="166" t="s">
        <v>84</v>
      </c>
      <c r="AV204" s="13" t="s">
        <v>82</v>
      </c>
      <c r="AW204" s="13" t="s">
        <v>30</v>
      </c>
      <c r="AX204" s="13" t="s">
        <v>74</v>
      </c>
      <c r="AY204" s="166" t="s">
        <v>166</v>
      </c>
    </row>
    <row r="205" spans="1:65" s="14" customFormat="1" ht="11.25">
      <c r="B205" s="172"/>
      <c r="D205" s="165" t="s">
        <v>174</v>
      </c>
      <c r="E205" s="173" t="s">
        <v>1</v>
      </c>
      <c r="F205" s="174" t="s">
        <v>630</v>
      </c>
      <c r="H205" s="175">
        <v>80</v>
      </c>
      <c r="I205" s="176"/>
      <c r="L205" s="172"/>
      <c r="M205" s="177"/>
      <c r="N205" s="178"/>
      <c r="O205" s="178"/>
      <c r="P205" s="178"/>
      <c r="Q205" s="178"/>
      <c r="R205" s="178"/>
      <c r="S205" s="178"/>
      <c r="T205" s="179"/>
      <c r="AT205" s="173" t="s">
        <v>174</v>
      </c>
      <c r="AU205" s="173" t="s">
        <v>84</v>
      </c>
      <c r="AV205" s="14" t="s">
        <v>84</v>
      </c>
      <c r="AW205" s="14" t="s">
        <v>30</v>
      </c>
      <c r="AX205" s="14" t="s">
        <v>74</v>
      </c>
      <c r="AY205" s="173" t="s">
        <v>166</v>
      </c>
    </row>
    <row r="206" spans="1:65" s="15" customFormat="1" ht="11.25">
      <c r="B206" s="180"/>
      <c r="D206" s="165" t="s">
        <v>174</v>
      </c>
      <c r="E206" s="181" t="s">
        <v>1</v>
      </c>
      <c r="F206" s="182" t="s">
        <v>177</v>
      </c>
      <c r="H206" s="183">
        <v>1038</v>
      </c>
      <c r="I206" s="184"/>
      <c r="L206" s="180"/>
      <c r="M206" s="185"/>
      <c r="N206" s="186"/>
      <c r="O206" s="186"/>
      <c r="P206" s="186"/>
      <c r="Q206" s="186"/>
      <c r="R206" s="186"/>
      <c r="S206" s="186"/>
      <c r="T206" s="187"/>
      <c r="AT206" s="181" t="s">
        <v>174</v>
      </c>
      <c r="AU206" s="181" t="s">
        <v>84</v>
      </c>
      <c r="AV206" s="15" t="s">
        <v>172</v>
      </c>
      <c r="AW206" s="15" t="s">
        <v>30</v>
      </c>
      <c r="AX206" s="15" t="s">
        <v>82</v>
      </c>
      <c r="AY206" s="181" t="s">
        <v>166</v>
      </c>
    </row>
    <row r="207" spans="1:65" s="2" customFormat="1" ht="16.5" customHeight="1">
      <c r="A207" s="32"/>
      <c r="B207" s="149"/>
      <c r="C207" s="191" t="s">
        <v>216</v>
      </c>
      <c r="D207" s="191" t="s">
        <v>244</v>
      </c>
      <c r="E207" s="192" t="s">
        <v>670</v>
      </c>
      <c r="F207" s="193" t="s">
        <v>671</v>
      </c>
      <c r="G207" s="194" t="s">
        <v>247</v>
      </c>
      <c r="H207" s="195">
        <v>97.23</v>
      </c>
      <c r="I207" s="196"/>
      <c r="J207" s="197">
        <f>ROUND(I207*H207,2)</f>
        <v>0</v>
      </c>
      <c r="K207" s="198"/>
      <c r="L207" s="199"/>
      <c r="M207" s="200" t="s">
        <v>1</v>
      </c>
      <c r="N207" s="201" t="s">
        <v>39</v>
      </c>
      <c r="O207" s="58"/>
      <c r="P207" s="160">
        <f>O207*H207</f>
        <v>0</v>
      </c>
      <c r="Q207" s="160">
        <v>0.21</v>
      </c>
      <c r="R207" s="160">
        <f>Q207*H207</f>
        <v>20.418299999999999</v>
      </c>
      <c r="S207" s="160">
        <v>0</v>
      </c>
      <c r="T207" s="161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209</v>
      </c>
      <c r="AT207" s="162" t="s">
        <v>244</v>
      </c>
      <c r="AU207" s="162" t="s">
        <v>84</v>
      </c>
      <c r="AY207" s="17" t="s">
        <v>166</v>
      </c>
      <c r="BE207" s="163">
        <f>IF(N207="základní",J207,0)</f>
        <v>0</v>
      </c>
      <c r="BF207" s="163">
        <f>IF(N207="snížená",J207,0)</f>
        <v>0</v>
      </c>
      <c r="BG207" s="163">
        <f>IF(N207="zákl. přenesená",J207,0)</f>
        <v>0</v>
      </c>
      <c r="BH207" s="163">
        <f>IF(N207="sníž. přenesená",J207,0)</f>
        <v>0</v>
      </c>
      <c r="BI207" s="163">
        <f>IF(N207="nulová",J207,0)</f>
        <v>0</v>
      </c>
      <c r="BJ207" s="17" t="s">
        <v>82</v>
      </c>
      <c r="BK207" s="163">
        <f>ROUND(I207*H207,2)</f>
        <v>0</v>
      </c>
      <c r="BL207" s="17" t="s">
        <v>172</v>
      </c>
      <c r="BM207" s="162" t="s">
        <v>672</v>
      </c>
    </row>
    <row r="208" spans="1:65" s="13" customFormat="1" ht="33.75">
      <c r="B208" s="164"/>
      <c r="D208" s="165" t="s">
        <v>174</v>
      </c>
      <c r="E208" s="166" t="s">
        <v>1</v>
      </c>
      <c r="F208" s="167" t="s">
        <v>666</v>
      </c>
      <c r="H208" s="166" t="s">
        <v>1</v>
      </c>
      <c r="I208" s="168"/>
      <c r="L208" s="164"/>
      <c r="M208" s="169"/>
      <c r="N208" s="170"/>
      <c r="O208" s="170"/>
      <c r="P208" s="170"/>
      <c r="Q208" s="170"/>
      <c r="R208" s="170"/>
      <c r="S208" s="170"/>
      <c r="T208" s="171"/>
      <c r="AT208" s="166" t="s">
        <v>174</v>
      </c>
      <c r="AU208" s="166" t="s">
        <v>84</v>
      </c>
      <c r="AV208" s="13" t="s">
        <v>82</v>
      </c>
      <c r="AW208" s="13" t="s">
        <v>30</v>
      </c>
      <c r="AX208" s="13" t="s">
        <v>74</v>
      </c>
      <c r="AY208" s="166" t="s">
        <v>166</v>
      </c>
    </row>
    <row r="209" spans="1:65" s="13" customFormat="1" ht="33.75">
      <c r="B209" s="164"/>
      <c r="D209" s="165" t="s">
        <v>174</v>
      </c>
      <c r="E209" s="166" t="s">
        <v>1</v>
      </c>
      <c r="F209" s="167" t="s">
        <v>667</v>
      </c>
      <c r="H209" s="166" t="s">
        <v>1</v>
      </c>
      <c r="I209" s="168"/>
      <c r="L209" s="164"/>
      <c r="M209" s="169"/>
      <c r="N209" s="170"/>
      <c r="O209" s="170"/>
      <c r="P209" s="170"/>
      <c r="Q209" s="170"/>
      <c r="R209" s="170"/>
      <c r="S209" s="170"/>
      <c r="T209" s="171"/>
      <c r="AT209" s="166" t="s">
        <v>174</v>
      </c>
      <c r="AU209" s="166" t="s">
        <v>84</v>
      </c>
      <c r="AV209" s="13" t="s">
        <v>82</v>
      </c>
      <c r="AW209" s="13" t="s">
        <v>30</v>
      </c>
      <c r="AX209" s="13" t="s">
        <v>74</v>
      </c>
      <c r="AY209" s="166" t="s">
        <v>166</v>
      </c>
    </row>
    <row r="210" spans="1:65" s="13" customFormat="1" ht="11.25">
      <c r="B210" s="164"/>
      <c r="D210" s="165" t="s">
        <v>174</v>
      </c>
      <c r="E210" s="166" t="s">
        <v>1</v>
      </c>
      <c r="F210" s="167" t="s">
        <v>668</v>
      </c>
      <c r="H210" s="166" t="s">
        <v>1</v>
      </c>
      <c r="I210" s="168"/>
      <c r="L210" s="164"/>
      <c r="M210" s="169"/>
      <c r="N210" s="170"/>
      <c r="O210" s="170"/>
      <c r="P210" s="170"/>
      <c r="Q210" s="170"/>
      <c r="R210" s="170"/>
      <c r="S210" s="170"/>
      <c r="T210" s="171"/>
      <c r="AT210" s="166" t="s">
        <v>174</v>
      </c>
      <c r="AU210" s="166" t="s">
        <v>84</v>
      </c>
      <c r="AV210" s="13" t="s">
        <v>82</v>
      </c>
      <c r="AW210" s="13" t="s">
        <v>30</v>
      </c>
      <c r="AX210" s="13" t="s">
        <v>74</v>
      </c>
      <c r="AY210" s="166" t="s">
        <v>166</v>
      </c>
    </row>
    <row r="211" spans="1:65" s="13" customFormat="1" ht="33.75">
      <c r="B211" s="164"/>
      <c r="D211" s="165" t="s">
        <v>174</v>
      </c>
      <c r="E211" s="166" t="s">
        <v>1</v>
      </c>
      <c r="F211" s="167" t="s">
        <v>669</v>
      </c>
      <c r="H211" s="166" t="s">
        <v>1</v>
      </c>
      <c r="I211" s="168"/>
      <c r="L211" s="164"/>
      <c r="M211" s="169"/>
      <c r="N211" s="170"/>
      <c r="O211" s="170"/>
      <c r="P211" s="170"/>
      <c r="Q211" s="170"/>
      <c r="R211" s="170"/>
      <c r="S211" s="170"/>
      <c r="T211" s="171"/>
      <c r="AT211" s="166" t="s">
        <v>174</v>
      </c>
      <c r="AU211" s="166" t="s">
        <v>84</v>
      </c>
      <c r="AV211" s="13" t="s">
        <v>82</v>
      </c>
      <c r="AW211" s="13" t="s">
        <v>30</v>
      </c>
      <c r="AX211" s="13" t="s">
        <v>74</v>
      </c>
      <c r="AY211" s="166" t="s">
        <v>166</v>
      </c>
    </row>
    <row r="212" spans="1:65" s="13" customFormat="1" ht="22.5">
      <c r="B212" s="164"/>
      <c r="D212" s="165" t="s">
        <v>174</v>
      </c>
      <c r="E212" s="166" t="s">
        <v>1</v>
      </c>
      <c r="F212" s="167" t="s">
        <v>629</v>
      </c>
      <c r="H212" s="166" t="s">
        <v>1</v>
      </c>
      <c r="I212" s="168"/>
      <c r="L212" s="164"/>
      <c r="M212" s="169"/>
      <c r="N212" s="170"/>
      <c r="O212" s="170"/>
      <c r="P212" s="170"/>
      <c r="Q212" s="170"/>
      <c r="R212" s="170"/>
      <c r="S212" s="170"/>
      <c r="T212" s="171"/>
      <c r="AT212" s="166" t="s">
        <v>174</v>
      </c>
      <c r="AU212" s="166" t="s">
        <v>84</v>
      </c>
      <c r="AV212" s="13" t="s">
        <v>82</v>
      </c>
      <c r="AW212" s="13" t="s">
        <v>30</v>
      </c>
      <c r="AX212" s="13" t="s">
        <v>74</v>
      </c>
      <c r="AY212" s="166" t="s">
        <v>166</v>
      </c>
    </row>
    <row r="213" spans="1:65" s="14" customFormat="1" ht="11.25">
      <c r="B213" s="172"/>
      <c r="D213" s="165" t="s">
        <v>174</v>
      </c>
      <c r="E213" s="173" t="s">
        <v>1</v>
      </c>
      <c r="F213" s="174" t="s">
        <v>673</v>
      </c>
      <c r="H213" s="175">
        <v>2.4</v>
      </c>
      <c r="I213" s="176"/>
      <c r="L213" s="172"/>
      <c r="M213" s="177"/>
      <c r="N213" s="178"/>
      <c r="O213" s="178"/>
      <c r="P213" s="178"/>
      <c r="Q213" s="178"/>
      <c r="R213" s="178"/>
      <c r="S213" s="178"/>
      <c r="T213" s="179"/>
      <c r="AT213" s="173" t="s">
        <v>174</v>
      </c>
      <c r="AU213" s="173" t="s">
        <v>84</v>
      </c>
      <c r="AV213" s="14" t="s">
        <v>84</v>
      </c>
      <c r="AW213" s="14" t="s">
        <v>30</v>
      </c>
      <c r="AX213" s="14" t="s">
        <v>74</v>
      </c>
      <c r="AY213" s="173" t="s">
        <v>166</v>
      </c>
    </row>
    <row r="214" spans="1:65" s="13" customFormat="1" ht="11.25">
      <c r="B214" s="164"/>
      <c r="D214" s="165" t="s">
        <v>174</v>
      </c>
      <c r="E214" s="166" t="s">
        <v>1</v>
      </c>
      <c r="F214" s="167" t="s">
        <v>631</v>
      </c>
      <c r="H214" s="166" t="s">
        <v>1</v>
      </c>
      <c r="I214" s="168"/>
      <c r="L214" s="164"/>
      <c r="M214" s="169"/>
      <c r="N214" s="170"/>
      <c r="O214" s="170"/>
      <c r="P214" s="170"/>
      <c r="Q214" s="170"/>
      <c r="R214" s="170"/>
      <c r="S214" s="170"/>
      <c r="T214" s="171"/>
      <c r="AT214" s="166" t="s">
        <v>174</v>
      </c>
      <c r="AU214" s="166" t="s">
        <v>84</v>
      </c>
      <c r="AV214" s="13" t="s">
        <v>82</v>
      </c>
      <c r="AW214" s="13" t="s">
        <v>30</v>
      </c>
      <c r="AX214" s="13" t="s">
        <v>74</v>
      </c>
      <c r="AY214" s="166" t="s">
        <v>166</v>
      </c>
    </row>
    <row r="215" spans="1:65" s="14" customFormat="1" ht="11.25">
      <c r="B215" s="172"/>
      <c r="D215" s="165" t="s">
        <v>174</v>
      </c>
      <c r="E215" s="173" t="s">
        <v>1</v>
      </c>
      <c r="F215" s="174" t="s">
        <v>674</v>
      </c>
      <c r="H215" s="175">
        <v>87.8</v>
      </c>
      <c r="I215" s="176"/>
      <c r="L215" s="172"/>
      <c r="M215" s="177"/>
      <c r="N215" s="178"/>
      <c r="O215" s="178"/>
      <c r="P215" s="178"/>
      <c r="Q215" s="178"/>
      <c r="R215" s="178"/>
      <c r="S215" s="178"/>
      <c r="T215" s="179"/>
      <c r="AT215" s="173" t="s">
        <v>174</v>
      </c>
      <c r="AU215" s="173" t="s">
        <v>84</v>
      </c>
      <c r="AV215" s="14" t="s">
        <v>84</v>
      </c>
      <c r="AW215" s="14" t="s">
        <v>30</v>
      </c>
      <c r="AX215" s="14" t="s">
        <v>74</v>
      </c>
      <c r="AY215" s="173" t="s">
        <v>166</v>
      </c>
    </row>
    <row r="216" spans="1:65" s="13" customFormat="1" ht="11.25">
      <c r="B216" s="164"/>
      <c r="D216" s="165" t="s">
        <v>174</v>
      </c>
      <c r="E216" s="166" t="s">
        <v>1</v>
      </c>
      <c r="F216" s="167" t="s">
        <v>633</v>
      </c>
      <c r="H216" s="166" t="s">
        <v>1</v>
      </c>
      <c r="I216" s="168"/>
      <c r="L216" s="164"/>
      <c r="M216" s="169"/>
      <c r="N216" s="170"/>
      <c r="O216" s="170"/>
      <c r="P216" s="170"/>
      <c r="Q216" s="170"/>
      <c r="R216" s="170"/>
      <c r="S216" s="170"/>
      <c r="T216" s="171"/>
      <c r="AT216" s="166" t="s">
        <v>174</v>
      </c>
      <c r="AU216" s="166" t="s">
        <v>84</v>
      </c>
      <c r="AV216" s="13" t="s">
        <v>82</v>
      </c>
      <c r="AW216" s="13" t="s">
        <v>30</v>
      </c>
      <c r="AX216" s="13" t="s">
        <v>74</v>
      </c>
      <c r="AY216" s="166" t="s">
        <v>166</v>
      </c>
    </row>
    <row r="217" spans="1:65" s="14" customFormat="1" ht="11.25">
      <c r="B217" s="172"/>
      <c r="D217" s="165" t="s">
        <v>174</v>
      </c>
      <c r="E217" s="173" t="s">
        <v>1</v>
      </c>
      <c r="F217" s="174" t="s">
        <v>673</v>
      </c>
      <c r="H217" s="175">
        <v>2.4</v>
      </c>
      <c r="I217" s="176"/>
      <c r="L217" s="172"/>
      <c r="M217" s="177"/>
      <c r="N217" s="178"/>
      <c r="O217" s="178"/>
      <c r="P217" s="178"/>
      <c r="Q217" s="178"/>
      <c r="R217" s="178"/>
      <c r="S217" s="178"/>
      <c r="T217" s="179"/>
      <c r="AT217" s="173" t="s">
        <v>174</v>
      </c>
      <c r="AU217" s="173" t="s">
        <v>84</v>
      </c>
      <c r="AV217" s="14" t="s">
        <v>84</v>
      </c>
      <c r="AW217" s="14" t="s">
        <v>30</v>
      </c>
      <c r="AX217" s="14" t="s">
        <v>74</v>
      </c>
      <c r="AY217" s="173" t="s">
        <v>166</v>
      </c>
    </row>
    <row r="218" spans="1:65" s="15" customFormat="1" ht="11.25">
      <c r="B218" s="180"/>
      <c r="D218" s="165" t="s">
        <v>174</v>
      </c>
      <c r="E218" s="181" t="s">
        <v>1</v>
      </c>
      <c r="F218" s="182" t="s">
        <v>177</v>
      </c>
      <c r="H218" s="183">
        <v>92.6</v>
      </c>
      <c r="I218" s="184"/>
      <c r="L218" s="180"/>
      <c r="M218" s="185"/>
      <c r="N218" s="186"/>
      <c r="O218" s="186"/>
      <c r="P218" s="186"/>
      <c r="Q218" s="186"/>
      <c r="R218" s="186"/>
      <c r="S218" s="186"/>
      <c r="T218" s="187"/>
      <c r="AT218" s="181" t="s">
        <v>174</v>
      </c>
      <c r="AU218" s="181" t="s">
        <v>84</v>
      </c>
      <c r="AV218" s="15" t="s">
        <v>172</v>
      </c>
      <c r="AW218" s="15" t="s">
        <v>30</v>
      </c>
      <c r="AX218" s="15" t="s">
        <v>82</v>
      </c>
      <c r="AY218" s="181" t="s">
        <v>166</v>
      </c>
    </row>
    <row r="219" spans="1:65" s="14" customFormat="1" ht="11.25">
      <c r="B219" s="172"/>
      <c r="D219" s="165" t="s">
        <v>174</v>
      </c>
      <c r="F219" s="174" t="s">
        <v>675</v>
      </c>
      <c r="H219" s="175">
        <v>97.23</v>
      </c>
      <c r="I219" s="176"/>
      <c r="L219" s="172"/>
      <c r="M219" s="177"/>
      <c r="N219" s="178"/>
      <c r="O219" s="178"/>
      <c r="P219" s="178"/>
      <c r="Q219" s="178"/>
      <c r="R219" s="178"/>
      <c r="S219" s="178"/>
      <c r="T219" s="179"/>
      <c r="AT219" s="173" t="s">
        <v>174</v>
      </c>
      <c r="AU219" s="173" t="s">
        <v>84</v>
      </c>
      <c r="AV219" s="14" t="s">
        <v>84</v>
      </c>
      <c r="AW219" s="14" t="s">
        <v>3</v>
      </c>
      <c r="AX219" s="14" t="s">
        <v>82</v>
      </c>
      <c r="AY219" s="173" t="s">
        <v>166</v>
      </c>
    </row>
    <row r="220" spans="1:65" s="2" customFormat="1" ht="24.2" customHeight="1">
      <c r="A220" s="32"/>
      <c r="B220" s="149"/>
      <c r="C220" s="150" t="s">
        <v>220</v>
      </c>
      <c r="D220" s="150" t="s">
        <v>168</v>
      </c>
      <c r="E220" s="151" t="s">
        <v>676</v>
      </c>
      <c r="F220" s="152" t="s">
        <v>677</v>
      </c>
      <c r="G220" s="153" t="s">
        <v>379</v>
      </c>
      <c r="H220" s="154">
        <v>5.1999999999999998E-2</v>
      </c>
      <c r="I220" s="155"/>
      <c r="J220" s="156">
        <f>ROUND(I220*H220,2)</f>
        <v>0</v>
      </c>
      <c r="K220" s="157"/>
      <c r="L220" s="33"/>
      <c r="M220" s="158" t="s">
        <v>1</v>
      </c>
      <c r="N220" s="159" t="s">
        <v>39</v>
      </c>
      <c r="O220" s="58"/>
      <c r="P220" s="160">
        <f>O220*H220</f>
        <v>0</v>
      </c>
      <c r="Q220" s="160">
        <v>0</v>
      </c>
      <c r="R220" s="160">
        <f>Q220*H220</f>
        <v>0</v>
      </c>
      <c r="S220" s="160">
        <v>0</v>
      </c>
      <c r="T220" s="161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2" t="s">
        <v>172</v>
      </c>
      <c r="AT220" s="162" t="s">
        <v>168</v>
      </c>
      <c r="AU220" s="162" t="s">
        <v>84</v>
      </c>
      <c r="AY220" s="17" t="s">
        <v>166</v>
      </c>
      <c r="BE220" s="163">
        <f>IF(N220="základní",J220,0)</f>
        <v>0</v>
      </c>
      <c r="BF220" s="163">
        <f>IF(N220="snížená",J220,0)</f>
        <v>0</v>
      </c>
      <c r="BG220" s="163">
        <f>IF(N220="zákl. přenesená",J220,0)</f>
        <v>0</v>
      </c>
      <c r="BH220" s="163">
        <f>IF(N220="sníž. přenesená",J220,0)</f>
        <v>0</v>
      </c>
      <c r="BI220" s="163">
        <f>IF(N220="nulová",J220,0)</f>
        <v>0</v>
      </c>
      <c r="BJ220" s="17" t="s">
        <v>82</v>
      </c>
      <c r="BK220" s="163">
        <f>ROUND(I220*H220,2)</f>
        <v>0</v>
      </c>
      <c r="BL220" s="17" t="s">
        <v>172</v>
      </c>
      <c r="BM220" s="162" t="s">
        <v>678</v>
      </c>
    </row>
    <row r="221" spans="1:65" s="13" customFormat="1" ht="22.5">
      <c r="B221" s="164"/>
      <c r="D221" s="165" t="s">
        <v>174</v>
      </c>
      <c r="E221" s="166" t="s">
        <v>1</v>
      </c>
      <c r="F221" s="167" t="s">
        <v>679</v>
      </c>
      <c r="H221" s="166" t="s">
        <v>1</v>
      </c>
      <c r="I221" s="168"/>
      <c r="L221" s="164"/>
      <c r="M221" s="169"/>
      <c r="N221" s="170"/>
      <c r="O221" s="170"/>
      <c r="P221" s="170"/>
      <c r="Q221" s="170"/>
      <c r="R221" s="170"/>
      <c r="S221" s="170"/>
      <c r="T221" s="171"/>
      <c r="AT221" s="166" t="s">
        <v>174</v>
      </c>
      <c r="AU221" s="166" t="s">
        <v>84</v>
      </c>
      <c r="AV221" s="13" t="s">
        <v>82</v>
      </c>
      <c r="AW221" s="13" t="s">
        <v>30</v>
      </c>
      <c r="AX221" s="13" t="s">
        <v>74</v>
      </c>
      <c r="AY221" s="166" t="s">
        <v>166</v>
      </c>
    </row>
    <row r="222" spans="1:65" s="13" customFormat="1" ht="11.25">
      <c r="B222" s="164"/>
      <c r="D222" s="165" t="s">
        <v>174</v>
      </c>
      <c r="E222" s="166" t="s">
        <v>1</v>
      </c>
      <c r="F222" s="167" t="s">
        <v>680</v>
      </c>
      <c r="H222" s="166" t="s">
        <v>1</v>
      </c>
      <c r="I222" s="168"/>
      <c r="L222" s="164"/>
      <c r="M222" s="169"/>
      <c r="N222" s="170"/>
      <c r="O222" s="170"/>
      <c r="P222" s="170"/>
      <c r="Q222" s="170"/>
      <c r="R222" s="170"/>
      <c r="S222" s="170"/>
      <c r="T222" s="171"/>
      <c r="AT222" s="166" t="s">
        <v>174</v>
      </c>
      <c r="AU222" s="166" t="s">
        <v>84</v>
      </c>
      <c r="AV222" s="13" t="s">
        <v>82</v>
      </c>
      <c r="AW222" s="13" t="s">
        <v>30</v>
      </c>
      <c r="AX222" s="13" t="s">
        <v>74</v>
      </c>
      <c r="AY222" s="166" t="s">
        <v>166</v>
      </c>
    </row>
    <row r="223" spans="1:65" s="13" customFormat="1" ht="22.5">
      <c r="B223" s="164"/>
      <c r="D223" s="165" t="s">
        <v>174</v>
      </c>
      <c r="E223" s="166" t="s">
        <v>1</v>
      </c>
      <c r="F223" s="167" t="s">
        <v>629</v>
      </c>
      <c r="H223" s="166" t="s">
        <v>1</v>
      </c>
      <c r="I223" s="168"/>
      <c r="L223" s="164"/>
      <c r="M223" s="169"/>
      <c r="N223" s="170"/>
      <c r="O223" s="170"/>
      <c r="P223" s="170"/>
      <c r="Q223" s="170"/>
      <c r="R223" s="170"/>
      <c r="S223" s="170"/>
      <c r="T223" s="171"/>
      <c r="AT223" s="166" t="s">
        <v>174</v>
      </c>
      <c r="AU223" s="166" t="s">
        <v>84</v>
      </c>
      <c r="AV223" s="13" t="s">
        <v>82</v>
      </c>
      <c r="AW223" s="13" t="s">
        <v>30</v>
      </c>
      <c r="AX223" s="13" t="s">
        <v>74</v>
      </c>
      <c r="AY223" s="166" t="s">
        <v>166</v>
      </c>
    </row>
    <row r="224" spans="1:65" s="14" customFormat="1" ht="11.25">
      <c r="B224" s="172"/>
      <c r="D224" s="165" t="s">
        <v>174</v>
      </c>
      <c r="E224" s="173" t="s">
        <v>1</v>
      </c>
      <c r="F224" s="174" t="s">
        <v>681</v>
      </c>
      <c r="H224" s="175">
        <v>4.0000000000000001E-3</v>
      </c>
      <c r="I224" s="176"/>
      <c r="L224" s="172"/>
      <c r="M224" s="177"/>
      <c r="N224" s="178"/>
      <c r="O224" s="178"/>
      <c r="P224" s="178"/>
      <c r="Q224" s="178"/>
      <c r="R224" s="178"/>
      <c r="S224" s="178"/>
      <c r="T224" s="179"/>
      <c r="AT224" s="173" t="s">
        <v>174</v>
      </c>
      <c r="AU224" s="173" t="s">
        <v>84</v>
      </c>
      <c r="AV224" s="14" t="s">
        <v>84</v>
      </c>
      <c r="AW224" s="14" t="s">
        <v>30</v>
      </c>
      <c r="AX224" s="14" t="s">
        <v>74</v>
      </c>
      <c r="AY224" s="173" t="s">
        <v>166</v>
      </c>
    </row>
    <row r="225" spans="1:65" s="13" customFormat="1" ht="11.25">
      <c r="B225" s="164"/>
      <c r="D225" s="165" t="s">
        <v>174</v>
      </c>
      <c r="E225" s="166" t="s">
        <v>1</v>
      </c>
      <c r="F225" s="167" t="s">
        <v>631</v>
      </c>
      <c r="H225" s="166" t="s">
        <v>1</v>
      </c>
      <c r="I225" s="168"/>
      <c r="L225" s="164"/>
      <c r="M225" s="169"/>
      <c r="N225" s="170"/>
      <c r="O225" s="170"/>
      <c r="P225" s="170"/>
      <c r="Q225" s="170"/>
      <c r="R225" s="170"/>
      <c r="S225" s="170"/>
      <c r="T225" s="171"/>
      <c r="AT225" s="166" t="s">
        <v>174</v>
      </c>
      <c r="AU225" s="166" t="s">
        <v>84</v>
      </c>
      <c r="AV225" s="13" t="s">
        <v>82</v>
      </c>
      <c r="AW225" s="13" t="s">
        <v>30</v>
      </c>
      <c r="AX225" s="13" t="s">
        <v>74</v>
      </c>
      <c r="AY225" s="166" t="s">
        <v>166</v>
      </c>
    </row>
    <row r="226" spans="1:65" s="14" customFormat="1" ht="11.25">
      <c r="B226" s="172"/>
      <c r="D226" s="165" t="s">
        <v>174</v>
      </c>
      <c r="E226" s="173" t="s">
        <v>1</v>
      </c>
      <c r="F226" s="174" t="s">
        <v>682</v>
      </c>
      <c r="H226" s="175">
        <v>4.3999999999999997E-2</v>
      </c>
      <c r="I226" s="176"/>
      <c r="L226" s="172"/>
      <c r="M226" s="177"/>
      <c r="N226" s="178"/>
      <c r="O226" s="178"/>
      <c r="P226" s="178"/>
      <c r="Q226" s="178"/>
      <c r="R226" s="178"/>
      <c r="S226" s="178"/>
      <c r="T226" s="179"/>
      <c r="AT226" s="173" t="s">
        <v>174</v>
      </c>
      <c r="AU226" s="173" t="s">
        <v>84</v>
      </c>
      <c r="AV226" s="14" t="s">
        <v>84</v>
      </c>
      <c r="AW226" s="14" t="s">
        <v>30</v>
      </c>
      <c r="AX226" s="14" t="s">
        <v>74</v>
      </c>
      <c r="AY226" s="173" t="s">
        <v>166</v>
      </c>
    </row>
    <row r="227" spans="1:65" s="13" customFormat="1" ht="11.25">
      <c r="B227" s="164"/>
      <c r="D227" s="165" t="s">
        <v>174</v>
      </c>
      <c r="E227" s="166" t="s">
        <v>1</v>
      </c>
      <c r="F227" s="167" t="s">
        <v>633</v>
      </c>
      <c r="H227" s="166" t="s">
        <v>1</v>
      </c>
      <c r="I227" s="168"/>
      <c r="L227" s="164"/>
      <c r="M227" s="169"/>
      <c r="N227" s="170"/>
      <c r="O227" s="170"/>
      <c r="P227" s="170"/>
      <c r="Q227" s="170"/>
      <c r="R227" s="170"/>
      <c r="S227" s="170"/>
      <c r="T227" s="171"/>
      <c r="AT227" s="166" t="s">
        <v>174</v>
      </c>
      <c r="AU227" s="166" t="s">
        <v>84</v>
      </c>
      <c r="AV227" s="13" t="s">
        <v>82</v>
      </c>
      <c r="AW227" s="13" t="s">
        <v>30</v>
      </c>
      <c r="AX227" s="13" t="s">
        <v>74</v>
      </c>
      <c r="AY227" s="166" t="s">
        <v>166</v>
      </c>
    </row>
    <row r="228" spans="1:65" s="14" customFormat="1" ht="11.25">
      <c r="B228" s="172"/>
      <c r="D228" s="165" t="s">
        <v>174</v>
      </c>
      <c r="E228" s="173" t="s">
        <v>1</v>
      </c>
      <c r="F228" s="174" t="s">
        <v>681</v>
      </c>
      <c r="H228" s="175">
        <v>4.0000000000000001E-3</v>
      </c>
      <c r="I228" s="176"/>
      <c r="L228" s="172"/>
      <c r="M228" s="177"/>
      <c r="N228" s="178"/>
      <c r="O228" s="178"/>
      <c r="P228" s="178"/>
      <c r="Q228" s="178"/>
      <c r="R228" s="178"/>
      <c r="S228" s="178"/>
      <c r="T228" s="179"/>
      <c r="AT228" s="173" t="s">
        <v>174</v>
      </c>
      <c r="AU228" s="173" t="s">
        <v>84</v>
      </c>
      <c r="AV228" s="14" t="s">
        <v>84</v>
      </c>
      <c r="AW228" s="14" t="s">
        <v>30</v>
      </c>
      <c r="AX228" s="14" t="s">
        <v>74</v>
      </c>
      <c r="AY228" s="173" t="s">
        <v>166</v>
      </c>
    </row>
    <row r="229" spans="1:65" s="15" customFormat="1" ht="11.25">
      <c r="B229" s="180"/>
      <c r="D229" s="165" t="s">
        <v>174</v>
      </c>
      <c r="E229" s="181" t="s">
        <v>1</v>
      </c>
      <c r="F229" s="182" t="s">
        <v>177</v>
      </c>
      <c r="H229" s="183">
        <v>5.1999999999999998E-2</v>
      </c>
      <c r="I229" s="184"/>
      <c r="L229" s="180"/>
      <c r="M229" s="185"/>
      <c r="N229" s="186"/>
      <c r="O229" s="186"/>
      <c r="P229" s="186"/>
      <c r="Q229" s="186"/>
      <c r="R229" s="186"/>
      <c r="S229" s="186"/>
      <c r="T229" s="187"/>
      <c r="AT229" s="181" t="s">
        <v>174</v>
      </c>
      <c r="AU229" s="181" t="s">
        <v>84</v>
      </c>
      <c r="AV229" s="15" t="s">
        <v>172</v>
      </c>
      <c r="AW229" s="15" t="s">
        <v>30</v>
      </c>
      <c r="AX229" s="15" t="s">
        <v>82</v>
      </c>
      <c r="AY229" s="181" t="s">
        <v>166</v>
      </c>
    </row>
    <row r="230" spans="1:65" s="2" customFormat="1" ht="16.5" customHeight="1">
      <c r="A230" s="32"/>
      <c r="B230" s="149"/>
      <c r="C230" s="191" t="s">
        <v>8</v>
      </c>
      <c r="D230" s="191" t="s">
        <v>244</v>
      </c>
      <c r="E230" s="192" t="s">
        <v>683</v>
      </c>
      <c r="F230" s="193" t="s">
        <v>684</v>
      </c>
      <c r="G230" s="194" t="s">
        <v>260</v>
      </c>
      <c r="H230" s="195">
        <v>54.494999999999997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39</v>
      </c>
      <c r="O230" s="58"/>
      <c r="P230" s="160">
        <f>O230*H230</f>
        <v>0</v>
      </c>
      <c r="Q230" s="160">
        <v>1E-3</v>
      </c>
      <c r="R230" s="160">
        <f>Q230*H230</f>
        <v>5.4495000000000002E-2</v>
      </c>
      <c r="S230" s="160">
        <v>0</v>
      </c>
      <c r="T230" s="161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2" t="s">
        <v>209</v>
      </c>
      <c r="AT230" s="162" t="s">
        <v>244</v>
      </c>
      <c r="AU230" s="162" t="s">
        <v>84</v>
      </c>
      <c r="AY230" s="17" t="s">
        <v>166</v>
      </c>
      <c r="BE230" s="163">
        <f>IF(N230="základní",J230,0)</f>
        <v>0</v>
      </c>
      <c r="BF230" s="163">
        <f>IF(N230="snížená",J230,0)</f>
        <v>0</v>
      </c>
      <c r="BG230" s="163">
        <f>IF(N230="zákl. přenesená",J230,0)</f>
        <v>0</v>
      </c>
      <c r="BH230" s="163">
        <f>IF(N230="sníž. přenesená",J230,0)</f>
        <v>0</v>
      </c>
      <c r="BI230" s="163">
        <f>IF(N230="nulová",J230,0)</f>
        <v>0</v>
      </c>
      <c r="BJ230" s="17" t="s">
        <v>82</v>
      </c>
      <c r="BK230" s="163">
        <f>ROUND(I230*H230,2)</f>
        <v>0</v>
      </c>
      <c r="BL230" s="17" t="s">
        <v>172</v>
      </c>
      <c r="BM230" s="162" t="s">
        <v>685</v>
      </c>
    </row>
    <row r="231" spans="1:65" s="13" customFormat="1" ht="22.5">
      <c r="B231" s="164"/>
      <c r="D231" s="165" t="s">
        <v>174</v>
      </c>
      <c r="E231" s="166" t="s">
        <v>1</v>
      </c>
      <c r="F231" s="167" t="s">
        <v>679</v>
      </c>
      <c r="H231" s="166" t="s">
        <v>1</v>
      </c>
      <c r="I231" s="168"/>
      <c r="L231" s="164"/>
      <c r="M231" s="169"/>
      <c r="N231" s="170"/>
      <c r="O231" s="170"/>
      <c r="P231" s="170"/>
      <c r="Q231" s="170"/>
      <c r="R231" s="170"/>
      <c r="S231" s="170"/>
      <c r="T231" s="171"/>
      <c r="AT231" s="166" t="s">
        <v>174</v>
      </c>
      <c r="AU231" s="166" t="s">
        <v>84</v>
      </c>
      <c r="AV231" s="13" t="s">
        <v>82</v>
      </c>
      <c r="AW231" s="13" t="s">
        <v>30</v>
      </c>
      <c r="AX231" s="13" t="s">
        <v>74</v>
      </c>
      <c r="AY231" s="166" t="s">
        <v>166</v>
      </c>
    </row>
    <row r="232" spans="1:65" s="13" customFormat="1" ht="22.5">
      <c r="B232" s="164"/>
      <c r="D232" s="165" t="s">
        <v>174</v>
      </c>
      <c r="E232" s="166" t="s">
        <v>1</v>
      </c>
      <c r="F232" s="167" t="s">
        <v>629</v>
      </c>
      <c r="H232" s="166" t="s">
        <v>1</v>
      </c>
      <c r="I232" s="168"/>
      <c r="L232" s="164"/>
      <c r="M232" s="169"/>
      <c r="N232" s="170"/>
      <c r="O232" s="170"/>
      <c r="P232" s="170"/>
      <c r="Q232" s="170"/>
      <c r="R232" s="170"/>
      <c r="S232" s="170"/>
      <c r="T232" s="171"/>
      <c r="AT232" s="166" t="s">
        <v>174</v>
      </c>
      <c r="AU232" s="166" t="s">
        <v>84</v>
      </c>
      <c r="AV232" s="13" t="s">
        <v>82</v>
      </c>
      <c r="AW232" s="13" t="s">
        <v>30</v>
      </c>
      <c r="AX232" s="13" t="s">
        <v>74</v>
      </c>
      <c r="AY232" s="166" t="s">
        <v>166</v>
      </c>
    </row>
    <row r="233" spans="1:65" s="14" customFormat="1" ht="11.25">
      <c r="B233" s="172"/>
      <c r="D233" s="165" t="s">
        <v>174</v>
      </c>
      <c r="E233" s="173" t="s">
        <v>1</v>
      </c>
      <c r="F233" s="174" t="s">
        <v>686</v>
      </c>
      <c r="H233" s="175">
        <v>4</v>
      </c>
      <c r="I233" s="176"/>
      <c r="L233" s="172"/>
      <c r="M233" s="177"/>
      <c r="N233" s="178"/>
      <c r="O233" s="178"/>
      <c r="P233" s="178"/>
      <c r="Q233" s="178"/>
      <c r="R233" s="178"/>
      <c r="S233" s="178"/>
      <c r="T233" s="179"/>
      <c r="AT233" s="173" t="s">
        <v>174</v>
      </c>
      <c r="AU233" s="173" t="s">
        <v>84</v>
      </c>
      <c r="AV233" s="14" t="s">
        <v>84</v>
      </c>
      <c r="AW233" s="14" t="s">
        <v>30</v>
      </c>
      <c r="AX233" s="14" t="s">
        <v>74</v>
      </c>
      <c r="AY233" s="173" t="s">
        <v>166</v>
      </c>
    </row>
    <row r="234" spans="1:65" s="13" customFormat="1" ht="11.25">
      <c r="B234" s="164"/>
      <c r="D234" s="165" t="s">
        <v>174</v>
      </c>
      <c r="E234" s="166" t="s">
        <v>1</v>
      </c>
      <c r="F234" s="167" t="s">
        <v>631</v>
      </c>
      <c r="H234" s="166" t="s">
        <v>1</v>
      </c>
      <c r="I234" s="168"/>
      <c r="L234" s="164"/>
      <c r="M234" s="169"/>
      <c r="N234" s="170"/>
      <c r="O234" s="170"/>
      <c r="P234" s="170"/>
      <c r="Q234" s="170"/>
      <c r="R234" s="170"/>
      <c r="S234" s="170"/>
      <c r="T234" s="171"/>
      <c r="AT234" s="166" t="s">
        <v>174</v>
      </c>
      <c r="AU234" s="166" t="s">
        <v>84</v>
      </c>
      <c r="AV234" s="13" t="s">
        <v>82</v>
      </c>
      <c r="AW234" s="13" t="s">
        <v>30</v>
      </c>
      <c r="AX234" s="13" t="s">
        <v>74</v>
      </c>
      <c r="AY234" s="166" t="s">
        <v>166</v>
      </c>
    </row>
    <row r="235" spans="1:65" s="14" customFormat="1" ht="11.25">
      <c r="B235" s="172"/>
      <c r="D235" s="165" t="s">
        <v>174</v>
      </c>
      <c r="E235" s="173" t="s">
        <v>1</v>
      </c>
      <c r="F235" s="174" t="s">
        <v>687</v>
      </c>
      <c r="H235" s="175">
        <v>43.9</v>
      </c>
      <c r="I235" s="176"/>
      <c r="L235" s="172"/>
      <c r="M235" s="177"/>
      <c r="N235" s="178"/>
      <c r="O235" s="178"/>
      <c r="P235" s="178"/>
      <c r="Q235" s="178"/>
      <c r="R235" s="178"/>
      <c r="S235" s="178"/>
      <c r="T235" s="179"/>
      <c r="AT235" s="173" t="s">
        <v>174</v>
      </c>
      <c r="AU235" s="173" t="s">
        <v>84</v>
      </c>
      <c r="AV235" s="14" t="s">
        <v>84</v>
      </c>
      <c r="AW235" s="14" t="s">
        <v>30</v>
      </c>
      <c r="AX235" s="14" t="s">
        <v>74</v>
      </c>
      <c r="AY235" s="173" t="s">
        <v>166</v>
      </c>
    </row>
    <row r="236" spans="1:65" s="13" customFormat="1" ht="11.25">
      <c r="B236" s="164"/>
      <c r="D236" s="165" t="s">
        <v>174</v>
      </c>
      <c r="E236" s="166" t="s">
        <v>1</v>
      </c>
      <c r="F236" s="167" t="s">
        <v>633</v>
      </c>
      <c r="H236" s="166" t="s">
        <v>1</v>
      </c>
      <c r="I236" s="168"/>
      <c r="L236" s="164"/>
      <c r="M236" s="169"/>
      <c r="N236" s="170"/>
      <c r="O236" s="170"/>
      <c r="P236" s="170"/>
      <c r="Q236" s="170"/>
      <c r="R236" s="170"/>
      <c r="S236" s="170"/>
      <c r="T236" s="171"/>
      <c r="AT236" s="166" t="s">
        <v>174</v>
      </c>
      <c r="AU236" s="166" t="s">
        <v>84</v>
      </c>
      <c r="AV236" s="13" t="s">
        <v>82</v>
      </c>
      <c r="AW236" s="13" t="s">
        <v>30</v>
      </c>
      <c r="AX236" s="13" t="s">
        <v>74</v>
      </c>
      <c r="AY236" s="166" t="s">
        <v>166</v>
      </c>
    </row>
    <row r="237" spans="1:65" s="14" customFormat="1" ht="11.25">
      <c r="B237" s="172"/>
      <c r="D237" s="165" t="s">
        <v>174</v>
      </c>
      <c r="E237" s="173" t="s">
        <v>1</v>
      </c>
      <c r="F237" s="174" t="s">
        <v>686</v>
      </c>
      <c r="H237" s="175">
        <v>4</v>
      </c>
      <c r="I237" s="176"/>
      <c r="L237" s="172"/>
      <c r="M237" s="177"/>
      <c r="N237" s="178"/>
      <c r="O237" s="178"/>
      <c r="P237" s="178"/>
      <c r="Q237" s="178"/>
      <c r="R237" s="178"/>
      <c r="S237" s="178"/>
      <c r="T237" s="179"/>
      <c r="AT237" s="173" t="s">
        <v>174</v>
      </c>
      <c r="AU237" s="173" t="s">
        <v>84</v>
      </c>
      <c r="AV237" s="14" t="s">
        <v>84</v>
      </c>
      <c r="AW237" s="14" t="s">
        <v>30</v>
      </c>
      <c r="AX237" s="14" t="s">
        <v>74</v>
      </c>
      <c r="AY237" s="173" t="s">
        <v>166</v>
      </c>
    </row>
    <row r="238" spans="1:65" s="15" customFormat="1" ht="11.25">
      <c r="B238" s="180"/>
      <c r="D238" s="165" t="s">
        <v>174</v>
      </c>
      <c r="E238" s="181" t="s">
        <v>1</v>
      </c>
      <c r="F238" s="182" t="s">
        <v>177</v>
      </c>
      <c r="H238" s="183">
        <v>51.9</v>
      </c>
      <c r="I238" s="184"/>
      <c r="L238" s="180"/>
      <c r="M238" s="185"/>
      <c r="N238" s="186"/>
      <c r="O238" s="186"/>
      <c r="P238" s="186"/>
      <c r="Q238" s="186"/>
      <c r="R238" s="186"/>
      <c r="S238" s="186"/>
      <c r="T238" s="187"/>
      <c r="AT238" s="181" t="s">
        <v>174</v>
      </c>
      <c r="AU238" s="181" t="s">
        <v>84</v>
      </c>
      <c r="AV238" s="15" t="s">
        <v>172</v>
      </c>
      <c r="AW238" s="15" t="s">
        <v>30</v>
      </c>
      <c r="AX238" s="15" t="s">
        <v>82</v>
      </c>
      <c r="AY238" s="181" t="s">
        <v>166</v>
      </c>
    </row>
    <row r="239" spans="1:65" s="14" customFormat="1" ht="11.25">
      <c r="B239" s="172"/>
      <c r="D239" s="165" t="s">
        <v>174</v>
      </c>
      <c r="F239" s="174" t="s">
        <v>688</v>
      </c>
      <c r="H239" s="175">
        <v>54.494999999999997</v>
      </c>
      <c r="I239" s="176"/>
      <c r="L239" s="172"/>
      <c r="M239" s="177"/>
      <c r="N239" s="178"/>
      <c r="O239" s="178"/>
      <c r="P239" s="178"/>
      <c r="Q239" s="178"/>
      <c r="R239" s="178"/>
      <c r="S239" s="178"/>
      <c r="T239" s="179"/>
      <c r="AT239" s="173" t="s">
        <v>174</v>
      </c>
      <c r="AU239" s="173" t="s">
        <v>84</v>
      </c>
      <c r="AV239" s="14" t="s">
        <v>84</v>
      </c>
      <c r="AW239" s="14" t="s">
        <v>3</v>
      </c>
      <c r="AX239" s="14" t="s">
        <v>82</v>
      </c>
      <c r="AY239" s="173" t="s">
        <v>166</v>
      </c>
    </row>
    <row r="240" spans="1:65" s="2" customFormat="1" ht="16.5" customHeight="1">
      <c r="A240" s="32"/>
      <c r="B240" s="149"/>
      <c r="C240" s="150" t="s">
        <v>227</v>
      </c>
      <c r="D240" s="150" t="s">
        <v>168</v>
      </c>
      <c r="E240" s="151" t="s">
        <v>369</v>
      </c>
      <c r="F240" s="152" t="s">
        <v>370</v>
      </c>
      <c r="G240" s="153" t="s">
        <v>247</v>
      </c>
      <c r="H240" s="154">
        <v>20.76</v>
      </c>
      <c r="I240" s="155"/>
      <c r="J240" s="156">
        <f>ROUND(I240*H240,2)</f>
        <v>0</v>
      </c>
      <c r="K240" s="157"/>
      <c r="L240" s="33"/>
      <c r="M240" s="158" t="s">
        <v>1</v>
      </c>
      <c r="N240" s="159" t="s">
        <v>39</v>
      </c>
      <c r="O240" s="58"/>
      <c r="P240" s="160">
        <f>O240*H240</f>
        <v>0</v>
      </c>
      <c r="Q240" s="160">
        <v>0</v>
      </c>
      <c r="R240" s="160">
        <f>Q240*H240</f>
        <v>0</v>
      </c>
      <c r="S240" s="160">
        <v>0</v>
      </c>
      <c r="T240" s="161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2" t="s">
        <v>172</v>
      </c>
      <c r="AT240" s="162" t="s">
        <v>168</v>
      </c>
      <c r="AU240" s="162" t="s">
        <v>84</v>
      </c>
      <c r="AY240" s="17" t="s">
        <v>166</v>
      </c>
      <c r="BE240" s="163">
        <f>IF(N240="základní",J240,0)</f>
        <v>0</v>
      </c>
      <c r="BF240" s="163">
        <f>IF(N240="snížená",J240,0)</f>
        <v>0</v>
      </c>
      <c r="BG240" s="163">
        <f>IF(N240="zákl. přenesená",J240,0)</f>
        <v>0</v>
      </c>
      <c r="BH240" s="163">
        <f>IF(N240="sníž. přenesená",J240,0)</f>
        <v>0</v>
      </c>
      <c r="BI240" s="163">
        <f>IF(N240="nulová",J240,0)</f>
        <v>0</v>
      </c>
      <c r="BJ240" s="17" t="s">
        <v>82</v>
      </c>
      <c r="BK240" s="163">
        <f>ROUND(I240*H240,2)</f>
        <v>0</v>
      </c>
      <c r="BL240" s="17" t="s">
        <v>172</v>
      </c>
      <c r="BM240" s="162" t="s">
        <v>689</v>
      </c>
    </row>
    <row r="241" spans="1:65" s="13" customFormat="1" ht="11.25">
      <c r="B241" s="164"/>
      <c r="D241" s="165" t="s">
        <v>174</v>
      </c>
      <c r="E241" s="166" t="s">
        <v>1</v>
      </c>
      <c r="F241" s="167" t="s">
        <v>690</v>
      </c>
      <c r="H241" s="166" t="s">
        <v>1</v>
      </c>
      <c r="I241" s="168"/>
      <c r="L241" s="164"/>
      <c r="M241" s="169"/>
      <c r="N241" s="170"/>
      <c r="O241" s="170"/>
      <c r="P241" s="170"/>
      <c r="Q241" s="170"/>
      <c r="R241" s="170"/>
      <c r="S241" s="170"/>
      <c r="T241" s="171"/>
      <c r="AT241" s="166" t="s">
        <v>174</v>
      </c>
      <c r="AU241" s="166" t="s">
        <v>84</v>
      </c>
      <c r="AV241" s="13" t="s">
        <v>82</v>
      </c>
      <c r="AW241" s="13" t="s">
        <v>30</v>
      </c>
      <c r="AX241" s="13" t="s">
        <v>74</v>
      </c>
      <c r="AY241" s="166" t="s">
        <v>166</v>
      </c>
    </row>
    <row r="242" spans="1:65" s="13" customFormat="1" ht="22.5">
      <c r="B242" s="164"/>
      <c r="D242" s="165" t="s">
        <v>174</v>
      </c>
      <c r="E242" s="166" t="s">
        <v>1</v>
      </c>
      <c r="F242" s="167" t="s">
        <v>629</v>
      </c>
      <c r="H242" s="166" t="s">
        <v>1</v>
      </c>
      <c r="I242" s="168"/>
      <c r="L242" s="164"/>
      <c r="M242" s="169"/>
      <c r="N242" s="170"/>
      <c r="O242" s="170"/>
      <c r="P242" s="170"/>
      <c r="Q242" s="170"/>
      <c r="R242" s="170"/>
      <c r="S242" s="170"/>
      <c r="T242" s="171"/>
      <c r="AT242" s="166" t="s">
        <v>174</v>
      </c>
      <c r="AU242" s="166" t="s">
        <v>84</v>
      </c>
      <c r="AV242" s="13" t="s">
        <v>82</v>
      </c>
      <c r="AW242" s="13" t="s">
        <v>30</v>
      </c>
      <c r="AX242" s="13" t="s">
        <v>74</v>
      </c>
      <c r="AY242" s="166" t="s">
        <v>166</v>
      </c>
    </row>
    <row r="243" spans="1:65" s="14" customFormat="1" ht="11.25">
      <c r="B243" s="172"/>
      <c r="D243" s="165" t="s">
        <v>174</v>
      </c>
      <c r="E243" s="173" t="s">
        <v>1</v>
      </c>
      <c r="F243" s="174" t="s">
        <v>691</v>
      </c>
      <c r="H243" s="175">
        <v>1.6</v>
      </c>
      <c r="I243" s="176"/>
      <c r="L243" s="172"/>
      <c r="M243" s="177"/>
      <c r="N243" s="178"/>
      <c r="O243" s="178"/>
      <c r="P243" s="178"/>
      <c r="Q243" s="178"/>
      <c r="R243" s="178"/>
      <c r="S243" s="178"/>
      <c r="T243" s="179"/>
      <c r="AT243" s="173" t="s">
        <v>174</v>
      </c>
      <c r="AU243" s="173" t="s">
        <v>84</v>
      </c>
      <c r="AV243" s="14" t="s">
        <v>84</v>
      </c>
      <c r="AW243" s="14" t="s">
        <v>30</v>
      </c>
      <c r="AX243" s="14" t="s">
        <v>74</v>
      </c>
      <c r="AY243" s="173" t="s">
        <v>166</v>
      </c>
    </row>
    <row r="244" spans="1:65" s="13" customFormat="1" ht="11.25">
      <c r="B244" s="164"/>
      <c r="D244" s="165" t="s">
        <v>174</v>
      </c>
      <c r="E244" s="166" t="s">
        <v>1</v>
      </c>
      <c r="F244" s="167" t="s">
        <v>631</v>
      </c>
      <c r="H244" s="166" t="s">
        <v>1</v>
      </c>
      <c r="I244" s="168"/>
      <c r="L244" s="164"/>
      <c r="M244" s="169"/>
      <c r="N244" s="170"/>
      <c r="O244" s="170"/>
      <c r="P244" s="170"/>
      <c r="Q244" s="170"/>
      <c r="R244" s="170"/>
      <c r="S244" s="170"/>
      <c r="T244" s="171"/>
      <c r="AT244" s="166" t="s">
        <v>174</v>
      </c>
      <c r="AU244" s="166" t="s">
        <v>84</v>
      </c>
      <c r="AV244" s="13" t="s">
        <v>82</v>
      </c>
      <c r="AW244" s="13" t="s">
        <v>30</v>
      </c>
      <c r="AX244" s="13" t="s">
        <v>74</v>
      </c>
      <c r="AY244" s="166" t="s">
        <v>166</v>
      </c>
    </row>
    <row r="245" spans="1:65" s="14" customFormat="1" ht="11.25">
      <c r="B245" s="172"/>
      <c r="D245" s="165" t="s">
        <v>174</v>
      </c>
      <c r="E245" s="173" t="s">
        <v>1</v>
      </c>
      <c r="F245" s="174" t="s">
        <v>692</v>
      </c>
      <c r="H245" s="175">
        <v>17.559999999999999</v>
      </c>
      <c r="I245" s="176"/>
      <c r="L245" s="172"/>
      <c r="M245" s="177"/>
      <c r="N245" s="178"/>
      <c r="O245" s="178"/>
      <c r="P245" s="178"/>
      <c r="Q245" s="178"/>
      <c r="R245" s="178"/>
      <c r="S245" s="178"/>
      <c r="T245" s="179"/>
      <c r="AT245" s="173" t="s">
        <v>174</v>
      </c>
      <c r="AU245" s="173" t="s">
        <v>84</v>
      </c>
      <c r="AV245" s="14" t="s">
        <v>84</v>
      </c>
      <c r="AW245" s="14" t="s">
        <v>30</v>
      </c>
      <c r="AX245" s="14" t="s">
        <v>74</v>
      </c>
      <c r="AY245" s="173" t="s">
        <v>166</v>
      </c>
    </row>
    <row r="246" spans="1:65" s="13" customFormat="1" ht="11.25">
      <c r="B246" s="164"/>
      <c r="D246" s="165" t="s">
        <v>174</v>
      </c>
      <c r="E246" s="166" t="s">
        <v>1</v>
      </c>
      <c r="F246" s="167" t="s">
        <v>633</v>
      </c>
      <c r="H246" s="166" t="s">
        <v>1</v>
      </c>
      <c r="I246" s="168"/>
      <c r="L246" s="164"/>
      <c r="M246" s="169"/>
      <c r="N246" s="170"/>
      <c r="O246" s="170"/>
      <c r="P246" s="170"/>
      <c r="Q246" s="170"/>
      <c r="R246" s="170"/>
      <c r="S246" s="170"/>
      <c r="T246" s="171"/>
      <c r="AT246" s="166" t="s">
        <v>174</v>
      </c>
      <c r="AU246" s="166" t="s">
        <v>84</v>
      </c>
      <c r="AV246" s="13" t="s">
        <v>82</v>
      </c>
      <c r="AW246" s="13" t="s">
        <v>30</v>
      </c>
      <c r="AX246" s="13" t="s">
        <v>74</v>
      </c>
      <c r="AY246" s="166" t="s">
        <v>166</v>
      </c>
    </row>
    <row r="247" spans="1:65" s="14" customFormat="1" ht="11.25">
      <c r="B247" s="172"/>
      <c r="D247" s="165" t="s">
        <v>174</v>
      </c>
      <c r="E247" s="173" t="s">
        <v>1</v>
      </c>
      <c r="F247" s="174" t="s">
        <v>691</v>
      </c>
      <c r="H247" s="175">
        <v>1.6</v>
      </c>
      <c r="I247" s="176"/>
      <c r="L247" s="172"/>
      <c r="M247" s="177"/>
      <c r="N247" s="178"/>
      <c r="O247" s="178"/>
      <c r="P247" s="178"/>
      <c r="Q247" s="178"/>
      <c r="R247" s="178"/>
      <c r="S247" s="178"/>
      <c r="T247" s="179"/>
      <c r="AT247" s="173" t="s">
        <v>174</v>
      </c>
      <c r="AU247" s="173" t="s">
        <v>84</v>
      </c>
      <c r="AV247" s="14" t="s">
        <v>84</v>
      </c>
      <c r="AW247" s="14" t="s">
        <v>30</v>
      </c>
      <c r="AX247" s="14" t="s">
        <v>74</v>
      </c>
      <c r="AY247" s="173" t="s">
        <v>166</v>
      </c>
    </row>
    <row r="248" spans="1:65" s="15" customFormat="1" ht="11.25">
      <c r="B248" s="180"/>
      <c r="D248" s="165" t="s">
        <v>174</v>
      </c>
      <c r="E248" s="181" t="s">
        <v>1</v>
      </c>
      <c r="F248" s="182" t="s">
        <v>177</v>
      </c>
      <c r="H248" s="183">
        <v>20.76</v>
      </c>
      <c r="I248" s="184"/>
      <c r="L248" s="180"/>
      <c r="M248" s="185"/>
      <c r="N248" s="186"/>
      <c r="O248" s="186"/>
      <c r="P248" s="186"/>
      <c r="Q248" s="186"/>
      <c r="R248" s="186"/>
      <c r="S248" s="186"/>
      <c r="T248" s="187"/>
      <c r="AT248" s="181" t="s">
        <v>174</v>
      </c>
      <c r="AU248" s="181" t="s">
        <v>84</v>
      </c>
      <c r="AV248" s="15" t="s">
        <v>172</v>
      </c>
      <c r="AW248" s="15" t="s">
        <v>30</v>
      </c>
      <c r="AX248" s="15" t="s">
        <v>82</v>
      </c>
      <c r="AY248" s="181" t="s">
        <v>166</v>
      </c>
    </row>
    <row r="249" spans="1:65" s="2" customFormat="1" ht="21.75" customHeight="1">
      <c r="A249" s="32"/>
      <c r="B249" s="149"/>
      <c r="C249" s="150" t="s">
        <v>231</v>
      </c>
      <c r="D249" s="150" t="s">
        <v>168</v>
      </c>
      <c r="E249" s="151" t="s">
        <v>613</v>
      </c>
      <c r="F249" s="152" t="s">
        <v>614</v>
      </c>
      <c r="G249" s="153" t="s">
        <v>247</v>
      </c>
      <c r="H249" s="154">
        <v>20.76</v>
      </c>
      <c r="I249" s="155"/>
      <c r="J249" s="156">
        <f>ROUND(I249*H249,2)</f>
        <v>0</v>
      </c>
      <c r="K249" s="157"/>
      <c r="L249" s="33"/>
      <c r="M249" s="158" t="s">
        <v>1</v>
      </c>
      <c r="N249" s="159" t="s">
        <v>39</v>
      </c>
      <c r="O249" s="58"/>
      <c r="P249" s="160">
        <f>O249*H249</f>
        <v>0</v>
      </c>
      <c r="Q249" s="160">
        <v>0</v>
      </c>
      <c r="R249" s="160">
        <f>Q249*H249</f>
        <v>0</v>
      </c>
      <c r="S249" s="160">
        <v>0</v>
      </c>
      <c r="T249" s="161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2" t="s">
        <v>172</v>
      </c>
      <c r="AT249" s="162" t="s">
        <v>168</v>
      </c>
      <c r="AU249" s="162" t="s">
        <v>84</v>
      </c>
      <c r="AY249" s="17" t="s">
        <v>166</v>
      </c>
      <c r="BE249" s="163">
        <f>IF(N249="základní",J249,0)</f>
        <v>0</v>
      </c>
      <c r="BF249" s="163">
        <f>IF(N249="snížená",J249,0)</f>
        <v>0</v>
      </c>
      <c r="BG249" s="163">
        <f>IF(N249="zákl. přenesená",J249,0)</f>
        <v>0</v>
      </c>
      <c r="BH249" s="163">
        <f>IF(N249="sníž. přenesená",J249,0)</f>
        <v>0</v>
      </c>
      <c r="BI249" s="163">
        <f>IF(N249="nulová",J249,0)</f>
        <v>0</v>
      </c>
      <c r="BJ249" s="17" t="s">
        <v>82</v>
      </c>
      <c r="BK249" s="163">
        <f>ROUND(I249*H249,2)</f>
        <v>0</v>
      </c>
      <c r="BL249" s="17" t="s">
        <v>172</v>
      </c>
      <c r="BM249" s="162" t="s">
        <v>693</v>
      </c>
    </row>
    <row r="250" spans="1:65" s="13" customFormat="1" ht="11.25">
      <c r="B250" s="164"/>
      <c r="D250" s="165" t="s">
        <v>174</v>
      </c>
      <c r="E250" s="166" t="s">
        <v>1</v>
      </c>
      <c r="F250" s="167" t="s">
        <v>690</v>
      </c>
      <c r="H250" s="166" t="s">
        <v>1</v>
      </c>
      <c r="I250" s="168"/>
      <c r="L250" s="164"/>
      <c r="M250" s="169"/>
      <c r="N250" s="170"/>
      <c r="O250" s="170"/>
      <c r="P250" s="170"/>
      <c r="Q250" s="170"/>
      <c r="R250" s="170"/>
      <c r="S250" s="170"/>
      <c r="T250" s="171"/>
      <c r="AT250" s="166" t="s">
        <v>174</v>
      </c>
      <c r="AU250" s="166" t="s">
        <v>84</v>
      </c>
      <c r="AV250" s="13" t="s">
        <v>82</v>
      </c>
      <c r="AW250" s="13" t="s">
        <v>30</v>
      </c>
      <c r="AX250" s="13" t="s">
        <v>74</v>
      </c>
      <c r="AY250" s="166" t="s">
        <v>166</v>
      </c>
    </row>
    <row r="251" spans="1:65" s="13" customFormat="1" ht="22.5">
      <c r="B251" s="164"/>
      <c r="D251" s="165" t="s">
        <v>174</v>
      </c>
      <c r="E251" s="166" t="s">
        <v>1</v>
      </c>
      <c r="F251" s="167" t="s">
        <v>629</v>
      </c>
      <c r="H251" s="166" t="s">
        <v>1</v>
      </c>
      <c r="I251" s="168"/>
      <c r="L251" s="164"/>
      <c r="M251" s="169"/>
      <c r="N251" s="170"/>
      <c r="O251" s="170"/>
      <c r="P251" s="170"/>
      <c r="Q251" s="170"/>
      <c r="R251" s="170"/>
      <c r="S251" s="170"/>
      <c r="T251" s="171"/>
      <c r="AT251" s="166" t="s">
        <v>174</v>
      </c>
      <c r="AU251" s="166" t="s">
        <v>84</v>
      </c>
      <c r="AV251" s="13" t="s">
        <v>82</v>
      </c>
      <c r="AW251" s="13" t="s">
        <v>30</v>
      </c>
      <c r="AX251" s="13" t="s">
        <v>74</v>
      </c>
      <c r="AY251" s="166" t="s">
        <v>166</v>
      </c>
    </row>
    <row r="252" spans="1:65" s="14" customFormat="1" ht="11.25">
      <c r="B252" s="172"/>
      <c r="D252" s="165" t="s">
        <v>174</v>
      </c>
      <c r="E252" s="173" t="s">
        <v>1</v>
      </c>
      <c r="F252" s="174" t="s">
        <v>691</v>
      </c>
      <c r="H252" s="175">
        <v>1.6</v>
      </c>
      <c r="I252" s="176"/>
      <c r="L252" s="172"/>
      <c r="M252" s="177"/>
      <c r="N252" s="178"/>
      <c r="O252" s="178"/>
      <c r="P252" s="178"/>
      <c r="Q252" s="178"/>
      <c r="R252" s="178"/>
      <c r="S252" s="178"/>
      <c r="T252" s="179"/>
      <c r="AT252" s="173" t="s">
        <v>174</v>
      </c>
      <c r="AU252" s="173" t="s">
        <v>84</v>
      </c>
      <c r="AV252" s="14" t="s">
        <v>84</v>
      </c>
      <c r="AW252" s="14" t="s">
        <v>30</v>
      </c>
      <c r="AX252" s="14" t="s">
        <v>74</v>
      </c>
      <c r="AY252" s="173" t="s">
        <v>166</v>
      </c>
    </row>
    <row r="253" spans="1:65" s="13" customFormat="1" ht="11.25">
      <c r="B253" s="164"/>
      <c r="D253" s="165" t="s">
        <v>174</v>
      </c>
      <c r="E253" s="166" t="s">
        <v>1</v>
      </c>
      <c r="F253" s="167" t="s">
        <v>631</v>
      </c>
      <c r="H253" s="166" t="s">
        <v>1</v>
      </c>
      <c r="I253" s="168"/>
      <c r="L253" s="164"/>
      <c r="M253" s="169"/>
      <c r="N253" s="170"/>
      <c r="O253" s="170"/>
      <c r="P253" s="170"/>
      <c r="Q253" s="170"/>
      <c r="R253" s="170"/>
      <c r="S253" s="170"/>
      <c r="T253" s="171"/>
      <c r="AT253" s="166" t="s">
        <v>174</v>
      </c>
      <c r="AU253" s="166" t="s">
        <v>84</v>
      </c>
      <c r="AV253" s="13" t="s">
        <v>82</v>
      </c>
      <c r="AW253" s="13" t="s">
        <v>30</v>
      </c>
      <c r="AX253" s="13" t="s">
        <v>74</v>
      </c>
      <c r="AY253" s="166" t="s">
        <v>166</v>
      </c>
    </row>
    <row r="254" spans="1:65" s="14" customFormat="1" ht="11.25">
      <c r="B254" s="172"/>
      <c r="D254" s="165" t="s">
        <v>174</v>
      </c>
      <c r="E254" s="173" t="s">
        <v>1</v>
      </c>
      <c r="F254" s="174" t="s">
        <v>692</v>
      </c>
      <c r="H254" s="175">
        <v>17.559999999999999</v>
      </c>
      <c r="I254" s="176"/>
      <c r="L254" s="172"/>
      <c r="M254" s="177"/>
      <c r="N254" s="178"/>
      <c r="O254" s="178"/>
      <c r="P254" s="178"/>
      <c r="Q254" s="178"/>
      <c r="R254" s="178"/>
      <c r="S254" s="178"/>
      <c r="T254" s="179"/>
      <c r="AT254" s="173" t="s">
        <v>174</v>
      </c>
      <c r="AU254" s="173" t="s">
        <v>84</v>
      </c>
      <c r="AV254" s="14" t="s">
        <v>84</v>
      </c>
      <c r="AW254" s="14" t="s">
        <v>30</v>
      </c>
      <c r="AX254" s="14" t="s">
        <v>74</v>
      </c>
      <c r="AY254" s="173" t="s">
        <v>166</v>
      </c>
    </row>
    <row r="255" spans="1:65" s="13" customFormat="1" ht="11.25">
      <c r="B255" s="164"/>
      <c r="D255" s="165" t="s">
        <v>174</v>
      </c>
      <c r="E255" s="166" t="s">
        <v>1</v>
      </c>
      <c r="F255" s="167" t="s">
        <v>633</v>
      </c>
      <c r="H255" s="166" t="s">
        <v>1</v>
      </c>
      <c r="I255" s="168"/>
      <c r="L255" s="164"/>
      <c r="M255" s="169"/>
      <c r="N255" s="170"/>
      <c r="O255" s="170"/>
      <c r="P255" s="170"/>
      <c r="Q255" s="170"/>
      <c r="R255" s="170"/>
      <c r="S255" s="170"/>
      <c r="T255" s="171"/>
      <c r="AT255" s="166" t="s">
        <v>174</v>
      </c>
      <c r="AU255" s="166" t="s">
        <v>84</v>
      </c>
      <c r="AV255" s="13" t="s">
        <v>82</v>
      </c>
      <c r="AW255" s="13" t="s">
        <v>30</v>
      </c>
      <c r="AX255" s="13" t="s">
        <v>74</v>
      </c>
      <c r="AY255" s="166" t="s">
        <v>166</v>
      </c>
    </row>
    <row r="256" spans="1:65" s="14" customFormat="1" ht="11.25">
      <c r="B256" s="172"/>
      <c r="D256" s="165" t="s">
        <v>174</v>
      </c>
      <c r="E256" s="173" t="s">
        <v>1</v>
      </c>
      <c r="F256" s="174" t="s">
        <v>691</v>
      </c>
      <c r="H256" s="175">
        <v>1.6</v>
      </c>
      <c r="I256" s="176"/>
      <c r="L256" s="172"/>
      <c r="M256" s="177"/>
      <c r="N256" s="178"/>
      <c r="O256" s="178"/>
      <c r="P256" s="178"/>
      <c r="Q256" s="178"/>
      <c r="R256" s="178"/>
      <c r="S256" s="178"/>
      <c r="T256" s="179"/>
      <c r="AT256" s="173" t="s">
        <v>174</v>
      </c>
      <c r="AU256" s="173" t="s">
        <v>84</v>
      </c>
      <c r="AV256" s="14" t="s">
        <v>84</v>
      </c>
      <c r="AW256" s="14" t="s">
        <v>30</v>
      </c>
      <c r="AX256" s="14" t="s">
        <v>74</v>
      </c>
      <c r="AY256" s="173" t="s">
        <v>166</v>
      </c>
    </row>
    <row r="257" spans="1:65" s="15" customFormat="1" ht="11.25">
      <c r="B257" s="180"/>
      <c r="D257" s="165" t="s">
        <v>174</v>
      </c>
      <c r="E257" s="181" t="s">
        <v>1</v>
      </c>
      <c r="F257" s="182" t="s">
        <v>177</v>
      </c>
      <c r="H257" s="183">
        <v>20.76</v>
      </c>
      <c r="I257" s="184"/>
      <c r="L257" s="180"/>
      <c r="M257" s="185"/>
      <c r="N257" s="186"/>
      <c r="O257" s="186"/>
      <c r="P257" s="186"/>
      <c r="Q257" s="186"/>
      <c r="R257" s="186"/>
      <c r="S257" s="186"/>
      <c r="T257" s="187"/>
      <c r="AT257" s="181" t="s">
        <v>174</v>
      </c>
      <c r="AU257" s="181" t="s">
        <v>84</v>
      </c>
      <c r="AV257" s="15" t="s">
        <v>172</v>
      </c>
      <c r="AW257" s="15" t="s">
        <v>30</v>
      </c>
      <c r="AX257" s="15" t="s">
        <v>82</v>
      </c>
      <c r="AY257" s="181" t="s">
        <v>166</v>
      </c>
    </row>
    <row r="258" spans="1:65" s="2" customFormat="1" ht="24.2" customHeight="1">
      <c r="A258" s="32"/>
      <c r="B258" s="149"/>
      <c r="C258" s="150" t="s">
        <v>306</v>
      </c>
      <c r="D258" s="150" t="s">
        <v>168</v>
      </c>
      <c r="E258" s="151" t="s">
        <v>617</v>
      </c>
      <c r="F258" s="152" t="s">
        <v>618</v>
      </c>
      <c r="G258" s="153" t="s">
        <v>247</v>
      </c>
      <c r="H258" s="154">
        <v>394.44</v>
      </c>
      <c r="I258" s="155"/>
      <c r="J258" s="156">
        <f>ROUND(I258*H258,2)</f>
        <v>0</v>
      </c>
      <c r="K258" s="157"/>
      <c r="L258" s="33"/>
      <c r="M258" s="158" t="s">
        <v>1</v>
      </c>
      <c r="N258" s="159" t="s">
        <v>39</v>
      </c>
      <c r="O258" s="58"/>
      <c r="P258" s="160">
        <f>O258*H258</f>
        <v>0</v>
      </c>
      <c r="Q258" s="160">
        <v>0</v>
      </c>
      <c r="R258" s="160">
        <f>Q258*H258</f>
        <v>0</v>
      </c>
      <c r="S258" s="160">
        <v>0</v>
      </c>
      <c r="T258" s="161">
        <f>S258*H258</f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2" t="s">
        <v>172</v>
      </c>
      <c r="AT258" s="162" t="s">
        <v>168</v>
      </c>
      <c r="AU258" s="162" t="s">
        <v>84</v>
      </c>
      <c r="AY258" s="17" t="s">
        <v>166</v>
      </c>
      <c r="BE258" s="163">
        <f>IF(N258="základní",J258,0)</f>
        <v>0</v>
      </c>
      <c r="BF258" s="163">
        <f>IF(N258="snížená",J258,0)</f>
        <v>0</v>
      </c>
      <c r="BG258" s="163">
        <f>IF(N258="zákl. přenesená",J258,0)</f>
        <v>0</v>
      </c>
      <c r="BH258" s="163">
        <f>IF(N258="sníž. přenesená",J258,0)</f>
        <v>0</v>
      </c>
      <c r="BI258" s="163">
        <f>IF(N258="nulová",J258,0)</f>
        <v>0</v>
      </c>
      <c r="BJ258" s="17" t="s">
        <v>82</v>
      </c>
      <c r="BK258" s="163">
        <f>ROUND(I258*H258,2)</f>
        <v>0</v>
      </c>
      <c r="BL258" s="17" t="s">
        <v>172</v>
      </c>
      <c r="BM258" s="162" t="s">
        <v>694</v>
      </c>
    </row>
    <row r="259" spans="1:65" s="13" customFormat="1" ht="11.25">
      <c r="B259" s="164"/>
      <c r="D259" s="165" t="s">
        <v>174</v>
      </c>
      <c r="E259" s="166" t="s">
        <v>1</v>
      </c>
      <c r="F259" s="167" t="s">
        <v>690</v>
      </c>
      <c r="H259" s="166" t="s">
        <v>1</v>
      </c>
      <c r="I259" s="168"/>
      <c r="L259" s="164"/>
      <c r="M259" s="169"/>
      <c r="N259" s="170"/>
      <c r="O259" s="170"/>
      <c r="P259" s="170"/>
      <c r="Q259" s="170"/>
      <c r="R259" s="170"/>
      <c r="S259" s="170"/>
      <c r="T259" s="171"/>
      <c r="AT259" s="166" t="s">
        <v>174</v>
      </c>
      <c r="AU259" s="166" t="s">
        <v>84</v>
      </c>
      <c r="AV259" s="13" t="s">
        <v>82</v>
      </c>
      <c r="AW259" s="13" t="s">
        <v>30</v>
      </c>
      <c r="AX259" s="13" t="s">
        <v>74</v>
      </c>
      <c r="AY259" s="166" t="s">
        <v>166</v>
      </c>
    </row>
    <row r="260" spans="1:65" s="13" customFormat="1" ht="22.5">
      <c r="B260" s="164"/>
      <c r="D260" s="165" t="s">
        <v>174</v>
      </c>
      <c r="E260" s="166" t="s">
        <v>1</v>
      </c>
      <c r="F260" s="167" t="s">
        <v>629</v>
      </c>
      <c r="H260" s="166" t="s">
        <v>1</v>
      </c>
      <c r="I260" s="168"/>
      <c r="L260" s="164"/>
      <c r="M260" s="169"/>
      <c r="N260" s="170"/>
      <c r="O260" s="170"/>
      <c r="P260" s="170"/>
      <c r="Q260" s="170"/>
      <c r="R260" s="170"/>
      <c r="S260" s="170"/>
      <c r="T260" s="171"/>
      <c r="AT260" s="166" t="s">
        <v>174</v>
      </c>
      <c r="AU260" s="166" t="s">
        <v>84</v>
      </c>
      <c r="AV260" s="13" t="s">
        <v>82</v>
      </c>
      <c r="AW260" s="13" t="s">
        <v>30</v>
      </c>
      <c r="AX260" s="13" t="s">
        <v>74</v>
      </c>
      <c r="AY260" s="166" t="s">
        <v>166</v>
      </c>
    </row>
    <row r="261" spans="1:65" s="14" customFormat="1" ht="11.25">
      <c r="B261" s="172"/>
      <c r="D261" s="165" t="s">
        <v>174</v>
      </c>
      <c r="E261" s="173" t="s">
        <v>1</v>
      </c>
      <c r="F261" s="174" t="s">
        <v>691</v>
      </c>
      <c r="H261" s="175">
        <v>1.6</v>
      </c>
      <c r="I261" s="176"/>
      <c r="L261" s="172"/>
      <c r="M261" s="177"/>
      <c r="N261" s="178"/>
      <c r="O261" s="178"/>
      <c r="P261" s="178"/>
      <c r="Q261" s="178"/>
      <c r="R261" s="178"/>
      <c r="S261" s="178"/>
      <c r="T261" s="179"/>
      <c r="AT261" s="173" t="s">
        <v>174</v>
      </c>
      <c r="AU261" s="173" t="s">
        <v>84</v>
      </c>
      <c r="AV261" s="14" t="s">
        <v>84</v>
      </c>
      <c r="AW261" s="14" t="s">
        <v>30</v>
      </c>
      <c r="AX261" s="14" t="s">
        <v>74</v>
      </c>
      <c r="AY261" s="173" t="s">
        <v>166</v>
      </c>
    </row>
    <row r="262" spans="1:65" s="13" customFormat="1" ht="11.25">
      <c r="B262" s="164"/>
      <c r="D262" s="165" t="s">
        <v>174</v>
      </c>
      <c r="E262" s="166" t="s">
        <v>1</v>
      </c>
      <c r="F262" s="167" t="s">
        <v>631</v>
      </c>
      <c r="H262" s="166" t="s">
        <v>1</v>
      </c>
      <c r="I262" s="168"/>
      <c r="L262" s="164"/>
      <c r="M262" s="169"/>
      <c r="N262" s="170"/>
      <c r="O262" s="170"/>
      <c r="P262" s="170"/>
      <c r="Q262" s="170"/>
      <c r="R262" s="170"/>
      <c r="S262" s="170"/>
      <c r="T262" s="171"/>
      <c r="AT262" s="166" t="s">
        <v>174</v>
      </c>
      <c r="AU262" s="166" t="s">
        <v>84</v>
      </c>
      <c r="AV262" s="13" t="s">
        <v>82</v>
      </c>
      <c r="AW262" s="13" t="s">
        <v>30</v>
      </c>
      <c r="AX262" s="13" t="s">
        <v>74</v>
      </c>
      <c r="AY262" s="166" t="s">
        <v>166</v>
      </c>
    </row>
    <row r="263" spans="1:65" s="14" customFormat="1" ht="11.25">
      <c r="B263" s="172"/>
      <c r="D263" s="165" t="s">
        <v>174</v>
      </c>
      <c r="E263" s="173" t="s">
        <v>1</v>
      </c>
      <c r="F263" s="174" t="s">
        <v>692</v>
      </c>
      <c r="H263" s="175">
        <v>17.559999999999999</v>
      </c>
      <c r="I263" s="176"/>
      <c r="L263" s="172"/>
      <c r="M263" s="177"/>
      <c r="N263" s="178"/>
      <c r="O263" s="178"/>
      <c r="P263" s="178"/>
      <c r="Q263" s="178"/>
      <c r="R263" s="178"/>
      <c r="S263" s="178"/>
      <c r="T263" s="179"/>
      <c r="AT263" s="173" t="s">
        <v>174</v>
      </c>
      <c r="AU263" s="173" t="s">
        <v>84</v>
      </c>
      <c r="AV263" s="14" t="s">
        <v>84</v>
      </c>
      <c r="AW263" s="14" t="s">
        <v>30</v>
      </c>
      <c r="AX263" s="14" t="s">
        <v>74</v>
      </c>
      <c r="AY263" s="173" t="s">
        <v>166</v>
      </c>
    </row>
    <row r="264" spans="1:65" s="13" customFormat="1" ht="11.25">
      <c r="B264" s="164"/>
      <c r="D264" s="165" t="s">
        <v>174</v>
      </c>
      <c r="E264" s="166" t="s">
        <v>1</v>
      </c>
      <c r="F264" s="167" t="s">
        <v>633</v>
      </c>
      <c r="H264" s="166" t="s">
        <v>1</v>
      </c>
      <c r="I264" s="168"/>
      <c r="L264" s="164"/>
      <c r="M264" s="169"/>
      <c r="N264" s="170"/>
      <c r="O264" s="170"/>
      <c r="P264" s="170"/>
      <c r="Q264" s="170"/>
      <c r="R264" s="170"/>
      <c r="S264" s="170"/>
      <c r="T264" s="171"/>
      <c r="AT264" s="166" t="s">
        <v>174</v>
      </c>
      <c r="AU264" s="166" t="s">
        <v>84</v>
      </c>
      <c r="AV264" s="13" t="s">
        <v>82</v>
      </c>
      <c r="AW264" s="13" t="s">
        <v>30</v>
      </c>
      <c r="AX264" s="13" t="s">
        <v>74</v>
      </c>
      <c r="AY264" s="166" t="s">
        <v>166</v>
      </c>
    </row>
    <row r="265" spans="1:65" s="14" customFormat="1" ht="11.25">
      <c r="B265" s="172"/>
      <c r="D265" s="165" t="s">
        <v>174</v>
      </c>
      <c r="E265" s="173" t="s">
        <v>1</v>
      </c>
      <c r="F265" s="174" t="s">
        <v>691</v>
      </c>
      <c r="H265" s="175">
        <v>1.6</v>
      </c>
      <c r="I265" s="176"/>
      <c r="L265" s="172"/>
      <c r="M265" s="177"/>
      <c r="N265" s="178"/>
      <c r="O265" s="178"/>
      <c r="P265" s="178"/>
      <c r="Q265" s="178"/>
      <c r="R265" s="178"/>
      <c r="S265" s="178"/>
      <c r="T265" s="179"/>
      <c r="AT265" s="173" t="s">
        <v>174</v>
      </c>
      <c r="AU265" s="173" t="s">
        <v>84</v>
      </c>
      <c r="AV265" s="14" t="s">
        <v>84</v>
      </c>
      <c r="AW265" s="14" t="s">
        <v>30</v>
      </c>
      <c r="AX265" s="14" t="s">
        <v>74</v>
      </c>
      <c r="AY265" s="173" t="s">
        <v>166</v>
      </c>
    </row>
    <row r="266" spans="1:65" s="15" customFormat="1" ht="11.25">
      <c r="B266" s="180"/>
      <c r="D266" s="165" t="s">
        <v>174</v>
      </c>
      <c r="E266" s="181" t="s">
        <v>1</v>
      </c>
      <c r="F266" s="182" t="s">
        <v>177</v>
      </c>
      <c r="H266" s="183">
        <v>20.76</v>
      </c>
      <c r="I266" s="184"/>
      <c r="L266" s="180"/>
      <c r="M266" s="185"/>
      <c r="N266" s="186"/>
      <c r="O266" s="186"/>
      <c r="P266" s="186"/>
      <c r="Q266" s="186"/>
      <c r="R266" s="186"/>
      <c r="S266" s="186"/>
      <c r="T266" s="187"/>
      <c r="AT266" s="181" t="s">
        <v>174</v>
      </c>
      <c r="AU266" s="181" t="s">
        <v>84</v>
      </c>
      <c r="AV266" s="15" t="s">
        <v>172</v>
      </c>
      <c r="AW266" s="15" t="s">
        <v>30</v>
      </c>
      <c r="AX266" s="15" t="s">
        <v>82</v>
      </c>
      <c r="AY266" s="181" t="s">
        <v>166</v>
      </c>
    </row>
    <row r="267" spans="1:65" s="14" customFormat="1" ht="11.25">
      <c r="B267" s="172"/>
      <c r="D267" s="165" t="s">
        <v>174</v>
      </c>
      <c r="F267" s="174" t="s">
        <v>695</v>
      </c>
      <c r="H267" s="175">
        <v>394.44</v>
      </c>
      <c r="I267" s="176"/>
      <c r="L267" s="172"/>
      <c r="M267" s="177"/>
      <c r="N267" s="178"/>
      <c r="O267" s="178"/>
      <c r="P267" s="178"/>
      <c r="Q267" s="178"/>
      <c r="R267" s="178"/>
      <c r="S267" s="178"/>
      <c r="T267" s="179"/>
      <c r="AT267" s="173" t="s">
        <v>174</v>
      </c>
      <c r="AU267" s="173" t="s">
        <v>84</v>
      </c>
      <c r="AV267" s="14" t="s">
        <v>84</v>
      </c>
      <c r="AW267" s="14" t="s">
        <v>3</v>
      </c>
      <c r="AX267" s="14" t="s">
        <v>82</v>
      </c>
      <c r="AY267" s="173" t="s">
        <v>166</v>
      </c>
    </row>
    <row r="268" spans="1:65" s="2" customFormat="1" ht="24.2" customHeight="1">
      <c r="A268" s="32"/>
      <c r="B268" s="149"/>
      <c r="C268" s="150" t="s">
        <v>311</v>
      </c>
      <c r="D268" s="150" t="s">
        <v>168</v>
      </c>
      <c r="E268" s="151" t="s">
        <v>696</v>
      </c>
      <c r="F268" s="152" t="s">
        <v>697</v>
      </c>
      <c r="G268" s="153" t="s">
        <v>171</v>
      </c>
      <c r="H268" s="154">
        <v>103</v>
      </c>
      <c r="I268" s="155"/>
      <c r="J268" s="156">
        <f>ROUND(I268*H268,2)</f>
        <v>0</v>
      </c>
      <c r="K268" s="157"/>
      <c r="L268" s="33"/>
      <c r="M268" s="158" t="s">
        <v>1</v>
      </c>
      <c r="N268" s="159" t="s">
        <v>39</v>
      </c>
      <c r="O268" s="58"/>
      <c r="P268" s="160">
        <f>O268*H268</f>
        <v>0</v>
      </c>
      <c r="Q268" s="160">
        <v>2.0000000000000002E-5</v>
      </c>
      <c r="R268" s="160">
        <f>Q268*H268</f>
        <v>2.0600000000000002E-3</v>
      </c>
      <c r="S268" s="160">
        <v>0</v>
      </c>
      <c r="T268" s="161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62" t="s">
        <v>698</v>
      </c>
      <c r="AT268" s="162" t="s">
        <v>168</v>
      </c>
      <c r="AU268" s="162" t="s">
        <v>84</v>
      </c>
      <c r="AY268" s="17" t="s">
        <v>166</v>
      </c>
      <c r="BE268" s="163">
        <f>IF(N268="základní",J268,0)</f>
        <v>0</v>
      </c>
      <c r="BF268" s="163">
        <f>IF(N268="snížená",J268,0)</f>
        <v>0</v>
      </c>
      <c r="BG268" s="163">
        <f>IF(N268="zákl. přenesená",J268,0)</f>
        <v>0</v>
      </c>
      <c r="BH268" s="163">
        <f>IF(N268="sníž. přenesená",J268,0)</f>
        <v>0</v>
      </c>
      <c r="BI268" s="163">
        <f>IF(N268="nulová",J268,0)</f>
        <v>0</v>
      </c>
      <c r="BJ268" s="17" t="s">
        <v>82</v>
      </c>
      <c r="BK268" s="163">
        <f>ROUND(I268*H268,2)</f>
        <v>0</v>
      </c>
      <c r="BL268" s="17" t="s">
        <v>698</v>
      </c>
      <c r="BM268" s="162" t="s">
        <v>699</v>
      </c>
    </row>
    <row r="269" spans="1:65" s="13" customFormat="1" ht="22.5">
      <c r="B269" s="164"/>
      <c r="D269" s="165" t="s">
        <v>174</v>
      </c>
      <c r="E269" s="166" t="s">
        <v>1</v>
      </c>
      <c r="F269" s="167" t="s">
        <v>700</v>
      </c>
      <c r="H269" s="166" t="s">
        <v>1</v>
      </c>
      <c r="I269" s="168"/>
      <c r="L269" s="164"/>
      <c r="M269" s="169"/>
      <c r="N269" s="170"/>
      <c r="O269" s="170"/>
      <c r="P269" s="170"/>
      <c r="Q269" s="170"/>
      <c r="R269" s="170"/>
      <c r="S269" s="170"/>
      <c r="T269" s="171"/>
      <c r="AT269" s="166" t="s">
        <v>174</v>
      </c>
      <c r="AU269" s="166" t="s">
        <v>84</v>
      </c>
      <c r="AV269" s="13" t="s">
        <v>82</v>
      </c>
      <c r="AW269" s="13" t="s">
        <v>30</v>
      </c>
      <c r="AX269" s="13" t="s">
        <v>74</v>
      </c>
      <c r="AY269" s="166" t="s">
        <v>166</v>
      </c>
    </row>
    <row r="270" spans="1:65" s="14" customFormat="1" ht="11.25">
      <c r="B270" s="172"/>
      <c r="D270" s="165" t="s">
        <v>174</v>
      </c>
      <c r="E270" s="173" t="s">
        <v>1</v>
      </c>
      <c r="F270" s="174" t="s">
        <v>701</v>
      </c>
      <c r="H270" s="175">
        <v>103</v>
      </c>
      <c r="I270" s="176"/>
      <c r="L270" s="172"/>
      <c r="M270" s="177"/>
      <c r="N270" s="178"/>
      <c r="O270" s="178"/>
      <c r="P270" s="178"/>
      <c r="Q270" s="178"/>
      <c r="R270" s="178"/>
      <c r="S270" s="178"/>
      <c r="T270" s="179"/>
      <c r="AT270" s="173" t="s">
        <v>174</v>
      </c>
      <c r="AU270" s="173" t="s">
        <v>84</v>
      </c>
      <c r="AV270" s="14" t="s">
        <v>84</v>
      </c>
      <c r="AW270" s="14" t="s">
        <v>30</v>
      </c>
      <c r="AX270" s="14" t="s">
        <v>74</v>
      </c>
      <c r="AY270" s="173" t="s">
        <v>166</v>
      </c>
    </row>
    <row r="271" spans="1:65" s="15" customFormat="1" ht="11.25">
      <c r="B271" s="180"/>
      <c r="D271" s="165" t="s">
        <v>174</v>
      </c>
      <c r="E271" s="181" t="s">
        <v>1</v>
      </c>
      <c r="F271" s="182" t="s">
        <v>177</v>
      </c>
      <c r="H271" s="183">
        <v>103</v>
      </c>
      <c r="I271" s="184"/>
      <c r="L271" s="180"/>
      <c r="M271" s="185"/>
      <c r="N271" s="186"/>
      <c r="O271" s="186"/>
      <c r="P271" s="186"/>
      <c r="Q271" s="186"/>
      <c r="R271" s="186"/>
      <c r="S271" s="186"/>
      <c r="T271" s="187"/>
      <c r="AT271" s="181" t="s">
        <v>174</v>
      </c>
      <c r="AU271" s="181" t="s">
        <v>84</v>
      </c>
      <c r="AV271" s="15" t="s">
        <v>172</v>
      </c>
      <c r="AW271" s="15" t="s">
        <v>30</v>
      </c>
      <c r="AX271" s="15" t="s">
        <v>82</v>
      </c>
      <c r="AY271" s="181" t="s">
        <v>166</v>
      </c>
    </row>
    <row r="272" spans="1:65" s="12" customFormat="1" ht="22.9" customHeight="1">
      <c r="B272" s="136"/>
      <c r="D272" s="137" t="s">
        <v>73</v>
      </c>
      <c r="E272" s="147" t="s">
        <v>190</v>
      </c>
      <c r="F272" s="147" t="s">
        <v>702</v>
      </c>
      <c r="I272" s="139"/>
      <c r="J272" s="148">
        <f>BK272</f>
        <v>0</v>
      </c>
      <c r="L272" s="136"/>
      <c r="M272" s="141"/>
      <c r="N272" s="142"/>
      <c r="O272" s="142"/>
      <c r="P272" s="143">
        <f>SUM(P273:P286)</f>
        <v>0</v>
      </c>
      <c r="Q272" s="142"/>
      <c r="R272" s="143">
        <f>SUM(R273:R286)</f>
        <v>0.89660000000000006</v>
      </c>
      <c r="S272" s="142"/>
      <c r="T272" s="144">
        <f>SUM(T273:T286)</f>
        <v>0</v>
      </c>
      <c r="AR272" s="137" t="s">
        <v>82</v>
      </c>
      <c r="AT272" s="145" t="s">
        <v>73</v>
      </c>
      <c r="AU272" s="145" t="s">
        <v>82</v>
      </c>
      <c r="AY272" s="137" t="s">
        <v>166</v>
      </c>
      <c r="BK272" s="146">
        <f>SUM(BK273:BK286)</f>
        <v>0</v>
      </c>
    </row>
    <row r="273" spans="1:65" s="2" customFormat="1" ht="24.2" customHeight="1">
      <c r="A273" s="32"/>
      <c r="B273" s="149"/>
      <c r="C273" s="150" t="s">
        <v>316</v>
      </c>
      <c r="D273" s="150" t="s">
        <v>168</v>
      </c>
      <c r="E273" s="151" t="s">
        <v>703</v>
      </c>
      <c r="F273" s="152" t="s">
        <v>704</v>
      </c>
      <c r="G273" s="153" t="s">
        <v>705</v>
      </c>
      <c r="H273" s="154">
        <v>210</v>
      </c>
      <c r="I273" s="155"/>
      <c r="J273" s="156">
        <f>ROUND(I273*H273,2)</f>
        <v>0</v>
      </c>
      <c r="K273" s="157"/>
      <c r="L273" s="33"/>
      <c r="M273" s="158" t="s">
        <v>1</v>
      </c>
      <c r="N273" s="159" t="s">
        <v>39</v>
      </c>
      <c r="O273" s="58"/>
      <c r="P273" s="160">
        <f>O273*H273</f>
        <v>0</v>
      </c>
      <c r="Q273" s="160">
        <v>2.7999999999999998E-4</v>
      </c>
      <c r="R273" s="160">
        <f>Q273*H273</f>
        <v>5.8799999999999998E-2</v>
      </c>
      <c r="S273" s="160">
        <v>0</v>
      </c>
      <c r="T273" s="161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2" t="s">
        <v>172</v>
      </c>
      <c r="AT273" s="162" t="s">
        <v>168</v>
      </c>
      <c r="AU273" s="162" t="s">
        <v>84</v>
      </c>
      <c r="AY273" s="17" t="s">
        <v>166</v>
      </c>
      <c r="BE273" s="163">
        <f>IF(N273="základní",J273,0)</f>
        <v>0</v>
      </c>
      <c r="BF273" s="163">
        <f>IF(N273="snížená",J273,0)</f>
        <v>0</v>
      </c>
      <c r="BG273" s="163">
        <f>IF(N273="zákl. přenesená",J273,0)</f>
        <v>0</v>
      </c>
      <c r="BH273" s="163">
        <f>IF(N273="sníž. přenesená",J273,0)</f>
        <v>0</v>
      </c>
      <c r="BI273" s="163">
        <f>IF(N273="nulová",J273,0)</f>
        <v>0</v>
      </c>
      <c r="BJ273" s="17" t="s">
        <v>82</v>
      </c>
      <c r="BK273" s="163">
        <f>ROUND(I273*H273,2)</f>
        <v>0</v>
      </c>
      <c r="BL273" s="17" t="s">
        <v>172</v>
      </c>
      <c r="BM273" s="162" t="s">
        <v>706</v>
      </c>
    </row>
    <row r="274" spans="1:65" s="13" customFormat="1" ht="11.25">
      <c r="B274" s="164"/>
      <c r="D274" s="165" t="s">
        <v>174</v>
      </c>
      <c r="E274" s="166" t="s">
        <v>1</v>
      </c>
      <c r="F274" s="167" t="s">
        <v>707</v>
      </c>
      <c r="H274" s="166" t="s">
        <v>1</v>
      </c>
      <c r="I274" s="168"/>
      <c r="L274" s="164"/>
      <c r="M274" s="169"/>
      <c r="N274" s="170"/>
      <c r="O274" s="170"/>
      <c r="P274" s="170"/>
      <c r="Q274" s="170"/>
      <c r="R274" s="170"/>
      <c r="S274" s="170"/>
      <c r="T274" s="171"/>
      <c r="AT274" s="166" t="s">
        <v>174</v>
      </c>
      <c r="AU274" s="166" t="s">
        <v>84</v>
      </c>
      <c r="AV274" s="13" t="s">
        <v>82</v>
      </c>
      <c r="AW274" s="13" t="s">
        <v>30</v>
      </c>
      <c r="AX274" s="13" t="s">
        <v>74</v>
      </c>
      <c r="AY274" s="166" t="s">
        <v>166</v>
      </c>
    </row>
    <row r="275" spans="1:65" s="14" customFormat="1" ht="11.25">
      <c r="B275" s="172"/>
      <c r="D275" s="165" t="s">
        <v>174</v>
      </c>
      <c r="E275" s="173" t="s">
        <v>1</v>
      </c>
      <c r="F275" s="174" t="s">
        <v>708</v>
      </c>
      <c r="H275" s="175">
        <v>210</v>
      </c>
      <c r="I275" s="176"/>
      <c r="L275" s="172"/>
      <c r="M275" s="177"/>
      <c r="N275" s="178"/>
      <c r="O275" s="178"/>
      <c r="P275" s="178"/>
      <c r="Q275" s="178"/>
      <c r="R275" s="178"/>
      <c r="S275" s="178"/>
      <c r="T275" s="179"/>
      <c r="AT275" s="173" t="s">
        <v>174</v>
      </c>
      <c r="AU275" s="173" t="s">
        <v>84</v>
      </c>
      <c r="AV275" s="14" t="s">
        <v>84</v>
      </c>
      <c r="AW275" s="14" t="s">
        <v>30</v>
      </c>
      <c r="AX275" s="14" t="s">
        <v>74</v>
      </c>
      <c r="AY275" s="173" t="s">
        <v>166</v>
      </c>
    </row>
    <row r="276" spans="1:65" s="15" customFormat="1" ht="11.25">
      <c r="B276" s="180"/>
      <c r="D276" s="165" t="s">
        <v>174</v>
      </c>
      <c r="E276" s="181" t="s">
        <v>1</v>
      </c>
      <c r="F276" s="182" t="s">
        <v>177</v>
      </c>
      <c r="H276" s="183">
        <v>210</v>
      </c>
      <c r="I276" s="184"/>
      <c r="L276" s="180"/>
      <c r="M276" s="185"/>
      <c r="N276" s="186"/>
      <c r="O276" s="186"/>
      <c r="P276" s="186"/>
      <c r="Q276" s="186"/>
      <c r="R276" s="186"/>
      <c r="S276" s="186"/>
      <c r="T276" s="187"/>
      <c r="AT276" s="181" t="s">
        <v>174</v>
      </c>
      <c r="AU276" s="181" t="s">
        <v>84</v>
      </c>
      <c r="AV276" s="15" t="s">
        <v>172</v>
      </c>
      <c r="AW276" s="15" t="s">
        <v>30</v>
      </c>
      <c r="AX276" s="15" t="s">
        <v>82</v>
      </c>
      <c r="AY276" s="181" t="s">
        <v>166</v>
      </c>
    </row>
    <row r="277" spans="1:65" s="2" customFormat="1" ht="16.5" customHeight="1">
      <c r="A277" s="32"/>
      <c r="B277" s="149"/>
      <c r="C277" s="191" t="s">
        <v>321</v>
      </c>
      <c r="D277" s="191" t="s">
        <v>244</v>
      </c>
      <c r="E277" s="192" t="s">
        <v>709</v>
      </c>
      <c r="F277" s="193" t="s">
        <v>710</v>
      </c>
      <c r="G277" s="194" t="s">
        <v>247</v>
      </c>
      <c r="H277" s="195">
        <v>1.1080000000000001</v>
      </c>
      <c r="I277" s="196"/>
      <c r="J277" s="197">
        <f>ROUND(I277*H277,2)</f>
        <v>0</v>
      </c>
      <c r="K277" s="198"/>
      <c r="L277" s="199"/>
      <c r="M277" s="200" t="s">
        <v>1</v>
      </c>
      <c r="N277" s="201" t="s">
        <v>39</v>
      </c>
      <c r="O277" s="58"/>
      <c r="P277" s="160">
        <f>O277*H277</f>
        <v>0</v>
      </c>
      <c r="Q277" s="160">
        <v>0.65</v>
      </c>
      <c r="R277" s="160">
        <f>Q277*H277</f>
        <v>0.72020000000000006</v>
      </c>
      <c r="S277" s="160">
        <v>0</v>
      </c>
      <c r="T277" s="161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62" t="s">
        <v>209</v>
      </c>
      <c r="AT277" s="162" t="s">
        <v>244</v>
      </c>
      <c r="AU277" s="162" t="s">
        <v>84</v>
      </c>
      <c r="AY277" s="17" t="s">
        <v>166</v>
      </c>
      <c r="BE277" s="163">
        <f>IF(N277="základní",J277,0)</f>
        <v>0</v>
      </c>
      <c r="BF277" s="163">
        <f>IF(N277="snížená",J277,0)</f>
        <v>0</v>
      </c>
      <c r="BG277" s="163">
        <f>IF(N277="zákl. přenesená",J277,0)</f>
        <v>0</v>
      </c>
      <c r="BH277" s="163">
        <f>IF(N277="sníž. přenesená",J277,0)</f>
        <v>0</v>
      </c>
      <c r="BI277" s="163">
        <f>IF(N277="nulová",J277,0)</f>
        <v>0</v>
      </c>
      <c r="BJ277" s="17" t="s">
        <v>82</v>
      </c>
      <c r="BK277" s="163">
        <f>ROUND(I277*H277,2)</f>
        <v>0</v>
      </c>
      <c r="BL277" s="17" t="s">
        <v>172</v>
      </c>
      <c r="BM277" s="162" t="s">
        <v>711</v>
      </c>
    </row>
    <row r="278" spans="1:65" s="13" customFormat="1" ht="11.25">
      <c r="B278" s="164"/>
      <c r="D278" s="165" t="s">
        <v>174</v>
      </c>
      <c r="E278" s="166" t="s">
        <v>1</v>
      </c>
      <c r="F278" s="167" t="s">
        <v>707</v>
      </c>
      <c r="H278" s="166" t="s">
        <v>1</v>
      </c>
      <c r="I278" s="168"/>
      <c r="L278" s="164"/>
      <c r="M278" s="169"/>
      <c r="N278" s="170"/>
      <c r="O278" s="170"/>
      <c r="P278" s="170"/>
      <c r="Q278" s="170"/>
      <c r="R278" s="170"/>
      <c r="S278" s="170"/>
      <c r="T278" s="171"/>
      <c r="AT278" s="166" t="s">
        <v>174</v>
      </c>
      <c r="AU278" s="166" t="s">
        <v>84</v>
      </c>
      <c r="AV278" s="13" t="s">
        <v>82</v>
      </c>
      <c r="AW278" s="13" t="s">
        <v>30</v>
      </c>
      <c r="AX278" s="13" t="s">
        <v>74</v>
      </c>
      <c r="AY278" s="166" t="s">
        <v>166</v>
      </c>
    </row>
    <row r="279" spans="1:65" s="13" customFormat="1" ht="11.25">
      <c r="B279" s="164"/>
      <c r="D279" s="165" t="s">
        <v>174</v>
      </c>
      <c r="E279" s="166" t="s">
        <v>1</v>
      </c>
      <c r="F279" s="167" t="s">
        <v>712</v>
      </c>
      <c r="H279" s="166" t="s">
        <v>1</v>
      </c>
      <c r="I279" s="168"/>
      <c r="L279" s="164"/>
      <c r="M279" s="169"/>
      <c r="N279" s="170"/>
      <c r="O279" s="170"/>
      <c r="P279" s="170"/>
      <c r="Q279" s="170"/>
      <c r="R279" s="170"/>
      <c r="S279" s="170"/>
      <c r="T279" s="171"/>
      <c r="AT279" s="166" t="s">
        <v>174</v>
      </c>
      <c r="AU279" s="166" t="s">
        <v>84</v>
      </c>
      <c r="AV279" s="13" t="s">
        <v>82</v>
      </c>
      <c r="AW279" s="13" t="s">
        <v>30</v>
      </c>
      <c r="AX279" s="13" t="s">
        <v>74</v>
      </c>
      <c r="AY279" s="166" t="s">
        <v>166</v>
      </c>
    </row>
    <row r="280" spans="1:65" s="14" customFormat="1" ht="11.25">
      <c r="B280" s="172"/>
      <c r="D280" s="165" t="s">
        <v>174</v>
      </c>
      <c r="E280" s="173" t="s">
        <v>1</v>
      </c>
      <c r="F280" s="174" t="s">
        <v>713</v>
      </c>
      <c r="H280" s="175">
        <v>1.0549999999999999</v>
      </c>
      <c r="I280" s="176"/>
      <c r="L280" s="172"/>
      <c r="M280" s="177"/>
      <c r="N280" s="178"/>
      <c r="O280" s="178"/>
      <c r="P280" s="178"/>
      <c r="Q280" s="178"/>
      <c r="R280" s="178"/>
      <c r="S280" s="178"/>
      <c r="T280" s="179"/>
      <c r="AT280" s="173" t="s">
        <v>174</v>
      </c>
      <c r="AU280" s="173" t="s">
        <v>84</v>
      </c>
      <c r="AV280" s="14" t="s">
        <v>84</v>
      </c>
      <c r="AW280" s="14" t="s">
        <v>30</v>
      </c>
      <c r="AX280" s="14" t="s">
        <v>74</v>
      </c>
      <c r="AY280" s="173" t="s">
        <v>166</v>
      </c>
    </row>
    <row r="281" spans="1:65" s="15" customFormat="1" ht="11.25">
      <c r="B281" s="180"/>
      <c r="D281" s="165" t="s">
        <v>174</v>
      </c>
      <c r="E281" s="181" t="s">
        <v>1</v>
      </c>
      <c r="F281" s="182" t="s">
        <v>177</v>
      </c>
      <c r="H281" s="183">
        <v>1.0549999999999999</v>
      </c>
      <c r="I281" s="184"/>
      <c r="L281" s="180"/>
      <c r="M281" s="185"/>
      <c r="N281" s="186"/>
      <c r="O281" s="186"/>
      <c r="P281" s="186"/>
      <c r="Q281" s="186"/>
      <c r="R281" s="186"/>
      <c r="S281" s="186"/>
      <c r="T281" s="187"/>
      <c r="AT281" s="181" t="s">
        <v>174</v>
      </c>
      <c r="AU281" s="181" t="s">
        <v>84</v>
      </c>
      <c r="AV281" s="15" t="s">
        <v>172</v>
      </c>
      <c r="AW281" s="15" t="s">
        <v>30</v>
      </c>
      <c r="AX281" s="15" t="s">
        <v>82</v>
      </c>
      <c r="AY281" s="181" t="s">
        <v>166</v>
      </c>
    </row>
    <row r="282" spans="1:65" s="14" customFormat="1" ht="11.25">
      <c r="B282" s="172"/>
      <c r="D282" s="165" t="s">
        <v>174</v>
      </c>
      <c r="F282" s="174" t="s">
        <v>714</v>
      </c>
      <c r="H282" s="175">
        <v>1.1080000000000001</v>
      </c>
      <c r="I282" s="176"/>
      <c r="L282" s="172"/>
      <c r="M282" s="177"/>
      <c r="N282" s="178"/>
      <c r="O282" s="178"/>
      <c r="P282" s="178"/>
      <c r="Q282" s="178"/>
      <c r="R282" s="178"/>
      <c r="S282" s="178"/>
      <c r="T282" s="179"/>
      <c r="AT282" s="173" t="s">
        <v>174</v>
      </c>
      <c r="AU282" s="173" t="s">
        <v>84</v>
      </c>
      <c r="AV282" s="14" t="s">
        <v>84</v>
      </c>
      <c r="AW282" s="14" t="s">
        <v>3</v>
      </c>
      <c r="AX282" s="14" t="s">
        <v>82</v>
      </c>
      <c r="AY282" s="173" t="s">
        <v>166</v>
      </c>
    </row>
    <row r="283" spans="1:65" s="2" customFormat="1" ht="16.5" customHeight="1">
      <c r="A283" s="32"/>
      <c r="B283" s="149"/>
      <c r="C283" s="150" t="s">
        <v>326</v>
      </c>
      <c r="D283" s="150" t="s">
        <v>168</v>
      </c>
      <c r="E283" s="151" t="s">
        <v>715</v>
      </c>
      <c r="F283" s="152" t="s">
        <v>716</v>
      </c>
      <c r="G283" s="153" t="s">
        <v>705</v>
      </c>
      <c r="H283" s="154">
        <v>210</v>
      </c>
      <c r="I283" s="155"/>
      <c r="J283" s="156">
        <f>ROUND(I283*H283,2)</f>
        <v>0</v>
      </c>
      <c r="K283" s="157"/>
      <c r="L283" s="33"/>
      <c r="M283" s="158" t="s">
        <v>1</v>
      </c>
      <c r="N283" s="159" t="s">
        <v>39</v>
      </c>
      <c r="O283" s="58"/>
      <c r="P283" s="160">
        <f>O283*H283</f>
        <v>0</v>
      </c>
      <c r="Q283" s="160">
        <v>5.5999999999999995E-4</v>
      </c>
      <c r="R283" s="160">
        <f>Q283*H283</f>
        <v>0.1176</v>
      </c>
      <c r="S283" s="160">
        <v>0</v>
      </c>
      <c r="T283" s="161">
        <f>S283*H283</f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62" t="s">
        <v>172</v>
      </c>
      <c r="AT283" s="162" t="s">
        <v>168</v>
      </c>
      <c r="AU283" s="162" t="s">
        <v>84</v>
      </c>
      <c r="AY283" s="17" t="s">
        <v>166</v>
      </c>
      <c r="BE283" s="163">
        <f>IF(N283="základní",J283,0)</f>
        <v>0</v>
      </c>
      <c r="BF283" s="163">
        <f>IF(N283="snížená",J283,0)</f>
        <v>0</v>
      </c>
      <c r="BG283" s="163">
        <f>IF(N283="zákl. přenesená",J283,0)</f>
        <v>0</v>
      </c>
      <c r="BH283" s="163">
        <f>IF(N283="sníž. přenesená",J283,0)</f>
        <v>0</v>
      </c>
      <c r="BI283" s="163">
        <f>IF(N283="nulová",J283,0)</f>
        <v>0</v>
      </c>
      <c r="BJ283" s="17" t="s">
        <v>82</v>
      </c>
      <c r="BK283" s="163">
        <f>ROUND(I283*H283,2)</f>
        <v>0</v>
      </c>
      <c r="BL283" s="17" t="s">
        <v>172</v>
      </c>
      <c r="BM283" s="162" t="s">
        <v>717</v>
      </c>
    </row>
    <row r="284" spans="1:65" s="13" customFormat="1" ht="11.25">
      <c r="B284" s="164"/>
      <c r="D284" s="165" t="s">
        <v>174</v>
      </c>
      <c r="E284" s="166" t="s">
        <v>1</v>
      </c>
      <c r="F284" s="167" t="s">
        <v>707</v>
      </c>
      <c r="H284" s="166" t="s">
        <v>1</v>
      </c>
      <c r="I284" s="168"/>
      <c r="L284" s="164"/>
      <c r="M284" s="169"/>
      <c r="N284" s="170"/>
      <c r="O284" s="170"/>
      <c r="P284" s="170"/>
      <c r="Q284" s="170"/>
      <c r="R284" s="170"/>
      <c r="S284" s="170"/>
      <c r="T284" s="171"/>
      <c r="AT284" s="166" t="s">
        <v>174</v>
      </c>
      <c r="AU284" s="166" t="s">
        <v>84</v>
      </c>
      <c r="AV284" s="13" t="s">
        <v>82</v>
      </c>
      <c r="AW284" s="13" t="s">
        <v>30</v>
      </c>
      <c r="AX284" s="13" t="s">
        <v>74</v>
      </c>
      <c r="AY284" s="166" t="s">
        <v>166</v>
      </c>
    </row>
    <row r="285" spans="1:65" s="14" customFormat="1" ht="11.25">
      <c r="B285" s="172"/>
      <c r="D285" s="165" t="s">
        <v>174</v>
      </c>
      <c r="E285" s="173" t="s">
        <v>1</v>
      </c>
      <c r="F285" s="174" t="s">
        <v>708</v>
      </c>
      <c r="H285" s="175">
        <v>210</v>
      </c>
      <c r="I285" s="176"/>
      <c r="L285" s="172"/>
      <c r="M285" s="177"/>
      <c r="N285" s="178"/>
      <c r="O285" s="178"/>
      <c r="P285" s="178"/>
      <c r="Q285" s="178"/>
      <c r="R285" s="178"/>
      <c r="S285" s="178"/>
      <c r="T285" s="179"/>
      <c r="AT285" s="173" t="s">
        <v>174</v>
      </c>
      <c r="AU285" s="173" t="s">
        <v>84</v>
      </c>
      <c r="AV285" s="14" t="s">
        <v>84</v>
      </c>
      <c r="AW285" s="14" t="s">
        <v>30</v>
      </c>
      <c r="AX285" s="14" t="s">
        <v>74</v>
      </c>
      <c r="AY285" s="173" t="s">
        <v>166</v>
      </c>
    </row>
    <row r="286" spans="1:65" s="15" customFormat="1" ht="11.25">
      <c r="B286" s="180"/>
      <c r="D286" s="165" t="s">
        <v>174</v>
      </c>
      <c r="E286" s="181" t="s">
        <v>1</v>
      </c>
      <c r="F286" s="182" t="s">
        <v>177</v>
      </c>
      <c r="H286" s="183">
        <v>210</v>
      </c>
      <c r="I286" s="184"/>
      <c r="L286" s="180"/>
      <c r="M286" s="185"/>
      <c r="N286" s="186"/>
      <c r="O286" s="186"/>
      <c r="P286" s="186"/>
      <c r="Q286" s="186"/>
      <c r="R286" s="186"/>
      <c r="S286" s="186"/>
      <c r="T286" s="187"/>
      <c r="AT286" s="181" t="s">
        <v>174</v>
      </c>
      <c r="AU286" s="181" t="s">
        <v>84</v>
      </c>
      <c r="AV286" s="15" t="s">
        <v>172</v>
      </c>
      <c r="AW286" s="15" t="s">
        <v>30</v>
      </c>
      <c r="AX286" s="15" t="s">
        <v>82</v>
      </c>
      <c r="AY286" s="181" t="s">
        <v>166</v>
      </c>
    </row>
    <row r="287" spans="1:65" s="12" customFormat="1" ht="22.9" customHeight="1">
      <c r="B287" s="136"/>
      <c r="D287" s="137" t="s">
        <v>73</v>
      </c>
      <c r="E287" s="147" t="s">
        <v>374</v>
      </c>
      <c r="F287" s="147" t="s">
        <v>375</v>
      </c>
      <c r="I287" s="139"/>
      <c r="J287" s="148">
        <f>BK287</f>
        <v>0</v>
      </c>
      <c r="L287" s="136"/>
      <c r="M287" s="141"/>
      <c r="N287" s="142"/>
      <c r="O287" s="142"/>
      <c r="P287" s="143">
        <f>P288</f>
        <v>0</v>
      </c>
      <c r="Q287" s="142"/>
      <c r="R287" s="143">
        <f>R288</f>
        <v>0</v>
      </c>
      <c r="S287" s="142"/>
      <c r="T287" s="144">
        <f>T288</f>
        <v>0</v>
      </c>
      <c r="AR287" s="137" t="s">
        <v>82</v>
      </c>
      <c r="AT287" s="145" t="s">
        <v>73</v>
      </c>
      <c r="AU287" s="145" t="s">
        <v>82</v>
      </c>
      <c r="AY287" s="137" t="s">
        <v>166</v>
      </c>
      <c r="BK287" s="146">
        <f>BK288</f>
        <v>0</v>
      </c>
    </row>
    <row r="288" spans="1:65" s="2" customFormat="1" ht="24.2" customHeight="1">
      <c r="A288" s="32"/>
      <c r="B288" s="149"/>
      <c r="C288" s="150" t="s">
        <v>331</v>
      </c>
      <c r="D288" s="150" t="s">
        <v>168</v>
      </c>
      <c r="E288" s="151" t="s">
        <v>377</v>
      </c>
      <c r="F288" s="152" t="s">
        <v>378</v>
      </c>
      <c r="G288" s="153" t="s">
        <v>379</v>
      </c>
      <c r="H288" s="154">
        <v>21.382999999999999</v>
      </c>
      <c r="I288" s="155"/>
      <c r="J288" s="156">
        <f>ROUND(I288*H288,2)</f>
        <v>0</v>
      </c>
      <c r="K288" s="157"/>
      <c r="L288" s="33"/>
      <c r="M288" s="202" t="s">
        <v>1</v>
      </c>
      <c r="N288" s="203" t="s">
        <v>39</v>
      </c>
      <c r="O288" s="204"/>
      <c r="P288" s="205">
        <f>O288*H288</f>
        <v>0</v>
      </c>
      <c r="Q288" s="205">
        <v>0</v>
      </c>
      <c r="R288" s="205">
        <f>Q288*H288</f>
        <v>0</v>
      </c>
      <c r="S288" s="205">
        <v>0</v>
      </c>
      <c r="T288" s="206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62" t="s">
        <v>172</v>
      </c>
      <c r="AT288" s="162" t="s">
        <v>168</v>
      </c>
      <c r="AU288" s="162" t="s">
        <v>84</v>
      </c>
      <c r="AY288" s="17" t="s">
        <v>166</v>
      </c>
      <c r="BE288" s="163">
        <f>IF(N288="základní",J288,0)</f>
        <v>0</v>
      </c>
      <c r="BF288" s="163">
        <f>IF(N288="snížená",J288,0)</f>
        <v>0</v>
      </c>
      <c r="BG288" s="163">
        <f>IF(N288="zákl. přenesená",J288,0)</f>
        <v>0</v>
      </c>
      <c r="BH288" s="163">
        <f>IF(N288="sníž. přenesená",J288,0)</f>
        <v>0</v>
      </c>
      <c r="BI288" s="163">
        <f>IF(N288="nulová",J288,0)</f>
        <v>0</v>
      </c>
      <c r="BJ288" s="17" t="s">
        <v>82</v>
      </c>
      <c r="BK288" s="163">
        <f>ROUND(I288*H288,2)</f>
        <v>0</v>
      </c>
      <c r="BL288" s="17" t="s">
        <v>172</v>
      </c>
      <c r="BM288" s="162" t="s">
        <v>718</v>
      </c>
    </row>
    <row r="289" spans="1:31" s="2" customFormat="1" ht="6.95" customHeight="1">
      <c r="A289" s="32"/>
      <c r="B289" s="47"/>
      <c r="C289" s="48"/>
      <c r="D289" s="48"/>
      <c r="E289" s="48"/>
      <c r="F289" s="48"/>
      <c r="G289" s="48"/>
      <c r="H289" s="48"/>
      <c r="I289" s="48"/>
      <c r="J289" s="48"/>
      <c r="K289" s="48"/>
      <c r="L289" s="33"/>
      <c r="M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</row>
  </sheetData>
  <autoFilter ref="C123:K288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250" t="s">
        <v>235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236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12" t="s">
        <v>719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17. 4. 2025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tr">
        <f>IF('Rekapitulace stavby'!AN10="","",'Rekapitulace stavby'!AN10)</f>
        <v/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IF('Rekapitulace stavby'!E11="","",'Rekapitulace stavby'!E11)</f>
        <v xml:space="preserve"> </v>
      </c>
      <c r="F17" s="32"/>
      <c r="G17" s="32"/>
      <c r="H17" s="32"/>
      <c r="I17" s="27" t="s">
        <v>26</v>
      </c>
      <c r="J17" s="25" t="str">
        <f>IF('Rekapitulace stavby'!AN11="","",'Rekapitulace stavby'!AN11)</f>
        <v/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3" t="str">
        <f>'Rekapitulace stavby'!E14</f>
        <v>Vyplň údaj</v>
      </c>
      <c r="F20" s="218"/>
      <c r="G20" s="218"/>
      <c r="H20" s="218"/>
      <c r="I20" s="27" t="s">
        <v>26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25</v>
      </c>
      <c r="J22" s="25" t="str">
        <f>IF('Rekapitulace stavby'!AN16="","",'Rekapitulace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IF('Rekapitulace stavby'!E17="","",'Rekapitulace stavby'!E17)</f>
        <v xml:space="preserve"> </v>
      </c>
      <c r="F23" s="32"/>
      <c r="G23" s="32"/>
      <c r="H23" s="32"/>
      <c r="I23" s="27" t="s">
        <v>26</v>
      </c>
      <c r="J23" s="25" t="str">
        <f>IF('Rekapitulace stavby'!AN17="","",'Rekapitulace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25</v>
      </c>
      <c r="J25" s="25" t="str">
        <f>IF('Rekapitulace stavby'!AN19="","",'Rekapitulace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IF('Rekapitulace stavby'!E20="","",'Rekapitulace stavby'!E20)</f>
        <v xml:space="preserve"> </v>
      </c>
      <c r="F26" s="32"/>
      <c r="G26" s="32"/>
      <c r="H26" s="32"/>
      <c r="I26" s="27" t="s">
        <v>26</v>
      </c>
      <c r="J26" s="25" t="str">
        <f>IF('Rekapitulace stavby'!AN20="","",'Rekapitulace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3" t="s">
        <v>1</v>
      </c>
      <c r="F29" s="223"/>
      <c r="G29" s="223"/>
      <c r="H29" s="22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34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38</v>
      </c>
      <c r="E35" s="27" t="s">
        <v>39</v>
      </c>
      <c r="F35" s="104">
        <f>ROUND((SUM(BE123:BE172)),  2)</f>
        <v>0</v>
      </c>
      <c r="G35" s="32"/>
      <c r="H35" s="32"/>
      <c r="I35" s="105">
        <v>0.21</v>
      </c>
      <c r="J35" s="104">
        <f>ROUND(((SUM(BE123:BE172))*I35),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40</v>
      </c>
      <c r="F36" s="104">
        <f>ROUND((SUM(BF123:BF172)),  2)</f>
        <v>0</v>
      </c>
      <c r="G36" s="32"/>
      <c r="H36" s="32"/>
      <c r="I36" s="105">
        <v>0.12</v>
      </c>
      <c r="J36" s="104">
        <f>ROUND(((SUM(BF123:BF172))*I36),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4">
        <f>ROUND((SUM(BG123:BG172)),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4">
        <f>ROUND((SUM(BH123:BH172)),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4">
        <f>ROUND((SUM(BI123:BI172)),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250" t="s">
        <v>235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236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12" t="str">
        <f>E11</f>
        <v>002.5 - Popínavé rostliny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 xml:space="preserve"> </v>
      </c>
      <c r="G91" s="32"/>
      <c r="H91" s="32"/>
      <c r="I91" s="27" t="s">
        <v>22</v>
      </c>
      <c r="J91" s="55" t="str">
        <f>IF(J14="","",J14)</f>
        <v>17. 4. 2025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24</v>
      </c>
      <c r="D93" s="32"/>
      <c r="E93" s="32"/>
      <c r="F93" s="25" t="str">
        <f>E17</f>
        <v xml:space="preserve"> </v>
      </c>
      <c r="G93" s="32"/>
      <c r="H93" s="32"/>
      <c r="I93" s="27" t="s">
        <v>29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148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>
      <c r="B100" s="121"/>
      <c r="D100" s="122" t="s">
        <v>149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>
      <c r="B101" s="121"/>
      <c r="D101" s="122" t="s">
        <v>238</v>
      </c>
      <c r="E101" s="123"/>
      <c r="F101" s="123"/>
      <c r="G101" s="123"/>
      <c r="H101" s="123"/>
      <c r="I101" s="123"/>
      <c r="J101" s="124">
        <f>J171</f>
        <v>0</v>
      </c>
      <c r="L101" s="121"/>
    </row>
    <row r="102" spans="1:47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4.95" customHeight="1">
      <c r="A108" s="32"/>
      <c r="B108" s="33"/>
      <c r="C108" s="21" t="s">
        <v>151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>
      <c r="A110" s="32"/>
      <c r="B110" s="33"/>
      <c r="C110" s="27" t="s">
        <v>16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>
      <c r="A111" s="32"/>
      <c r="B111" s="33"/>
      <c r="C111" s="32"/>
      <c r="D111" s="32"/>
      <c r="E111" s="250" t="str">
        <f>E7</f>
        <v>NÁVRH ZAHRADY MŠ V HOROUŠÁNKÁCH</v>
      </c>
      <c r="F111" s="251"/>
      <c r="G111" s="251"/>
      <c r="H111" s="251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>
      <c r="B112" s="20"/>
      <c r="C112" s="27" t="s">
        <v>141</v>
      </c>
      <c r="L112" s="20"/>
    </row>
    <row r="113" spans="1:65" s="2" customFormat="1" ht="16.5" customHeight="1">
      <c r="A113" s="32"/>
      <c r="B113" s="33"/>
      <c r="C113" s="32"/>
      <c r="D113" s="32"/>
      <c r="E113" s="250" t="s">
        <v>235</v>
      </c>
      <c r="F113" s="252"/>
      <c r="G113" s="252"/>
      <c r="H113" s="25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236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12" t="str">
        <f>E11</f>
        <v>002.5 - Popínavé rostliny</v>
      </c>
      <c r="F115" s="252"/>
      <c r="G115" s="252"/>
      <c r="H115" s="25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20</v>
      </c>
      <c r="D117" s="32"/>
      <c r="E117" s="32"/>
      <c r="F117" s="25" t="str">
        <f>F14</f>
        <v xml:space="preserve"> </v>
      </c>
      <c r="G117" s="32"/>
      <c r="H117" s="32"/>
      <c r="I117" s="27" t="s">
        <v>22</v>
      </c>
      <c r="J117" s="55" t="str">
        <f>IF(J14="","",J14)</f>
        <v>17. 4. 2025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24</v>
      </c>
      <c r="D119" s="32"/>
      <c r="E119" s="32"/>
      <c r="F119" s="25" t="str">
        <f>E17</f>
        <v xml:space="preserve"> </v>
      </c>
      <c r="G119" s="32"/>
      <c r="H119" s="32"/>
      <c r="I119" s="27" t="s">
        <v>29</v>
      </c>
      <c r="J119" s="30" t="str">
        <f>E23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27</v>
      </c>
      <c r="D120" s="32"/>
      <c r="E120" s="32"/>
      <c r="F120" s="25" t="str">
        <f>IF(E20="","",E20)</f>
        <v>Vyplň údaj</v>
      </c>
      <c r="G120" s="32"/>
      <c r="H120" s="32"/>
      <c r="I120" s="27" t="s">
        <v>31</v>
      </c>
      <c r="J120" s="30" t="str">
        <f>E26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152</v>
      </c>
      <c r="D122" s="128" t="s">
        <v>59</v>
      </c>
      <c r="E122" s="128" t="s">
        <v>55</v>
      </c>
      <c r="F122" s="128" t="s">
        <v>56</v>
      </c>
      <c r="G122" s="128" t="s">
        <v>153</v>
      </c>
      <c r="H122" s="128" t="s">
        <v>154</v>
      </c>
      <c r="I122" s="128" t="s">
        <v>155</v>
      </c>
      <c r="J122" s="129" t="s">
        <v>145</v>
      </c>
      <c r="K122" s="130" t="s">
        <v>156</v>
      </c>
      <c r="L122" s="131"/>
      <c r="M122" s="62" t="s">
        <v>1</v>
      </c>
      <c r="N122" s="63" t="s">
        <v>38</v>
      </c>
      <c r="O122" s="63" t="s">
        <v>157</v>
      </c>
      <c r="P122" s="63" t="s">
        <v>158</v>
      </c>
      <c r="Q122" s="63" t="s">
        <v>159</v>
      </c>
      <c r="R122" s="63" t="s">
        <v>160</v>
      </c>
      <c r="S122" s="63" t="s">
        <v>161</v>
      </c>
      <c r="T122" s="64" t="s">
        <v>162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163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1.052E-2</v>
      </c>
      <c r="S123" s="66"/>
      <c r="T123" s="134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73</v>
      </c>
      <c r="AU123" s="17" t="s">
        <v>147</v>
      </c>
      <c r="BK123" s="135">
        <f>BK124</f>
        <v>0</v>
      </c>
    </row>
    <row r="124" spans="1:65" s="12" customFormat="1" ht="25.9" customHeight="1">
      <c r="B124" s="136"/>
      <c r="D124" s="137" t="s">
        <v>73</v>
      </c>
      <c r="E124" s="138" t="s">
        <v>164</v>
      </c>
      <c r="F124" s="138" t="s">
        <v>165</v>
      </c>
      <c r="I124" s="139"/>
      <c r="J124" s="140">
        <f>BK124</f>
        <v>0</v>
      </c>
      <c r="L124" s="136"/>
      <c r="M124" s="141"/>
      <c r="N124" s="142"/>
      <c r="O124" s="142"/>
      <c r="P124" s="143">
        <f>P125+P171</f>
        <v>0</v>
      </c>
      <c r="Q124" s="142"/>
      <c r="R124" s="143">
        <f>R125+R171</f>
        <v>1.052E-2</v>
      </c>
      <c r="S124" s="142"/>
      <c r="T124" s="144">
        <f>T125+T171</f>
        <v>0</v>
      </c>
      <c r="AR124" s="137" t="s">
        <v>82</v>
      </c>
      <c r="AT124" s="145" t="s">
        <v>73</v>
      </c>
      <c r="AU124" s="145" t="s">
        <v>74</v>
      </c>
      <c r="AY124" s="137" t="s">
        <v>166</v>
      </c>
      <c r="BK124" s="146">
        <f>BK125+BK171</f>
        <v>0</v>
      </c>
    </row>
    <row r="125" spans="1:65" s="12" customFormat="1" ht="22.9" customHeight="1">
      <c r="B125" s="136"/>
      <c r="D125" s="137" t="s">
        <v>73</v>
      </c>
      <c r="E125" s="147" t="s">
        <v>82</v>
      </c>
      <c r="F125" s="147" t="s">
        <v>167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SUM(P126:P170)</f>
        <v>0</v>
      </c>
      <c r="Q125" s="142"/>
      <c r="R125" s="143">
        <f>SUM(R126:R170)</f>
        <v>1.052E-2</v>
      </c>
      <c r="S125" s="142"/>
      <c r="T125" s="144">
        <f>SUM(T126:T170)</f>
        <v>0</v>
      </c>
      <c r="AR125" s="137" t="s">
        <v>82</v>
      </c>
      <c r="AT125" s="145" t="s">
        <v>73</v>
      </c>
      <c r="AU125" s="145" t="s">
        <v>82</v>
      </c>
      <c r="AY125" s="137" t="s">
        <v>166</v>
      </c>
      <c r="BK125" s="146">
        <f>SUM(BK126:BK170)</f>
        <v>0</v>
      </c>
    </row>
    <row r="126" spans="1:65" s="2" customFormat="1" ht="37.9" customHeight="1">
      <c r="A126" s="32"/>
      <c r="B126" s="149"/>
      <c r="C126" s="150" t="s">
        <v>82</v>
      </c>
      <c r="D126" s="150" t="s">
        <v>168</v>
      </c>
      <c r="E126" s="151" t="s">
        <v>720</v>
      </c>
      <c r="F126" s="152" t="s">
        <v>721</v>
      </c>
      <c r="G126" s="153" t="s">
        <v>180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172</v>
      </c>
      <c r="AT126" s="162" t="s">
        <v>168</v>
      </c>
      <c r="AU126" s="162" t="s">
        <v>84</v>
      </c>
      <c r="AY126" s="17" t="s">
        <v>166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172</v>
      </c>
      <c r="BM126" s="162" t="s">
        <v>722</v>
      </c>
    </row>
    <row r="127" spans="1:65" s="14" customFormat="1" ht="11.25">
      <c r="B127" s="172"/>
      <c r="D127" s="165" t="s">
        <v>174</v>
      </c>
      <c r="E127" s="173" t="s">
        <v>1</v>
      </c>
      <c r="F127" s="174" t="s">
        <v>82</v>
      </c>
      <c r="H127" s="175">
        <v>1</v>
      </c>
      <c r="I127" s="176"/>
      <c r="L127" s="172"/>
      <c r="M127" s="177"/>
      <c r="N127" s="178"/>
      <c r="O127" s="178"/>
      <c r="P127" s="178"/>
      <c r="Q127" s="178"/>
      <c r="R127" s="178"/>
      <c r="S127" s="178"/>
      <c r="T127" s="179"/>
      <c r="AT127" s="173" t="s">
        <v>174</v>
      </c>
      <c r="AU127" s="173" t="s">
        <v>84</v>
      </c>
      <c r="AV127" s="14" t="s">
        <v>84</v>
      </c>
      <c r="AW127" s="14" t="s">
        <v>30</v>
      </c>
      <c r="AX127" s="14" t="s">
        <v>74</v>
      </c>
      <c r="AY127" s="173" t="s">
        <v>166</v>
      </c>
    </row>
    <row r="128" spans="1:65" s="15" customFormat="1" ht="11.25">
      <c r="B128" s="180"/>
      <c r="D128" s="165" t="s">
        <v>174</v>
      </c>
      <c r="E128" s="181" t="s">
        <v>1</v>
      </c>
      <c r="F128" s="182" t="s">
        <v>177</v>
      </c>
      <c r="H128" s="183">
        <v>1</v>
      </c>
      <c r="I128" s="184"/>
      <c r="L128" s="180"/>
      <c r="M128" s="185"/>
      <c r="N128" s="186"/>
      <c r="O128" s="186"/>
      <c r="P128" s="186"/>
      <c r="Q128" s="186"/>
      <c r="R128" s="186"/>
      <c r="S128" s="186"/>
      <c r="T128" s="187"/>
      <c r="AT128" s="181" t="s">
        <v>174</v>
      </c>
      <c r="AU128" s="181" t="s">
        <v>84</v>
      </c>
      <c r="AV128" s="15" t="s">
        <v>172</v>
      </c>
      <c r="AW128" s="15" t="s">
        <v>30</v>
      </c>
      <c r="AX128" s="15" t="s">
        <v>82</v>
      </c>
      <c r="AY128" s="181" t="s">
        <v>166</v>
      </c>
    </row>
    <row r="129" spans="1:65" s="2" customFormat="1" ht="16.5" customHeight="1">
      <c r="A129" s="32"/>
      <c r="B129" s="149"/>
      <c r="C129" s="191" t="s">
        <v>84</v>
      </c>
      <c r="D129" s="191" t="s">
        <v>244</v>
      </c>
      <c r="E129" s="192" t="s">
        <v>504</v>
      </c>
      <c r="F129" s="193" t="s">
        <v>505</v>
      </c>
      <c r="G129" s="194" t="s">
        <v>247</v>
      </c>
      <c r="H129" s="195">
        <v>3.2000000000000001E-2</v>
      </c>
      <c r="I129" s="196"/>
      <c r="J129" s="197">
        <f>ROUND(I129*H129,2)</f>
        <v>0</v>
      </c>
      <c r="K129" s="198"/>
      <c r="L129" s="199"/>
      <c r="M129" s="200" t="s">
        <v>1</v>
      </c>
      <c r="N129" s="201" t="s">
        <v>39</v>
      </c>
      <c r="O129" s="58"/>
      <c r="P129" s="160">
        <f>O129*H129</f>
        <v>0</v>
      </c>
      <c r="Q129" s="160">
        <v>0.22</v>
      </c>
      <c r="R129" s="160">
        <f>Q129*H129</f>
        <v>7.0400000000000003E-3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209</v>
      </c>
      <c r="AT129" s="162" t="s">
        <v>244</v>
      </c>
      <c r="AU129" s="162" t="s">
        <v>84</v>
      </c>
      <c r="AY129" s="17" t="s">
        <v>166</v>
      </c>
      <c r="BE129" s="163">
        <f>IF(N129="základní",J129,0)</f>
        <v>0</v>
      </c>
      <c r="BF129" s="163">
        <f>IF(N129="snížená",J129,0)</f>
        <v>0</v>
      </c>
      <c r="BG129" s="163">
        <f>IF(N129="zákl. přenesená",J129,0)</f>
        <v>0</v>
      </c>
      <c r="BH129" s="163">
        <f>IF(N129="sníž. přenesená",J129,0)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172</v>
      </c>
      <c r="BM129" s="162" t="s">
        <v>723</v>
      </c>
    </row>
    <row r="130" spans="1:65" s="13" customFormat="1" ht="22.5">
      <c r="B130" s="164"/>
      <c r="D130" s="165" t="s">
        <v>174</v>
      </c>
      <c r="E130" s="166" t="s">
        <v>1</v>
      </c>
      <c r="F130" s="167" t="s">
        <v>724</v>
      </c>
      <c r="H130" s="166" t="s">
        <v>1</v>
      </c>
      <c r="I130" s="168"/>
      <c r="L130" s="164"/>
      <c r="M130" s="169"/>
      <c r="N130" s="170"/>
      <c r="O130" s="170"/>
      <c r="P130" s="170"/>
      <c r="Q130" s="170"/>
      <c r="R130" s="170"/>
      <c r="S130" s="170"/>
      <c r="T130" s="171"/>
      <c r="AT130" s="166" t="s">
        <v>174</v>
      </c>
      <c r="AU130" s="166" t="s">
        <v>84</v>
      </c>
      <c r="AV130" s="13" t="s">
        <v>82</v>
      </c>
      <c r="AW130" s="13" t="s">
        <v>30</v>
      </c>
      <c r="AX130" s="13" t="s">
        <v>74</v>
      </c>
      <c r="AY130" s="166" t="s">
        <v>166</v>
      </c>
    </row>
    <row r="131" spans="1:65" s="13" customFormat="1" ht="22.5">
      <c r="B131" s="164"/>
      <c r="D131" s="165" t="s">
        <v>174</v>
      </c>
      <c r="E131" s="166" t="s">
        <v>1</v>
      </c>
      <c r="F131" s="167" t="s">
        <v>725</v>
      </c>
      <c r="H131" s="166" t="s">
        <v>1</v>
      </c>
      <c r="I131" s="168"/>
      <c r="L131" s="164"/>
      <c r="M131" s="169"/>
      <c r="N131" s="170"/>
      <c r="O131" s="170"/>
      <c r="P131" s="170"/>
      <c r="Q131" s="170"/>
      <c r="R131" s="170"/>
      <c r="S131" s="170"/>
      <c r="T131" s="171"/>
      <c r="AT131" s="166" t="s">
        <v>174</v>
      </c>
      <c r="AU131" s="166" t="s">
        <v>84</v>
      </c>
      <c r="AV131" s="13" t="s">
        <v>82</v>
      </c>
      <c r="AW131" s="13" t="s">
        <v>30</v>
      </c>
      <c r="AX131" s="13" t="s">
        <v>74</v>
      </c>
      <c r="AY131" s="166" t="s">
        <v>166</v>
      </c>
    </row>
    <row r="132" spans="1:65" s="13" customFormat="1" ht="22.5">
      <c r="B132" s="164"/>
      <c r="D132" s="165" t="s">
        <v>174</v>
      </c>
      <c r="E132" s="166" t="s">
        <v>1</v>
      </c>
      <c r="F132" s="167" t="s">
        <v>726</v>
      </c>
      <c r="H132" s="166" t="s">
        <v>1</v>
      </c>
      <c r="I132" s="168"/>
      <c r="L132" s="164"/>
      <c r="M132" s="169"/>
      <c r="N132" s="170"/>
      <c r="O132" s="170"/>
      <c r="P132" s="170"/>
      <c r="Q132" s="170"/>
      <c r="R132" s="170"/>
      <c r="S132" s="170"/>
      <c r="T132" s="171"/>
      <c r="AT132" s="166" t="s">
        <v>174</v>
      </c>
      <c r="AU132" s="166" t="s">
        <v>84</v>
      </c>
      <c r="AV132" s="13" t="s">
        <v>82</v>
      </c>
      <c r="AW132" s="13" t="s">
        <v>30</v>
      </c>
      <c r="AX132" s="13" t="s">
        <v>74</v>
      </c>
      <c r="AY132" s="166" t="s">
        <v>166</v>
      </c>
    </row>
    <row r="133" spans="1:65" s="13" customFormat="1" ht="11.25">
      <c r="B133" s="164"/>
      <c r="D133" s="165" t="s">
        <v>174</v>
      </c>
      <c r="E133" s="166" t="s">
        <v>1</v>
      </c>
      <c r="F133" s="167" t="s">
        <v>727</v>
      </c>
      <c r="H133" s="166" t="s">
        <v>1</v>
      </c>
      <c r="I133" s="168"/>
      <c r="L133" s="164"/>
      <c r="M133" s="169"/>
      <c r="N133" s="170"/>
      <c r="O133" s="170"/>
      <c r="P133" s="170"/>
      <c r="Q133" s="170"/>
      <c r="R133" s="170"/>
      <c r="S133" s="170"/>
      <c r="T133" s="171"/>
      <c r="AT133" s="166" t="s">
        <v>174</v>
      </c>
      <c r="AU133" s="166" t="s">
        <v>84</v>
      </c>
      <c r="AV133" s="13" t="s">
        <v>82</v>
      </c>
      <c r="AW133" s="13" t="s">
        <v>30</v>
      </c>
      <c r="AX133" s="13" t="s">
        <v>74</v>
      </c>
      <c r="AY133" s="166" t="s">
        <v>166</v>
      </c>
    </row>
    <row r="134" spans="1:65" s="14" customFormat="1" ht="11.25">
      <c r="B134" s="172"/>
      <c r="D134" s="165" t="s">
        <v>174</v>
      </c>
      <c r="E134" s="173" t="s">
        <v>1</v>
      </c>
      <c r="F134" s="174" t="s">
        <v>728</v>
      </c>
      <c r="H134" s="175">
        <v>0.03</v>
      </c>
      <c r="I134" s="176"/>
      <c r="L134" s="172"/>
      <c r="M134" s="177"/>
      <c r="N134" s="178"/>
      <c r="O134" s="178"/>
      <c r="P134" s="178"/>
      <c r="Q134" s="178"/>
      <c r="R134" s="178"/>
      <c r="S134" s="178"/>
      <c r="T134" s="179"/>
      <c r="AT134" s="173" t="s">
        <v>174</v>
      </c>
      <c r="AU134" s="173" t="s">
        <v>84</v>
      </c>
      <c r="AV134" s="14" t="s">
        <v>84</v>
      </c>
      <c r="AW134" s="14" t="s">
        <v>30</v>
      </c>
      <c r="AX134" s="14" t="s">
        <v>74</v>
      </c>
      <c r="AY134" s="173" t="s">
        <v>166</v>
      </c>
    </row>
    <row r="135" spans="1:65" s="15" customFormat="1" ht="11.25">
      <c r="B135" s="180"/>
      <c r="D135" s="165" t="s">
        <v>174</v>
      </c>
      <c r="E135" s="181" t="s">
        <v>1</v>
      </c>
      <c r="F135" s="182" t="s">
        <v>177</v>
      </c>
      <c r="H135" s="183">
        <v>0.03</v>
      </c>
      <c r="I135" s="184"/>
      <c r="L135" s="180"/>
      <c r="M135" s="185"/>
      <c r="N135" s="186"/>
      <c r="O135" s="186"/>
      <c r="P135" s="186"/>
      <c r="Q135" s="186"/>
      <c r="R135" s="186"/>
      <c r="S135" s="186"/>
      <c r="T135" s="187"/>
      <c r="AT135" s="181" t="s">
        <v>174</v>
      </c>
      <c r="AU135" s="181" t="s">
        <v>84</v>
      </c>
      <c r="AV135" s="15" t="s">
        <v>172</v>
      </c>
      <c r="AW135" s="15" t="s">
        <v>30</v>
      </c>
      <c r="AX135" s="15" t="s">
        <v>82</v>
      </c>
      <c r="AY135" s="181" t="s">
        <v>166</v>
      </c>
    </row>
    <row r="136" spans="1:65" s="14" customFormat="1" ht="11.25">
      <c r="B136" s="172"/>
      <c r="D136" s="165" t="s">
        <v>174</v>
      </c>
      <c r="F136" s="174" t="s">
        <v>729</v>
      </c>
      <c r="H136" s="175">
        <v>3.2000000000000001E-2</v>
      </c>
      <c r="I136" s="176"/>
      <c r="L136" s="172"/>
      <c r="M136" s="177"/>
      <c r="N136" s="178"/>
      <c r="O136" s="178"/>
      <c r="P136" s="178"/>
      <c r="Q136" s="178"/>
      <c r="R136" s="178"/>
      <c r="S136" s="178"/>
      <c r="T136" s="179"/>
      <c r="AT136" s="173" t="s">
        <v>174</v>
      </c>
      <c r="AU136" s="173" t="s">
        <v>84</v>
      </c>
      <c r="AV136" s="14" t="s">
        <v>84</v>
      </c>
      <c r="AW136" s="14" t="s">
        <v>3</v>
      </c>
      <c r="AX136" s="14" t="s">
        <v>82</v>
      </c>
      <c r="AY136" s="173" t="s">
        <v>166</v>
      </c>
    </row>
    <row r="137" spans="1:65" s="2" customFormat="1" ht="16.5" customHeight="1">
      <c r="A137" s="32"/>
      <c r="B137" s="149"/>
      <c r="C137" s="150" t="s">
        <v>190</v>
      </c>
      <c r="D137" s="150" t="s">
        <v>168</v>
      </c>
      <c r="E137" s="151" t="s">
        <v>730</v>
      </c>
      <c r="F137" s="152" t="s">
        <v>731</v>
      </c>
      <c r="G137" s="153" t="s">
        <v>180</v>
      </c>
      <c r="H137" s="154">
        <v>1</v>
      </c>
      <c r="I137" s="155"/>
      <c r="J137" s="156">
        <f>ROUND(I137*H137,2)</f>
        <v>0</v>
      </c>
      <c r="K137" s="157"/>
      <c r="L137" s="33"/>
      <c r="M137" s="158" t="s">
        <v>1</v>
      </c>
      <c r="N137" s="159" t="s">
        <v>39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172</v>
      </c>
      <c r="AT137" s="162" t="s">
        <v>168</v>
      </c>
      <c r="AU137" s="162" t="s">
        <v>84</v>
      </c>
      <c r="AY137" s="17" t="s">
        <v>166</v>
      </c>
      <c r="BE137" s="163">
        <f>IF(N137="základní",J137,0)</f>
        <v>0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7" t="s">
        <v>82</v>
      </c>
      <c r="BK137" s="163">
        <f>ROUND(I137*H137,2)</f>
        <v>0</v>
      </c>
      <c r="BL137" s="17" t="s">
        <v>172</v>
      </c>
      <c r="BM137" s="162" t="s">
        <v>732</v>
      </c>
    </row>
    <row r="138" spans="1:65" s="14" customFormat="1" ht="11.25">
      <c r="B138" s="172"/>
      <c r="D138" s="165" t="s">
        <v>174</v>
      </c>
      <c r="E138" s="173" t="s">
        <v>1</v>
      </c>
      <c r="F138" s="174" t="s">
        <v>82</v>
      </c>
      <c r="H138" s="175">
        <v>1</v>
      </c>
      <c r="I138" s="176"/>
      <c r="L138" s="172"/>
      <c r="M138" s="177"/>
      <c r="N138" s="178"/>
      <c r="O138" s="178"/>
      <c r="P138" s="178"/>
      <c r="Q138" s="178"/>
      <c r="R138" s="178"/>
      <c r="S138" s="178"/>
      <c r="T138" s="179"/>
      <c r="AT138" s="173" t="s">
        <v>174</v>
      </c>
      <c r="AU138" s="173" t="s">
        <v>84</v>
      </c>
      <c r="AV138" s="14" t="s">
        <v>84</v>
      </c>
      <c r="AW138" s="14" t="s">
        <v>30</v>
      </c>
      <c r="AX138" s="14" t="s">
        <v>74</v>
      </c>
      <c r="AY138" s="173" t="s">
        <v>166</v>
      </c>
    </row>
    <row r="139" spans="1:65" s="15" customFormat="1" ht="11.25">
      <c r="B139" s="180"/>
      <c r="D139" s="165" t="s">
        <v>174</v>
      </c>
      <c r="E139" s="181" t="s">
        <v>1</v>
      </c>
      <c r="F139" s="182" t="s">
        <v>177</v>
      </c>
      <c r="H139" s="183">
        <v>1</v>
      </c>
      <c r="I139" s="184"/>
      <c r="L139" s="180"/>
      <c r="M139" s="185"/>
      <c r="N139" s="186"/>
      <c r="O139" s="186"/>
      <c r="P139" s="186"/>
      <c r="Q139" s="186"/>
      <c r="R139" s="186"/>
      <c r="S139" s="186"/>
      <c r="T139" s="187"/>
      <c r="AT139" s="181" t="s">
        <v>174</v>
      </c>
      <c r="AU139" s="181" t="s">
        <v>84</v>
      </c>
      <c r="AV139" s="15" t="s">
        <v>172</v>
      </c>
      <c r="AW139" s="15" t="s">
        <v>30</v>
      </c>
      <c r="AX139" s="15" t="s">
        <v>82</v>
      </c>
      <c r="AY139" s="181" t="s">
        <v>166</v>
      </c>
    </row>
    <row r="140" spans="1:65" s="2" customFormat="1" ht="24.2" customHeight="1">
      <c r="A140" s="32"/>
      <c r="B140" s="149"/>
      <c r="C140" s="191" t="s">
        <v>172</v>
      </c>
      <c r="D140" s="191" t="s">
        <v>244</v>
      </c>
      <c r="E140" s="192" t="s">
        <v>733</v>
      </c>
      <c r="F140" s="193" t="s">
        <v>734</v>
      </c>
      <c r="G140" s="194" t="s">
        <v>180</v>
      </c>
      <c r="H140" s="195">
        <v>1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39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209</v>
      </c>
      <c r="AT140" s="162" t="s">
        <v>244</v>
      </c>
      <c r="AU140" s="162" t="s">
        <v>84</v>
      </c>
      <c r="AY140" s="17" t="s">
        <v>166</v>
      </c>
      <c r="BE140" s="163">
        <f>IF(N140="základní",J140,0)</f>
        <v>0</v>
      </c>
      <c r="BF140" s="163">
        <f>IF(N140="snížená",J140,0)</f>
        <v>0</v>
      </c>
      <c r="BG140" s="163">
        <f>IF(N140="zákl. přenesená",J140,0)</f>
        <v>0</v>
      </c>
      <c r="BH140" s="163">
        <f>IF(N140="sníž. přenesená",J140,0)</f>
        <v>0</v>
      </c>
      <c r="BI140" s="163">
        <f>IF(N140="nulová",J140,0)</f>
        <v>0</v>
      </c>
      <c r="BJ140" s="17" t="s">
        <v>82</v>
      </c>
      <c r="BK140" s="163">
        <f>ROUND(I140*H140,2)</f>
        <v>0</v>
      </c>
      <c r="BL140" s="17" t="s">
        <v>172</v>
      </c>
      <c r="BM140" s="162" t="s">
        <v>735</v>
      </c>
    </row>
    <row r="141" spans="1:65" s="14" customFormat="1" ht="11.25">
      <c r="B141" s="172"/>
      <c r="D141" s="165" t="s">
        <v>174</v>
      </c>
      <c r="E141" s="173" t="s">
        <v>1</v>
      </c>
      <c r="F141" s="174" t="s">
        <v>82</v>
      </c>
      <c r="H141" s="175">
        <v>1</v>
      </c>
      <c r="I141" s="176"/>
      <c r="L141" s="172"/>
      <c r="M141" s="177"/>
      <c r="N141" s="178"/>
      <c r="O141" s="178"/>
      <c r="P141" s="178"/>
      <c r="Q141" s="178"/>
      <c r="R141" s="178"/>
      <c r="S141" s="178"/>
      <c r="T141" s="179"/>
      <c r="AT141" s="173" t="s">
        <v>174</v>
      </c>
      <c r="AU141" s="173" t="s">
        <v>84</v>
      </c>
      <c r="AV141" s="14" t="s">
        <v>84</v>
      </c>
      <c r="AW141" s="14" t="s">
        <v>30</v>
      </c>
      <c r="AX141" s="14" t="s">
        <v>74</v>
      </c>
      <c r="AY141" s="173" t="s">
        <v>166</v>
      </c>
    </row>
    <row r="142" spans="1:65" s="15" customFormat="1" ht="11.25">
      <c r="B142" s="180"/>
      <c r="D142" s="165" t="s">
        <v>174</v>
      </c>
      <c r="E142" s="181" t="s">
        <v>1</v>
      </c>
      <c r="F142" s="182" t="s">
        <v>177</v>
      </c>
      <c r="H142" s="183">
        <v>1</v>
      </c>
      <c r="I142" s="184"/>
      <c r="L142" s="180"/>
      <c r="M142" s="185"/>
      <c r="N142" s="186"/>
      <c r="O142" s="186"/>
      <c r="P142" s="186"/>
      <c r="Q142" s="186"/>
      <c r="R142" s="186"/>
      <c r="S142" s="186"/>
      <c r="T142" s="187"/>
      <c r="AT142" s="181" t="s">
        <v>174</v>
      </c>
      <c r="AU142" s="181" t="s">
        <v>84</v>
      </c>
      <c r="AV142" s="15" t="s">
        <v>172</v>
      </c>
      <c r="AW142" s="15" t="s">
        <v>30</v>
      </c>
      <c r="AX142" s="15" t="s">
        <v>82</v>
      </c>
      <c r="AY142" s="181" t="s">
        <v>166</v>
      </c>
    </row>
    <row r="143" spans="1:65" s="2" customFormat="1" ht="24.2" customHeight="1">
      <c r="A143" s="32"/>
      <c r="B143" s="149"/>
      <c r="C143" s="150" t="s">
        <v>197</v>
      </c>
      <c r="D143" s="150" t="s">
        <v>168</v>
      </c>
      <c r="E143" s="151" t="s">
        <v>736</v>
      </c>
      <c r="F143" s="152" t="s">
        <v>737</v>
      </c>
      <c r="G143" s="153" t="s">
        <v>180</v>
      </c>
      <c r="H143" s="154">
        <v>1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172</v>
      </c>
      <c r="AT143" s="162" t="s">
        <v>168</v>
      </c>
      <c r="AU143" s="162" t="s">
        <v>84</v>
      </c>
      <c r="AY143" s="17" t="s">
        <v>166</v>
      </c>
      <c r="BE143" s="163">
        <f>IF(N143="základní",J143,0)</f>
        <v>0</v>
      </c>
      <c r="BF143" s="163">
        <f>IF(N143="snížená",J143,0)</f>
        <v>0</v>
      </c>
      <c r="BG143" s="163">
        <f>IF(N143="zákl. přenesená",J143,0)</f>
        <v>0</v>
      </c>
      <c r="BH143" s="163">
        <f>IF(N143="sníž. přenesená",J143,0)</f>
        <v>0</v>
      </c>
      <c r="BI143" s="163">
        <f>IF(N143="nulová",J143,0)</f>
        <v>0</v>
      </c>
      <c r="BJ143" s="17" t="s">
        <v>82</v>
      </c>
      <c r="BK143" s="163">
        <f>ROUND(I143*H143,2)</f>
        <v>0</v>
      </c>
      <c r="BL143" s="17" t="s">
        <v>172</v>
      </c>
      <c r="BM143" s="162" t="s">
        <v>738</v>
      </c>
    </row>
    <row r="144" spans="1:65" s="14" customFormat="1" ht="11.25">
      <c r="B144" s="172"/>
      <c r="D144" s="165" t="s">
        <v>174</v>
      </c>
      <c r="E144" s="173" t="s">
        <v>1</v>
      </c>
      <c r="F144" s="174" t="s">
        <v>82</v>
      </c>
      <c r="H144" s="175">
        <v>1</v>
      </c>
      <c r="I144" s="176"/>
      <c r="L144" s="172"/>
      <c r="M144" s="177"/>
      <c r="N144" s="178"/>
      <c r="O144" s="178"/>
      <c r="P144" s="178"/>
      <c r="Q144" s="178"/>
      <c r="R144" s="178"/>
      <c r="S144" s="178"/>
      <c r="T144" s="179"/>
      <c r="AT144" s="173" t="s">
        <v>174</v>
      </c>
      <c r="AU144" s="173" t="s">
        <v>84</v>
      </c>
      <c r="AV144" s="14" t="s">
        <v>84</v>
      </c>
      <c r="AW144" s="14" t="s">
        <v>30</v>
      </c>
      <c r="AX144" s="14" t="s">
        <v>74</v>
      </c>
      <c r="AY144" s="173" t="s">
        <v>166</v>
      </c>
    </row>
    <row r="145" spans="1:65" s="15" customFormat="1" ht="11.25">
      <c r="B145" s="180"/>
      <c r="D145" s="165" t="s">
        <v>174</v>
      </c>
      <c r="E145" s="181" t="s">
        <v>1</v>
      </c>
      <c r="F145" s="182" t="s">
        <v>177</v>
      </c>
      <c r="H145" s="183">
        <v>1</v>
      </c>
      <c r="I145" s="184"/>
      <c r="L145" s="180"/>
      <c r="M145" s="185"/>
      <c r="N145" s="186"/>
      <c r="O145" s="186"/>
      <c r="P145" s="186"/>
      <c r="Q145" s="186"/>
      <c r="R145" s="186"/>
      <c r="S145" s="186"/>
      <c r="T145" s="187"/>
      <c r="AT145" s="181" t="s">
        <v>174</v>
      </c>
      <c r="AU145" s="181" t="s">
        <v>84</v>
      </c>
      <c r="AV145" s="15" t="s">
        <v>172</v>
      </c>
      <c r="AW145" s="15" t="s">
        <v>30</v>
      </c>
      <c r="AX145" s="15" t="s">
        <v>82</v>
      </c>
      <c r="AY145" s="181" t="s">
        <v>166</v>
      </c>
    </row>
    <row r="146" spans="1:65" s="2" customFormat="1" ht="24.2" customHeight="1">
      <c r="A146" s="32"/>
      <c r="B146" s="149"/>
      <c r="C146" s="150" t="s">
        <v>201</v>
      </c>
      <c r="D146" s="150" t="s">
        <v>168</v>
      </c>
      <c r="E146" s="151" t="s">
        <v>739</v>
      </c>
      <c r="F146" s="152" t="s">
        <v>740</v>
      </c>
      <c r="G146" s="153" t="s">
        <v>180</v>
      </c>
      <c r="H146" s="154">
        <v>1</v>
      </c>
      <c r="I146" s="155"/>
      <c r="J146" s="156">
        <f>ROUND(I146*H146,2)</f>
        <v>0</v>
      </c>
      <c r="K146" s="157"/>
      <c r="L146" s="33"/>
      <c r="M146" s="158" t="s">
        <v>1</v>
      </c>
      <c r="N146" s="159" t="s">
        <v>39</v>
      </c>
      <c r="O146" s="58"/>
      <c r="P146" s="160">
        <f>O146*H146</f>
        <v>0</v>
      </c>
      <c r="Q146" s="160">
        <v>2.0799999999999998E-3</v>
      </c>
      <c r="R146" s="160">
        <f>Q146*H146</f>
        <v>2.0799999999999998E-3</v>
      </c>
      <c r="S146" s="160">
        <v>0</v>
      </c>
      <c r="T146" s="16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172</v>
      </c>
      <c r="AT146" s="162" t="s">
        <v>168</v>
      </c>
      <c r="AU146" s="162" t="s">
        <v>84</v>
      </c>
      <c r="AY146" s="17" t="s">
        <v>166</v>
      </c>
      <c r="BE146" s="163">
        <f>IF(N146="základní",J146,0)</f>
        <v>0</v>
      </c>
      <c r="BF146" s="163">
        <f>IF(N146="snížená",J146,0)</f>
        <v>0</v>
      </c>
      <c r="BG146" s="163">
        <f>IF(N146="zákl. přenesená",J146,0)</f>
        <v>0</v>
      </c>
      <c r="BH146" s="163">
        <f>IF(N146="sníž. přenesená",J146,0)</f>
        <v>0</v>
      </c>
      <c r="BI146" s="163">
        <f>IF(N146="nulová",J146,0)</f>
        <v>0</v>
      </c>
      <c r="BJ146" s="17" t="s">
        <v>82</v>
      </c>
      <c r="BK146" s="163">
        <f>ROUND(I146*H146,2)</f>
        <v>0</v>
      </c>
      <c r="BL146" s="17" t="s">
        <v>172</v>
      </c>
      <c r="BM146" s="162" t="s">
        <v>741</v>
      </c>
    </row>
    <row r="147" spans="1:65" s="13" customFormat="1" ht="33.75">
      <c r="B147" s="164"/>
      <c r="D147" s="165" t="s">
        <v>174</v>
      </c>
      <c r="E147" s="166" t="s">
        <v>1</v>
      </c>
      <c r="F147" s="167" t="s">
        <v>742</v>
      </c>
      <c r="H147" s="166" t="s">
        <v>1</v>
      </c>
      <c r="I147" s="168"/>
      <c r="L147" s="164"/>
      <c r="M147" s="169"/>
      <c r="N147" s="170"/>
      <c r="O147" s="170"/>
      <c r="P147" s="170"/>
      <c r="Q147" s="170"/>
      <c r="R147" s="170"/>
      <c r="S147" s="170"/>
      <c r="T147" s="171"/>
      <c r="AT147" s="166" t="s">
        <v>174</v>
      </c>
      <c r="AU147" s="166" t="s">
        <v>84</v>
      </c>
      <c r="AV147" s="13" t="s">
        <v>82</v>
      </c>
      <c r="AW147" s="13" t="s">
        <v>30</v>
      </c>
      <c r="AX147" s="13" t="s">
        <v>74</v>
      </c>
      <c r="AY147" s="166" t="s">
        <v>166</v>
      </c>
    </row>
    <row r="148" spans="1:65" s="14" customFormat="1" ht="11.25">
      <c r="B148" s="172"/>
      <c r="D148" s="165" t="s">
        <v>174</v>
      </c>
      <c r="E148" s="173" t="s">
        <v>1</v>
      </c>
      <c r="F148" s="174" t="s">
        <v>82</v>
      </c>
      <c r="H148" s="175">
        <v>1</v>
      </c>
      <c r="I148" s="176"/>
      <c r="L148" s="172"/>
      <c r="M148" s="177"/>
      <c r="N148" s="178"/>
      <c r="O148" s="178"/>
      <c r="P148" s="178"/>
      <c r="Q148" s="178"/>
      <c r="R148" s="178"/>
      <c r="S148" s="178"/>
      <c r="T148" s="179"/>
      <c r="AT148" s="173" t="s">
        <v>174</v>
      </c>
      <c r="AU148" s="173" t="s">
        <v>84</v>
      </c>
      <c r="AV148" s="14" t="s">
        <v>84</v>
      </c>
      <c r="AW148" s="14" t="s">
        <v>30</v>
      </c>
      <c r="AX148" s="14" t="s">
        <v>74</v>
      </c>
      <c r="AY148" s="173" t="s">
        <v>166</v>
      </c>
    </row>
    <row r="149" spans="1:65" s="15" customFormat="1" ht="11.25">
      <c r="B149" s="180"/>
      <c r="D149" s="165" t="s">
        <v>174</v>
      </c>
      <c r="E149" s="181" t="s">
        <v>1</v>
      </c>
      <c r="F149" s="182" t="s">
        <v>177</v>
      </c>
      <c r="H149" s="183">
        <v>1</v>
      </c>
      <c r="I149" s="184"/>
      <c r="L149" s="180"/>
      <c r="M149" s="185"/>
      <c r="N149" s="186"/>
      <c r="O149" s="186"/>
      <c r="P149" s="186"/>
      <c r="Q149" s="186"/>
      <c r="R149" s="186"/>
      <c r="S149" s="186"/>
      <c r="T149" s="187"/>
      <c r="AT149" s="181" t="s">
        <v>174</v>
      </c>
      <c r="AU149" s="181" t="s">
        <v>84</v>
      </c>
      <c r="AV149" s="15" t="s">
        <v>172</v>
      </c>
      <c r="AW149" s="15" t="s">
        <v>30</v>
      </c>
      <c r="AX149" s="15" t="s">
        <v>82</v>
      </c>
      <c r="AY149" s="181" t="s">
        <v>166</v>
      </c>
    </row>
    <row r="150" spans="1:65" s="2" customFormat="1" ht="24.2" customHeight="1">
      <c r="A150" s="32"/>
      <c r="B150" s="149"/>
      <c r="C150" s="150" t="s">
        <v>205</v>
      </c>
      <c r="D150" s="150" t="s">
        <v>168</v>
      </c>
      <c r="E150" s="151" t="s">
        <v>484</v>
      </c>
      <c r="F150" s="152" t="s">
        <v>485</v>
      </c>
      <c r="G150" s="153" t="s">
        <v>171</v>
      </c>
      <c r="H150" s="154">
        <v>7.0999999999999994E-2</v>
      </c>
      <c r="I150" s="155"/>
      <c r="J150" s="156">
        <f>ROUND(I150*H150,2)</f>
        <v>0</v>
      </c>
      <c r="K150" s="157"/>
      <c r="L150" s="33"/>
      <c r="M150" s="158" t="s">
        <v>1</v>
      </c>
      <c r="N150" s="159" t="s">
        <v>39</v>
      </c>
      <c r="O150" s="58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172</v>
      </c>
      <c r="AT150" s="162" t="s">
        <v>168</v>
      </c>
      <c r="AU150" s="162" t="s">
        <v>84</v>
      </c>
      <c r="AY150" s="17" t="s">
        <v>166</v>
      </c>
      <c r="BE150" s="163">
        <f>IF(N150="základní",J150,0)</f>
        <v>0</v>
      </c>
      <c r="BF150" s="163">
        <f>IF(N150="snížená",J150,0)</f>
        <v>0</v>
      </c>
      <c r="BG150" s="163">
        <f>IF(N150="zákl. přenesená",J150,0)</f>
        <v>0</v>
      </c>
      <c r="BH150" s="163">
        <f>IF(N150="sníž. přenesená",J150,0)</f>
        <v>0</v>
      </c>
      <c r="BI150" s="163">
        <f>IF(N150="nulová",J150,0)</f>
        <v>0</v>
      </c>
      <c r="BJ150" s="17" t="s">
        <v>82</v>
      </c>
      <c r="BK150" s="163">
        <f>ROUND(I150*H150,2)</f>
        <v>0</v>
      </c>
      <c r="BL150" s="17" t="s">
        <v>172</v>
      </c>
      <c r="BM150" s="162" t="s">
        <v>743</v>
      </c>
    </row>
    <row r="151" spans="1:65" s="13" customFormat="1" ht="22.5">
      <c r="B151" s="164"/>
      <c r="D151" s="165" t="s">
        <v>174</v>
      </c>
      <c r="E151" s="166" t="s">
        <v>1</v>
      </c>
      <c r="F151" s="167" t="s">
        <v>744</v>
      </c>
      <c r="H151" s="166" t="s">
        <v>1</v>
      </c>
      <c r="I151" s="168"/>
      <c r="L151" s="164"/>
      <c r="M151" s="169"/>
      <c r="N151" s="170"/>
      <c r="O151" s="170"/>
      <c r="P151" s="170"/>
      <c r="Q151" s="170"/>
      <c r="R151" s="170"/>
      <c r="S151" s="170"/>
      <c r="T151" s="171"/>
      <c r="AT151" s="166" t="s">
        <v>174</v>
      </c>
      <c r="AU151" s="166" t="s">
        <v>84</v>
      </c>
      <c r="AV151" s="13" t="s">
        <v>82</v>
      </c>
      <c r="AW151" s="13" t="s">
        <v>30</v>
      </c>
      <c r="AX151" s="13" t="s">
        <v>74</v>
      </c>
      <c r="AY151" s="166" t="s">
        <v>166</v>
      </c>
    </row>
    <row r="152" spans="1:65" s="14" customFormat="1" ht="11.25">
      <c r="B152" s="172"/>
      <c r="D152" s="165" t="s">
        <v>174</v>
      </c>
      <c r="E152" s="173" t="s">
        <v>1</v>
      </c>
      <c r="F152" s="174" t="s">
        <v>745</v>
      </c>
      <c r="H152" s="175">
        <v>7.0999999999999994E-2</v>
      </c>
      <c r="I152" s="176"/>
      <c r="L152" s="172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84</v>
      </c>
      <c r="AV152" s="14" t="s">
        <v>84</v>
      </c>
      <c r="AW152" s="14" t="s">
        <v>30</v>
      </c>
      <c r="AX152" s="14" t="s">
        <v>74</v>
      </c>
      <c r="AY152" s="173" t="s">
        <v>166</v>
      </c>
    </row>
    <row r="153" spans="1:65" s="15" customFormat="1" ht="11.25">
      <c r="B153" s="180"/>
      <c r="D153" s="165" t="s">
        <v>174</v>
      </c>
      <c r="E153" s="181" t="s">
        <v>1</v>
      </c>
      <c r="F153" s="182" t="s">
        <v>177</v>
      </c>
      <c r="H153" s="183">
        <v>7.0999999999999994E-2</v>
      </c>
      <c r="I153" s="184"/>
      <c r="L153" s="180"/>
      <c r="M153" s="185"/>
      <c r="N153" s="186"/>
      <c r="O153" s="186"/>
      <c r="P153" s="186"/>
      <c r="Q153" s="186"/>
      <c r="R153" s="186"/>
      <c r="S153" s="186"/>
      <c r="T153" s="187"/>
      <c r="AT153" s="181" t="s">
        <v>174</v>
      </c>
      <c r="AU153" s="181" t="s">
        <v>84</v>
      </c>
      <c r="AV153" s="15" t="s">
        <v>172</v>
      </c>
      <c r="AW153" s="15" t="s">
        <v>30</v>
      </c>
      <c r="AX153" s="15" t="s">
        <v>82</v>
      </c>
      <c r="AY153" s="181" t="s">
        <v>166</v>
      </c>
    </row>
    <row r="154" spans="1:65" s="2" customFormat="1" ht="16.5" customHeight="1">
      <c r="A154" s="32"/>
      <c r="B154" s="149"/>
      <c r="C154" s="191" t="s">
        <v>209</v>
      </c>
      <c r="D154" s="191" t="s">
        <v>244</v>
      </c>
      <c r="E154" s="192" t="s">
        <v>489</v>
      </c>
      <c r="F154" s="193" t="s">
        <v>490</v>
      </c>
      <c r="G154" s="194" t="s">
        <v>247</v>
      </c>
      <c r="H154" s="195">
        <v>7.0000000000000001E-3</v>
      </c>
      <c r="I154" s="196"/>
      <c r="J154" s="197">
        <f>ROUND(I154*H154,2)</f>
        <v>0</v>
      </c>
      <c r="K154" s="198"/>
      <c r="L154" s="199"/>
      <c r="M154" s="200" t="s">
        <v>1</v>
      </c>
      <c r="N154" s="201" t="s">
        <v>39</v>
      </c>
      <c r="O154" s="58"/>
      <c r="P154" s="160">
        <f>O154*H154</f>
        <v>0</v>
      </c>
      <c r="Q154" s="160">
        <v>0.2</v>
      </c>
      <c r="R154" s="160">
        <f>Q154*H154</f>
        <v>1.4000000000000002E-3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209</v>
      </c>
      <c r="AT154" s="162" t="s">
        <v>244</v>
      </c>
      <c r="AU154" s="162" t="s">
        <v>84</v>
      </c>
      <c r="AY154" s="17" t="s">
        <v>166</v>
      </c>
      <c r="BE154" s="163">
        <f>IF(N154="základní",J154,0)</f>
        <v>0</v>
      </c>
      <c r="BF154" s="163">
        <f>IF(N154="snížená",J154,0)</f>
        <v>0</v>
      </c>
      <c r="BG154" s="163">
        <f>IF(N154="zákl. přenesená",J154,0)</f>
        <v>0</v>
      </c>
      <c r="BH154" s="163">
        <f>IF(N154="sníž. přenesená",J154,0)</f>
        <v>0</v>
      </c>
      <c r="BI154" s="163">
        <f>IF(N154="nulová",J154,0)</f>
        <v>0</v>
      </c>
      <c r="BJ154" s="17" t="s">
        <v>82</v>
      </c>
      <c r="BK154" s="163">
        <f>ROUND(I154*H154,2)</f>
        <v>0</v>
      </c>
      <c r="BL154" s="17" t="s">
        <v>172</v>
      </c>
      <c r="BM154" s="162" t="s">
        <v>746</v>
      </c>
    </row>
    <row r="155" spans="1:65" s="13" customFormat="1" ht="22.5">
      <c r="B155" s="164"/>
      <c r="D155" s="165" t="s">
        <v>174</v>
      </c>
      <c r="E155" s="166" t="s">
        <v>1</v>
      </c>
      <c r="F155" s="167" t="s">
        <v>744</v>
      </c>
      <c r="H155" s="166" t="s">
        <v>1</v>
      </c>
      <c r="I155" s="168"/>
      <c r="L155" s="164"/>
      <c r="M155" s="169"/>
      <c r="N155" s="170"/>
      <c r="O155" s="170"/>
      <c r="P155" s="170"/>
      <c r="Q155" s="170"/>
      <c r="R155" s="170"/>
      <c r="S155" s="170"/>
      <c r="T155" s="171"/>
      <c r="AT155" s="166" t="s">
        <v>174</v>
      </c>
      <c r="AU155" s="166" t="s">
        <v>84</v>
      </c>
      <c r="AV155" s="13" t="s">
        <v>82</v>
      </c>
      <c r="AW155" s="13" t="s">
        <v>30</v>
      </c>
      <c r="AX155" s="13" t="s">
        <v>74</v>
      </c>
      <c r="AY155" s="166" t="s">
        <v>166</v>
      </c>
    </row>
    <row r="156" spans="1:65" s="14" customFormat="1" ht="11.25">
      <c r="B156" s="172"/>
      <c r="D156" s="165" t="s">
        <v>174</v>
      </c>
      <c r="E156" s="173" t="s">
        <v>1</v>
      </c>
      <c r="F156" s="174" t="s">
        <v>747</v>
      </c>
      <c r="H156" s="175">
        <v>7.0000000000000001E-3</v>
      </c>
      <c r="I156" s="176"/>
      <c r="L156" s="172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84</v>
      </c>
      <c r="AV156" s="14" t="s">
        <v>84</v>
      </c>
      <c r="AW156" s="14" t="s">
        <v>30</v>
      </c>
      <c r="AX156" s="14" t="s">
        <v>74</v>
      </c>
      <c r="AY156" s="173" t="s">
        <v>166</v>
      </c>
    </row>
    <row r="157" spans="1:65" s="15" customFormat="1" ht="11.25">
      <c r="B157" s="180"/>
      <c r="D157" s="165" t="s">
        <v>174</v>
      </c>
      <c r="E157" s="181" t="s">
        <v>1</v>
      </c>
      <c r="F157" s="182" t="s">
        <v>177</v>
      </c>
      <c r="H157" s="183">
        <v>7.0000000000000001E-3</v>
      </c>
      <c r="I157" s="184"/>
      <c r="L157" s="180"/>
      <c r="M157" s="185"/>
      <c r="N157" s="186"/>
      <c r="O157" s="186"/>
      <c r="P157" s="186"/>
      <c r="Q157" s="186"/>
      <c r="R157" s="186"/>
      <c r="S157" s="186"/>
      <c r="T157" s="187"/>
      <c r="AT157" s="181" t="s">
        <v>174</v>
      </c>
      <c r="AU157" s="181" t="s">
        <v>84</v>
      </c>
      <c r="AV157" s="15" t="s">
        <v>172</v>
      </c>
      <c r="AW157" s="15" t="s">
        <v>30</v>
      </c>
      <c r="AX157" s="15" t="s">
        <v>82</v>
      </c>
      <c r="AY157" s="181" t="s">
        <v>166</v>
      </c>
    </row>
    <row r="158" spans="1:65" s="2" customFormat="1" ht="16.5" customHeight="1">
      <c r="A158" s="32"/>
      <c r="B158" s="149"/>
      <c r="C158" s="150" t="s">
        <v>188</v>
      </c>
      <c r="D158" s="150" t="s">
        <v>168</v>
      </c>
      <c r="E158" s="151" t="s">
        <v>607</v>
      </c>
      <c r="F158" s="152" t="s">
        <v>608</v>
      </c>
      <c r="G158" s="153" t="s">
        <v>247</v>
      </c>
      <c r="H158" s="154">
        <v>0.02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39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172</v>
      </c>
      <c r="AT158" s="162" t="s">
        <v>168</v>
      </c>
      <c r="AU158" s="162" t="s">
        <v>84</v>
      </c>
      <c r="AY158" s="17" t="s">
        <v>166</v>
      </c>
      <c r="BE158" s="163">
        <f>IF(N158="základní",J158,0)</f>
        <v>0</v>
      </c>
      <c r="BF158" s="163">
        <f>IF(N158="snížená",J158,0)</f>
        <v>0</v>
      </c>
      <c r="BG158" s="163">
        <f>IF(N158="zákl. přenesená",J158,0)</f>
        <v>0</v>
      </c>
      <c r="BH158" s="163">
        <f>IF(N158="sníž. přenesená",J158,0)</f>
        <v>0</v>
      </c>
      <c r="BI158" s="163">
        <f>IF(N158="nulová",J158,0)</f>
        <v>0</v>
      </c>
      <c r="BJ158" s="17" t="s">
        <v>82</v>
      </c>
      <c r="BK158" s="163">
        <f>ROUND(I158*H158,2)</f>
        <v>0</v>
      </c>
      <c r="BL158" s="17" t="s">
        <v>172</v>
      </c>
      <c r="BM158" s="162" t="s">
        <v>748</v>
      </c>
    </row>
    <row r="159" spans="1:65" s="13" customFormat="1" ht="11.25">
      <c r="B159" s="164"/>
      <c r="D159" s="165" t="s">
        <v>174</v>
      </c>
      <c r="E159" s="166" t="s">
        <v>1</v>
      </c>
      <c r="F159" s="167" t="s">
        <v>749</v>
      </c>
      <c r="H159" s="166" t="s">
        <v>1</v>
      </c>
      <c r="I159" s="168"/>
      <c r="L159" s="164"/>
      <c r="M159" s="169"/>
      <c r="N159" s="170"/>
      <c r="O159" s="170"/>
      <c r="P159" s="170"/>
      <c r="Q159" s="170"/>
      <c r="R159" s="170"/>
      <c r="S159" s="170"/>
      <c r="T159" s="171"/>
      <c r="AT159" s="166" t="s">
        <v>174</v>
      </c>
      <c r="AU159" s="166" t="s">
        <v>84</v>
      </c>
      <c r="AV159" s="13" t="s">
        <v>82</v>
      </c>
      <c r="AW159" s="13" t="s">
        <v>30</v>
      </c>
      <c r="AX159" s="13" t="s">
        <v>74</v>
      </c>
      <c r="AY159" s="166" t="s">
        <v>166</v>
      </c>
    </row>
    <row r="160" spans="1:65" s="14" customFormat="1" ht="11.25">
      <c r="B160" s="172"/>
      <c r="D160" s="165" t="s">
        <v>174</v>
      </c>
      <c r="E160" s="173" t="s">
        <v>1</v>
      </c>
      <c r="F160" s="174" t="s">
        <v>750</v>
      </c>
      <c r="H160" s="175">
        <v>0.02</v>
      </c>
      <c r="I160" s="176"/>
      <c r="L160" s="172"/>
      <c r="M160" s="177"/>
      <c r="N160" s="178"/>
      <c r="O160" s="178"/>
      <c r="P160" s="178"/>
      <c r="Q160" s="178"/>
      <c r="R160" s="178"/>
      <c r="S160" s="178"/>
      <c r="T160" s="179"/>
      <c r="AT160" s="173" t="s">
        <v>174</v>
      </c>
      <c r="AU160" s="173" t="s">
        <v>84</v>
      </c>
      <c r="AV160" s="14" t="s">
        <v>84</v>
      </c>
      <c r="AW160" s="14" t="s">
        <v>30</v>
      </c>
      <c r="AX160" s="14" t="s">
        <v>74</v>
      </c>
      <c r="AY160" s="173" t="s">
        <v>166</v>
      </c>
    </row>
    <row r="161" spans="1:65" s="15" customFormat="1" ht="11.25">
      <c r="B161" s="180"/>
      <c r="D161" s="165" t="s">
        <v>174</v>
      </c>
      <c r="E161" s="181" t="s">
        <v>1</v>
      </c>
      <c r="F161" s="182" t="s">
        <v>177</v>
      </c>
      <c r="H161" s="183">
        <v>0.02</v>
      </c>
      <c r="I161" s="184"/>
      <c r="L161" s="180"/>
      <c r="M161" s="185"/>
      <c r="N161" s="186"/>
      <c r="O161" s="186"/>
      <c r="P161" s="186"/>
      <c r="Q161" s="186"/>
      <c r="R161" s="186"/>
      <c r="S161" s="186"/>
      <c r="T161" s="187"/>
      <c r="AT161" s="181" t="s">
        <v>174</v>
      </c>
      <c r="AU161" s="181" t="s">
        <v>84</v>
      </c>
      <c r="AV161" s="15" t="s">
        <v>172</v>
      </c>
      <c r="AW161" s="15" t="s">
        <v>30</v>
      </c>
      <c r="AX161" s="15" t="s">
        <v>82</v>
      </c>
      <c r="AY161" s="181" t="s">
        <v>166</v>
      </c>
    </row>
    <row r="162" spans="1:65" s="2" customFormat="1" ht="21.75" customHeight="1">
      <c r="A162" s="32"/>
      <c r="B162" s="149"/>
      <c r="C162" s="150" t="s">
        <v>216</v>
      </c>
      <c r="D162" s="150" t="s">
        <v>168</v>
      </c>
      <c r="E162" s="151" t="s">
        <v>613</v>
      </c>
      <c r="F162" s="152" t="s">
        <v>614</v>
      </c>
      <c r="G162" s="153" t="s">
        <v>247</v>
      </c>
      <c r="H162" s="154">
        <v>0.02</v>
      </c>
      <c r="I162" s="155"/>
      <c r="J162" s="156">
        <f>ROUND(I162*H162,2)</f>
        <v>0</v>
      </c>
      <c r="K162" s="157"/>
      <c r="L162" s="33"/>
      <c r="M162" s="158" t="s">
        <v>1</v>
      </c>
      <c r="N162" s="159" t="s">
        <v>39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172</v>
      </c>
      <c r="AT162" s="162" t="s">
        <v>168</v>
      </c>
      <c r="AU162" s="162" t="s">
        <v>84</v>
      </c>
      <c r="AY162" s="17" t="s">
        <v>166</v>
      </c>
      <c r="BE162" s="163">
        <f>IF(N162="základní",J162,0)</f>
        <v>0</v>
      </c>
      <c r="BF162" s="163">
        <f>IF(N162="snížená",J162,0)</f>
        <v>0</v>
      </c>
      <c r="BG162" s="163">
        <f>IF(N162="zákl. přenesená",J162,0)</f>
        <v>0</v>
      </c>
      <c r="BH162" s="163">
        <f>IF(N162="sníž. přenesená",J162,0)</f>
        <v>0</v>
      </c>
      <c r="BI162" s="163">
        <f>IF(N162="nulová",J162,0)</f>
        <v>0</v>
      </c>
      <c r="BJ162" s="17" t="s">
        <v>82</v>
      </c>
      <c r="BK162" s="163">
        <f>ROUND(I162*H162,2)</f>
        <v>0</v>
      </c>
      <c r="BL162" s="17" t="s">
        <v>172</v>
      </c>
      <c r="BM162" s="162" t="s">
        <v>751</v>
      </c>
    </row>
    <row r="163" spans="1:65" s="13" customFormat="1" ht="11.25">
      <c r="B163" s="164"/>
      <c r="D163" s="165" t="s">
        <v>174</v>
      </c>
      <c r="E163" s="166" t="s">
        <v>1</v>
      </c>
      <c r="F163" s="167" t="s">
        <v>749</v>
      </c>
      <c r="H163" s="166" t="s">
        <v>1</v>
      </c>
      <c r="I163" s="168"/>
      <c r="L163" s="164"/>
      <c r="M163" s="169"/>
      <c r="N163" s="170"/>
      <c r="O163" s="170"/>
      <c r="P163" s="170"/>
      <c r="Q163" s="170"/>
      <c r="R163" s="170"/>
      <c r="S163" s="170"/>
      <c r="T163" s="171"/>
      <c r="AT163" s="166" t="s">
        <v>174</v>
      </c>
      <c r="AU163" s="166" t="s">
        <v>84</v>
      </c>
      <c r="AV163" s="13" t="s">
        <v>82</v>
      </c>
      <c r="AW163" s="13" t="s">
        <v>30</v>
      </c>
      <c r="AX163" s="13" t="s">
        <v>74</v>
      </c>
      <c r="AY163" s="166" t="s">
        <v>166</v>
      </c>
    </row>
    <row r="164" spans="1:65" s="14" customFormat="1" ht="11.25">
      <c r="B164" s="172"/>
      <c r="D164" s="165" t="s">
        <v>174</v>
      </c>
      <c r="E164" s="173" t="s">
        <v>1</v>
      </c>
      <c r="F164" s="174" t="s">
        <v>750</v>
      </c>
      <c r="H164" s="175">
        <v>0.02</v>
      </c>
      <c r="I164" s="176"/>
      <c r="L164" s="172"/>
      <c r="M164" s="177"/>
      <c r="N164" s="178"/>
      <c r="O164" s="178"/>
      <c r="P164" s="178"/>
      <c r="Q164" s="178"/>
      <c r="R164" s="178"/>
      <c r="S164" s="178"/>
      <c r="T164" s="179"/>
      <c r="AT164" s="173" t="s">
        <v>174</v>
      </c>
      <c r="AU164" s="173" t="s">
        <v>84</v>
      </c>
      <c r="AV164" s="14" t="s">
        <v>84</v>
      </c>
      <c r="AW164" s="14" t="s">
        <v>30</v>
      </c>
      <c r="AX164" s="14" t="s">
        <v>74</v>
      </c>
      <c r="AY164" s="173" t="s">
        <v>166</v>
      </c>
    </row>
    <row r="165" spans="1:65" s="15" customFormat="1" ht="11.25">
      <c r="B165" s="180"/>
      <c r="D165" s="165" t="s">
        <v>174</v>
      </c>
      <c r="E165" s="181" t="s">
        <v>1</v>
      </c>
      <c r="F165" s="182" t="s">
        <v>177</v>
      </c>
      <c r="H165" s="183">
        <v>0.02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174</v>
      </c>
      <c r="AU165" s="181" t="s">
        <v>84</v>
      </c>
      <c r="AV165" s="15" t="s">
        <v>172</v>
      </c>
      <c r="AW165" s="15" t="s">
        <v>30</v>
      </c>
      <c r="AX165" s="15" t="s">
        <v>82</v>
      </c>
      <c r="AY165" s="181" t="s">
        <v>166</v>
      </c>
    </row>
    <row r="166" spans="1:65" s="2" customFormat="1" ht="24.2" customHeight="1">
      <c r="A166" s="32"/>
      <c r="B166" s="149"/>
      <c r="C166" s="150" t="s">
        <v>220</v>
      </c>
      <c r="D166" s="150" t="s">
        <v>168</v>
      </c>
      <c r="E166" s="151" t="s">
        <v>617</v>
      </c>
      <c r="F166" s="152" t="s">
        <v>618</v>
      </c>
      <c r="G166" s="153" t="s">
        <v>247</v>
      </c>
      <c r="H166" s="154">
        <v>0.38</v>
      </c>
      <c r="I166" s="155"/>
      <c r="J166" s="156">
        <f>ROUND(I166*H166,2)</f>
        <v>0</v>
      </c>
      <c r="K166" s="157"/>
      <c r="L166" s="33"/>
      <c r="M166" s="158" t="s">
        <v>1</v>
      </c>
      <c r="N166" s="159" t="s">
        <v>39</v>
      </c>
      <c r="O166" s="58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172</v>
      </c>
      <c r="AT166" s="162" t="s">
        <v>168</v>
      </c>
      <c r="AU166" s="162" t="s">
        <v>84</v>
      </c>
      <c r="AY166" s="17" t="s">
        <v>166</v>
      </c>
      <c r="BE166" s="163">
        <f>IF(N166="základní",J166,0)</f>
        <v>0</v>
      </c>
      <c r="BF166" s="163">
        <f>IF(N166="snížená",J166,0)</f>
        <v>0</v>
      </c>
      <c r="BG166" s="163">
        <f>IF(N166="zákl. přenesená",J166,0)</f>
        <v>0</v>
      </c>
      <c r="BH166" s="163">
        <f>IF(N166="sníž. přenesená",J166,0)</f>
        <v>0</v>
      </c>
      <c r="BI166" s="163">
        <f>IF(N166="nulová",J166,0)</f>
        <v>0</v>
      </c>
      <c r="BJ166" s="17" t="s">
        <v>82</v>
      </c>
      <c r="BK166" s="163">
        <f>ROUND(I166*H166,2)</f>
        <v>0</v>
      </c>
      <c r="BL166" s="17" t="s">
        <v>172</v>
      </c>
      <c r="BM166" s="162" t="s">
        <v>752</v>
      </c>
    </row>
    <row r="167" spans="1:65" s="13" customFormat="1" ht="11.25">
      <c r="B167" s="164"/>
      <c r="D167" s="165" t="s">
        <v>174</v>
      </c>
      <c r="E167" s="166" t="s">
        <v>1</v>
      </c>
      <c r="F167" s="167" t="s">
        <v>749</v>
      </c>
      <c r="H167" s="166" t="s">
        <v>1</v>
      </c>
      <c r="I167" s="168"/>
      <c r="L167" s="164"/>
      <c r="M167" s="169"/>
      <c r="N167" s="170"/>
      <c r="O167" s="170"/>
      <c r="P167" s="170"/>
      <c r="Q167" s="170"/>
      <c r="R167" s="170"/>
      <c r="S167" s="170"/>
      <c r="T167" s="171"/>
      <c r="AT167" s="166" t="s">
        <v>174</v>
      </c>
      <c r="AU167" s="166" t="s">
        <v>84</v>
      </c>
      <c r="AV167" s="13" t="s">
        <v>82</v>
      </c>
      <c r="AW167" s="13" t="s">
        <v>30</v>
      </c>
      <c r="AX167" s="13" t="s">
        <v>74</v>
      </c>
      <c r="AY167" s="166" t="s">
        <v>166</v>
      </c>
    </row>
    <row r="168" spans="1:65" s="14" customFormat="1" ht="11.25">
      <c r="B168" s="172"/>
      <c r="D168" s="165" t="s">
        <v>174</v>
      </c>
      <c r="E168" s="173" t="s">
        <v>1</v>
      </c>
      <c r="F168" s="174" t="s">
        <v>750</v>
      </c>
      <c r="H168" s="175">
        <v>0.02</v>
      </c>
      <c r="I168" s="176"/>
      <c r="L168" s="172"/>
      <c r="M168" s="177"/>
      <c r="N168" s="178"/>
      <c r="O168" s="178"/>
      <c r="P168" s="178"/>
      <c r="Q168" s="178"/>
      <c r="R168" s="178"/>
      <c r="S168" s="178"/>
      <c r="T168" s="179"/>
      <c r="AT168" s="173" t="s">
        <v>174</v>
      </c>
      <c r="AU168" s="173" t="s">
        <v>84</v>
      </c>
      <c r="AV168" s="14" t="s">
        <v>84</v>
      </c>
      <c r="AW168" s="14" t="s">
        <v>30</v>
      </c>
      <c r="AX168" s="14" t="s">
        <v>74</v>
      </c>
      <c r="AY168" s="173" t="s">
        <v>166</v>
      </c>
    </row>
    <row r="169" spans="1:65" s="15" customFormat="1" ht="11.25">
      <c r="B169" s="180"/>
      <c r="D169" s="165" t="s">
        <v>174</v>
      </c>
      <c r="E169" s="181" t="s">
        <v>1</v>
      </c>
      <c r="F169" s="182" t="s">
        <v>177</v>
      </c>
      <c r="H169" s="183">
        <v>0.02</v>
      </c>
      <c r="I169" s="184"/>
      <c r="L169" s="180"/>
      <c r="M169" s="185"/>
      <c r="N169" s="186"/>
      <c r="O169" s="186"/>
      <c r="P169" s="186"/>
      <c r="Q169" s="186"/>
      <c r="R169" s="186"/>
      <c r="S169" s="186"/>
      <c r="T169" s="187"/>
      <c r="AT169" s="181" t="s">
        <v>174</v>
      </c>
      <c r="AU169" s="181" t="s">
        <v>84</v>
      </c>
      <c r="AV169" s="15" t="s">
        <v>172</v>
      </c>
      <c r="AW169" s="15" t="s">
        <v>30</v>
      </c>
      <c r="AX169" s="15" t="s">
        <v>82</v>
      </c>
      <c r="AY169" s="181" t="s">
        <v>166</v>
      </c>
    </row>
    <row r="170" spans="1:65" s="14" customFormat="1" ht="11.25">
      <c r="B170" s="172"/>
      <c r="D170" s="165" t="s">
        <v>174</v>
      </c>
      <c r="F170" s="174" t="s">
        <v>753</v>
      </c>
      <c r="H170" s="175">
        <v>0.38</v>
      </c>
      <c r="I170" s="176"/>
      <c r="L170" s="172"/>
      <c r="M170" s="177"/>
      <c r="N170" s="178"/>
      <c r="O170" s="178"/>
      <c r="P170" s="178"/>
      <c r="Q170" s="178"/>
      <c r="R170" s="178"/>
      <c r="S170" s="178"/>
      <c r="T170" s="179"/>
      <c r="AT170" s="173" t="s">
        <v>174</v>
      </c>
      <c r="AU170" s="173" t="s">
        <v>84</v>
      </c>
      <c r="AV170" s="14" t="s">
        <v>84</v>
      </c>
      <c r="AW170" s="14" t="s">
        <v>3</v>
      </c>
      <c r="AX170" s="14" t="s">
        <v>82</v>
      </c>
      <c r="AY170" s="173" t="s">
        <v>166</v>
      </c>
    </row>
    <row r="171" spans="1:65" s="12" customFormat="1" ht="22.9" customHeight="1">
      <c r="B171" s="136"/>
      <c r="D171" s="137" t="s">
        <v>73</v>
      </c>
      <c r="E171" s="147" t="s">
        <v>374</v>
      </c>
      <c r="F171" s="147" t="s">
        <v>375</v>
      </c>
      <c r="I171" s="139"/>
      <c r="J171" s="148">
        <f>BK171</f>
        <v>0</v>
      </c>
      <c r="L171" s="136"/>
      <c r="M171" s="141"/>
      <c r="N171" s="142"/>
      <c r="O171" s="142"/>
      <c r="P171" s="143">
        <f>P172</f>
        <v>0</v>
      </c>
      <c r="Q171" s="142"/>
      <c r="R171" s="143">
        <f>R172</f>
        <v>0</v>
      </c>
      <c r="S171" s="142"/>
      <c r="T171" s="144">
        <f>T172</f>
        <v>0</v>
      </c>
      <c r="AR171" s="137" t="s">
        <v>82</v>
      </c>
      <c r="AT171" s="145" t="s">
        <v>73</v>
      </c>
      <c r="AU171" s="145" t="s">
        <v>82</v>
      </c>
      <c r="AY171" s="137" t="s">
        <v>166</v>
      </c>
      <c r="BK171" s="146">
        <f>BK172</f>
        <v>0</v>
      </c>
    </row>
    <row r="172" spans="1:65" s="2" customFormat="1" ht="24.2" customHeight="1">
      <c r="A172" s="32"/>
      <c r="B172" s="149"/>
      <c r="C172" s="150" t="s">
        <v>8</v>
      </c>
      <c r="D172" s="150" t="s">
        <v>168</v>
      </c>
      <c r="E172" s="151" t="s">
        <v>377</v>
      </c>
      <c r="F172" s="152" t="s">
        <v>378</v>
      </c>
      <c r="G172" s="153" t="s">
        <v>379</v>
      </c>
      <c r="H172" s="154">
        <v>1.0999999999999999E-2</v>
      </c>
      <c r="I172" s="155"/>
      <c r="J172" s="156">
        <f>ROUND(I172*H172,2)</f>
        <v>0</v>
      </c>
      <c r="K172" s="157"/>
      <c r="L172" s="33"/>
      <c r="M172" s="202" t="s">
        <v>1</v>
      </c>
      <c r="N172" s="203" t="s">
        <v>39</v>
      </c>
      <c r="O172" s="204"/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172</v>
      </c>
      <c r="AT172" s="162" t="s">
        <v>168</v>
      </c>
      <c r="AU172" s="162" t="s">
        <v>84</v>
      </c>
      <c r="AY172" s="17" t="s">
        <v>166</v>
      </c>
      <c r="BE172" s="163">
        <f>IF(N172="základní",J172,0)</f>
        <v>0</v>
      </c>
      <c r="BF172" s="163">
        <f>IF(N172="snížená",J172,0)</f>
        <v>0</v>
      </c>
      <c r="BG172" s="163">
        <f>IF(N172="zákl. přenesená",J172,0)</f>
        <v>0</v>
      </c>
      <c r="BH172" s="163">
        <f>IF(N172="sníž. přenesená",J172,0)</f>
        <v>0</v>
      </c>
      <c r="BI172" s="163">
        <f>IF(N172="nulová",J172,0)</f>
        <v>0</v>
      </c>
      <c r="BJ172" s="17" t="s">
        <v>82</v>
      </c>
      <c r="BK172" s="163">
        <f>ROUND(I172*H172,2)</f>
        <v>0</v>
      </c>
      <c r="BL172" s="17" t="s">
        <v>172</v>
      </c>
      <c r="BM172" s="162" t="s">
        <v>754</v>
      </c>
    </row>
    <row r="173" spans="1:65" s="2" customFormat="1" ht="6.95" customHeight="1">
      <c r="A173" s="32"/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3"/>
      <c r="M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</row>
  </sheetData>
  <autoFilter ref="C122:K172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250" t="s">
        <v>235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236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12" t="s">
        <v>755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17. 4. 2025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tr">
        <f>IF('Rekapitulace stavby'!AN10="","",'Rekapitulace stavby'!AN10)</f>
        <v/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IF('Rekapitulace stavby'!E11="","",'Rekapitulace stavby'!E11)</f>
        <v xml:space="preserve"> </v>
      </c>
      <c r="F17" s="32"/>
      <c r="G17" s="32"/>
      <c r="H17" s="32"/>
      <c r="I17" s="27" t="s">
        <v>26</v>
      </c>
      <c r="J17" s="25" t="str">
        <f>IF('Rekapitulace stavby'!AN11="","",'Rekapitulace stavby'!AN11)</f>
        <v/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3" t="str">
        <f>'Rekapitulace stavby'!E14</f>
        <v>Vyplň údaj</v>
      </c>
      <c r="F20" s="218"/>
      <c r="G20" s="218"/>
      <c r="H20" s="218"/>
      <c r="I20" s="27" t="s">
        <v>26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25</v>
      </c>
      <c r="J22" s="25" t="str">
        <f>IF('Rekapitulace stavby'!AN16="","",'Rekapitulace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IF('Rekapitulace stavby'!E17="","",'Rekapitulace stavby'!E17)</f>
        <v xml:space="preserve"> </v>
      </c>
      <c r="F23" s="32"/>
      <c r="G23" s="32"/>
      <c r="H23" s="32"/>
      <c r="I23" s="27" t="s">
        <v>26</v>
      </c>
      <c r="J23" s="25" t="str">
        <f>IF('Rekapitulace stavby'!AN17="","",'Rekapitulace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25</v>
      </c>
      <c r="J25" s="25" t="str">
        <f>IF('Rekapitulace stavby'!AN19="","",'Rekapitulace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IF('Rekapitulace stavby'!E20="","",'Rekapitulace stavby'!E20)</f>
        <v xml:space="preserve"> </v>
      </c>
      <c r="F26" s="32"/>
      <c r="G26" s="32"/>
      <c r="H26" s="32"/>
      <c r="I26" s="27" t="s">
        <v>26</v>
      </c>
      <c r="J26" s="25" t="str">
        <f>IF('Rekapitulace stavby'!AN20="","",'Rekapitulace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3" t="s">
        <v>1</v>
      </c>
      <c r="F29" s="223"/>
      <c r="G29" s="223"/>
      <c r="H29" s="22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34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38</v>
      </c>
      <c r="E35" s="27" t="s">
        <v>39</v>
      </c>
      <c r="F35" s="104">
        <f>ROUND((SUM(BE123:BE210)),  2)</f>
        <v>0</v>
      </c>
      <c r="G35" s="32"/>
      <c r="H35" s="32"/>
      <c r="I35" s="105">
        <v>0.21</v>
      </c>
      <c r="J35" s="104">
        <f>ROUND(((SUM(BE123:BE210))*I35),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40</v>
      </c>
      <c r="F36" s="104">
        <f>ROUND((SUM(BF123:BF210)),  2)</f>
        <v>0</v>
      </c>
      <c r="G36" s="32"/>
      <c r="H36" s="32"/>
      <c r="I36" s="105">
        <v>0.12</v>
      </c>
      <c r="J36" s="104">
        <f>ROUND(((SUM(BF123:BF210))*I36),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4">
        <f>ROUND((SUM(BG123:BG210)),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4">
        <f>ROUND((SUM(BH123:BH210)),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4">
        <f>ROUND((SUM(BI123:BI210)),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250" t="s">
        <v>235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236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12" t="str">
        <f>E11</f>
        <v>002.6 - Ovocné keře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 xml:space="preserve"> </v>
      </c>
      <c r="G91" s="32"/>
      <c r="H91" s="32"/>
      <c r="I91" s="27" t="s">
        <v>22</v>
      </c>
      <c r="J91" s="55" t="str">
        <f>IF(J14="","",J14)</f>
        <v>17. 4. 2025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24</v>
      </c>
      <c r="D93" s="32"/>
      <c r="E93" s="32"/>
      <c r="F93" s="25" t="str">
        <f>E17</f>
        <v xml:space="preserve"> </v>
      </c>
      <c r="G93" s="32"/>
      <c r="H93" s="32"/>
      <c r="I93" s="27" t="s">
        <v>29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148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>
      <c r="B100" s="121"/>
      <c r="D100" s="122" t="s">
        <v>149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>
      <c r="B101" s="121"/>
      <c r="D101" s="122" t="s">
        <v>238</v>
      </c>
      <c r="E101" s="123"/>
      <c r="F101" s="123"/>
      <c r="G101" s="123"/>
      <c r="H101" s="123"/>
      <c r="I101" s="123"/>
      <c r="J101" s="124">
        <f>J209</f>
        <v>0</v>
      </c>
      <c r="L101" s="121"/>
    </row>
    <row r="102" spans="1:47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4.95" customHeight="1">
      <c r="A108" s="32"/>
      <c r="B108" s="33"/>
      <c r="C108" s="21" t="s">
        <v>151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>
      <c r="A110" s="32"/>
      <c r="B110" s="33"/>
      <c r="C110" s="27" t="s">
        <v>16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>
      <c r="A111" s="32"/>
      <c r="B111" s="33"/>
      <c r="C111" s="32"/>
      <c r="D111" s="32"/>
      <c r="E111" s="250" t="str">
        <f>E7</f>
        <v>NÁVRH ZAHRADY MŠ V HOROUŠÁNKÁCH</v>
      </c>
      <c r="F111" s="251"/>
      <c r="G111" s="251"/>
      <c r="H111" s="251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>
      <c r="B112" s="20"/>
      <c r="C112" s="27" t="s">
        <v>141</v>
      </c>
      <c r="L112" s="20"/>
    </row>
    <row r="113" spans="1:65" s="2" customFormat="1" ht="16.5" customHeight="1">
      <c r="A113" s="32"/>
      <c r="B113" s="33"/>
      <c r="C113" s="32"/>
      <c r="D113" s="32"/>
      <c r="E113" s="250" t="s">
        <v>235</v>
      </c>
      <c r="F113" s="252"/>
      <c r="G113" s="252"/>
      <c r="H113" s="25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236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12" t="str">
        <f>E11</f>
        <v>002.6 - Ovocné keře</v>
      </c>
      <c r="F115" s="252"/>
      <c r="G115" s="252"/>
      <c r="H115" s="25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20</v>
      </c>
      <c r="D117" s="32"/>
      <c r="E117" s="32"/>
      <c r="F117" s="25" t="str">
        <f>F14</f>
        <v xml:space="preserve"> </v>
      </c>
      <c r="G117" s="32"/>
      <c r="H117" s="32"/>
      <c r="I117" s="27" t="s">
        <v>22</v>
      </c>
      <c r="J117" s="55" t="str">
        <f>IF(J14="","",J14)</f>
        <v>17. 4. 2025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24</v>
      </c>
      <c r="D119" s="32"/>
      <c r="E119" s="32"/>
      <c r="F119" s="25" t="str">
        <f>E17</f>
        <v xml:space="preserve"> </v>
      </c>
      <c r="G119" s="32"/>
      <c r="H119" s="32"/>
      <c r="I119" s="27" t="s">
        <v>29</v>
      </c>
      <c r="J119" s="30" t="str">
        <f>E23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27</v>
      </c>
      <c r="D120" s="32"/>
      <c r="E120" s="32"/>
      <c r="F120" s="25" t="str">
        <f>IF(E20="","",E20)</f>
        <v>Vyplň údaj</v>
      </c>
      <c r="G120" s="32"/>
      <c r="H120" s="32"/>
      <c r="I120" s="27" t="s">
        <v>31</v>
      </c>
      <c r="J120" s="30" t="str">
        <f>E26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152</v>
      </c>
      <c r="D122" s="128" t="s">
        <v>59</v>
      </c>
      <c r="E122" s="128" t="s">
        <v>55</v>
      </c>
      <c r="F122" s="128" t="s">
        <v>56</v>
      </c>
      <c r="G122" s="128" t="s">
        <v>153</v>
      </c>
      <c r="H122" s="128" t="s">
        <v>154</v>
      </c>
      <c r="I122" s="128" t="s">
        <v>155</v>
      </c>
      <c r="J122" s="129" t="s">
        <v>145</v>
      </c>
      <c r="K122" s="130" t="s">
        <v>156</v>
      </c>
      <c r="L122" s="131"/>
      <c r="M122" s="62" t="s">
        <v>1</v>
      </c>
      <c r="N122" s="63" t="s">
        <v>38</v>
      </c>
      <c r="O122" s="63" t="s">
        <v>157</v>
      </c>
      <c r="P122" s="63" t="s">
        <v>158</v>
      </c>
      <c r="Q122" s="63" t="s">
        <v>159</v>
      </c>
      <c r="R122" s="63" t="s">
        <v>160</v>
      </c>
      <c r="S122" s="63" t="s">
        <v>161</v>
      </c>
      <c r="T122" s="64" t="s">
        <v>162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163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0.37380000000000002</v>
      </c>
      <c r="S123" s="66"/>
      <c r="T123" s="134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73</v>
      </c>
      <c r="AU123" s="17" t="s">
        <v>147</v>
      </c>
      <c r="BK123" s="135">
        <f>BK124</f>
        <v>0</v>
      </c>
    </row>
    <row r="124" spans="1:65" s="12" customFormat="1" ht="25.9" customHeight="1">
      <c r="B124" s="136"/>
      <c r="D124" s="137" t="s">
        <v>73</v>
      </c>
      <c r="E124" s="138" t="s">
        <v>164</v>
      </c>
      <c r="F124" s="138" t="s">
        <v>165</v>
      </c>
      <c r="I124" s="139"/>
      <c r="J124" s="140">
        <f>BK124</f>
        <v>0</v>
      </c>
      <c r="L124" s="136"/>
      <c r="M124" s="141"/>
      <c r="N124" s="142"/>
      <c r="O124" s="142"/>
      <c r="P124" s="143">
        <f>P125+P209</f>
        <v>0</v>
      </c>
      <c r="Q124" s="142"/>
      <c r="R124" s="143">
        <f>R125+R209</f>
        <v>0.37380000000000002</v>
      </c>
      <c r="S124" s="142"/>
      <c r="T124" s="144">
        <f>T125+T209</f>
        <v>0</v>
      </c>
      <c r="AR124" s="137" t="s">
        <v>82</v>
      </c>
      <c r="AT124" s="145" t="s">
        <v>73</v>
      </c>
      <c r="AU124" s="145" t="s">
        <v>74</v>
      </c>
      <c r="AY124" s="137" t="s">
        <v>166</v>
      </c>
      <c r="BK124" s="146">
        <f>BK125+BK209</f>
        <v>0</v>
      </c>
    </row>
    <row r="125" spans="1:65" s="12" customFormat="1" ht="22.9" customHeight="1">
      <c r="B125" s="136"/>
      <c r="D125" s="137" t="s">
        <v>73</v>
      </c>
      <c r="E125" s="147" t="s">
        <v>82</v>
      </c>
      <c r="F125" s="147" t="s">
        <v>167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SUM(P126:P208)</f>
        <v>0</v>
      </c>
      <c r="Q125" s="142"/>
      <c r="R125" s="143">
        <f>SUM(R126:R208)</f>
        <v>0.37380000000000002</v>
      </c>
      <c r="S125" s="142"/>
      <c r="T125" s="144">
        <f>SUM(T126:T208)</f>
        <v>0</v>
      </c>
      <c r="AR125" s="137" t="s">
        <v>82</v>
      </c>
      <c r="AT125" s="145" t="s">
        <v>73</v>
      </c>
      <c r="AU125" s="145" t="s">
        <v>82</v>
      </c>
      <c r="AY125" s="137" t="s">
        <v>166</v>
      </c>
      <c r="BK125" s="146">
        <f>SUM(BK126:BK208)</f>
        <v>0</v>
      </c>
    </row>
    <row r="126" spans="1:65" s="2" customFormat="1" ht="37.9" customHeight="1">
      <c r="A126" s="32"/>
      <c r="B126" s="149"/>
      <c r="C126" s="150" t="s">
        <v>82</v>
      </c>
      <c r="D126" s="150" t="s">
        <v>168</v>
      </c>
      <c r="E126" s="151" t="s">
        <v>501</v>
      </c>
      <c r="F126" s="152" t="s">
        <v>502</v>
      </c>
      <c r="G126" s="153" t="s">
        <v>180</v>
      </c>
      <c r="H126" s="154">
        <v>6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172</v>
      </c>
      <c r="AT126" s="162" t="s">
        <v>168</v>
      </c>
      <c r="AU126" s="162" t="s">
        <v>84</v>
      </c>
      <c r="AY126" s="17" t="s">
        <v>166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172</v>
      </c>
      <c r="BM126" s="162" t="s">
        <v>756</v>
      </c>
    </row>
    <row r="127" spans="1:65" s="14" customFormat="1" ht="11.25">
      <c r="B127" s="172"/>
      <c r="D127" s="165" t="s">
        <v>174</v>
      </c>
      <c r="E127" s="173" t="s">
        <v>1</v>
      </c>
      <c r="F127" s="174" t="s">
        <v>757</v>
      </c>
      <c r="H127" s="175">
        <v>1</v>
      </c>
      <c r="I127" s="176"/>
      <c r="L127" s="172"/>
      <c r="M127" s="177"/>
      <c r="N127" s="178"/>
      <c r="O127" s="178"/>
      <c r="P127" s="178"/>
      <c r="Q127" s="178"/>
      <c r="R127" s="178"/>
      <c r="S127" s="178"/>
      <c r="T127" s="179"/>
      <c r="AT127" s="173" t="s">
        <v>174</v>
      </c>
      <c r="AU127" s="173" t="s">
        <v>84</v>
      </c>
      <c r="AV127" s="14" t="s">
        <v>84</v>
      </c>
      <c r="AW127" s="14" t="s">
        <v>30</v>
      </c>
      <c r="AX127" s="14" t="s">
        <v>74</v>
      </c>
      <c r="AY127" s="173" t="s">
        <v>166</v>
      </c>
    </row>
    <row r="128" spans="1:65" s="14" customFormat="1" ht="11.25">
      <c r="B128" s="172"/>
      <c r="D128" s="165" t="s">
        <v>174</v>
      </c>
      <c r="E128" s="173" t="s">
        <v>1</v>
      </c>
      <c r="F128" s="174" t="s">
        <v>758</v>
      </c>
      <c r="H128" s="175">
        <v>1</v>
      </c>
      <c r="I128" s="176"/>
      <c r="L128" s="172"/>
      <c r="M128" s="177"/>
      <c r="N128" s="178"/>
      <c r="O128" s="178"/>
      <c r="P128" s="178"/>
      <c r="Q128" s="178"/>
      <c r="R128" s="178"/>
      <c r="S128" s="178"/>
      <c r="T128" s="179"/>
      <c r="AT128" s="173" t="s">
        <v>174</v>
      </c>
      <c r="AU128" s="173" t="s">
        <v>84</v>
      </c>
      <c r="AV128" s="14" t="s">
        <v>84</v>
      </c>
      <c r="AW128" s="14" t="s">
        <v>30</v>
      </c>
      <c r="AX128" s="14" t="s">
        <v>74</v>
      </c>
      <c r="AY128" s="173" t="s">
        <v>166</v>
      </c>
    </row>
    <row r="129" spans="1:65" s="14" customFormat="1" ht="22.5">
      <c r="B129" s="172"/>
      <c r="D129" s="165" t="s">
        <v>174</v>
      </c>
      <c r="E129" s="173" t="s">
        <v>1</v>
      </c>
      <c r="F129" s="174" t="s">
        <v>759</v>
      </c>
      <c r="H129" s="175">
        <v>1</v>
      </c>
      <c r="I129" s="176"/>
      <c r="L129" s="172"/>
      <c r="M129" s="177"/>
      <c r="N129" s="178"/>
      <c r="O129" s="178"/>
      <c r="P129" s="178"/>
      <c r="Q129" s="178"/>
      <c r="R129" s="178"/>
      <c r="S129" s="178"/>
      <c r="T129" s="179"/>
      <c r="AT129" s="173" t="s">
        <v>174</v>
      </c>
      <c r="AU129" s="173" t="s">
        <v>84</v>
      </c>
      <c r="AV129" s="14" t="s">
        <v>84</v>
      </c>
      <c r="AW129" s="14" t="s">
        <v>30</v>
      </c>
      <c r="AX129" s="14" t="s">
        <v>74</v>
      </c>
      <c r="AY129" s="173" t="s">
        <v>166</v>
      </c>
    </row>
    <row r="130" spans="1:65" s="14" customFormat="1" ht="22.5">
      <c r="B130" s="172"/>
      <c r="D130" s="165" t="s">
        <v>174</v>
      </c>
      <c r="E130" s="173" t="s">
        <v>1</v>
      </c>
      <c r="F130" s="174" t="s">
        <v>760</v>
      </c>
      <c r="H130" s="175">
        <v>1</v>
      </c>
      <c r="I130" s="176"/>
      <c r="L130" s="172"/>
      <c r="M130" s="177"/>
      <c r="N130" s="178"/>
      <c r="O130" s="178"/>
      <c r="P130" s="178"/>
      <c r="Q130" s="178"/>
      <c r="R130" s="178"/>
      <c r="S130" s="178"/>
      <c r="T130" s="179"/>
      <c r="AT130" s="173" t="s">
        <v>174</v>
      </c>
      <c r="AU130" s="173" t="s">
        <v>84</v>
      </c>
      <c r="AV130" s="14" t="s">
        <v>84</v>
      </c>
      <c r="AW130" s="14" t="s">
        <v>30</v>
      </c>
      <c r="AX130" s="14" t="s">
        <v>74</v>
      </c>
      <c r="AY130" s="173" t="s">
        <v>166</v>
      </c>
    </row>
    <row r="131" spans="1:65" s="14" customFormat="1" ht="22.5">
      <c r="B131" s="172"/>
      <c r="D131" s="165" t="s">
        <v>174</v>
      </c>
      <c r="E131" s="173" t="s">
        <v>1</v>
      </c>
      <c r="F131" s="174" t="s">
        <v>761</v>
      </c>
      <c r="H131" s="175">
        <v>2</v>
      </c>
      <c r="I131" s="176"/>
      <c r="L131" s="172"/>
      <c r="M131" s="177"/>
      <c r="N131" s="178"/>
      <c r="O131" s="178"/>
      <c r="P131" s="178"/>
      <c r="Q131" s="178"/>
      <c r="R131" s="178"/>
      <c r="S131" s="178"/>
      <c r="T131" s="179"/>
      <c r="AT131" s="173" t="s">
        <v>174</v>
      </c>
      <c r="AU131" s="173" t="s">
        <v>84</v>
      </c>
      <c r="AV131" s="14" t="s">
        <v>84</v>
      </c>
      <c r="AW131" s="14" t="s">
        <v>30</v>
      </c>
      <c r="AX131" s="14" t="s">
        <v>74</v>
      </c>
      <c r="AY131" s="173" t="s">
        <v>166</v>
      </c>
    </row>
    <row r="132" spans="1:65" s="15" customFormat="1" ht="11.25">
      <c r="B132" s="180"/>
      <c r="D132" s="165" t="s">
        <v>174</v>
      </c>
      <c r="E132" s="181" t="s">
        <v>1</v>
      </c>
      <c r="F132" s="182" t="s">
        <v>177</v>
      </c>
      <c r="H132" s="183">
        <v>6</v>
      </c>
      <c r="I132" s="184"/>
      <c r="L132" s="180"/>
      <c r="M132" s="185"/>
      <c r="N132" s="186"/>
      <c r="O132" s="186"/>
      <c r="P132" s="186"/>
      <c r="Q132" s="186"/>
      <c r="R132" s="186"/>
      <c r="S132" s="186"/>
      <c r="T132" s="187"/>
      <c r="AT132" s="181" t="s">
        <v>174</v>
      </c>
      <c r="AU132" s="181" t="s">
        <v>84</v>
      </c>
      <c r="AV132" s="15" t="s">
        <v>172</v>
      </c>
      <c r="AW132" s="15" t="s">
        <v>30</v>
      </c>
      <c r="AX132" s="15" t="s">
        <v>82</v>
      </c>
      <c r="AY132" s="181" t="s">
        <v>166</v>
      </c>
    </row>
    <row r="133" spans="1:65" s="2" customFormat="1" ht="16.5" customHeight="1">
      <c r="A133" s="32"/>
      <c r="B133" s="149"/>
      <c r="C133" s="191" t="s">
        <v>84</v>
      </c>
      <c r="D133" s="191" t="s">
        <v>244</v>
      </c>
      <c r="E133" s="192" t="s">
        <v>504</v>
      </c>
      <c r="F133" s="193" t="s">
        <v>505</v>
      </c>
      <c r="G133" s="194" t="s">
        <v>247</v>
      </c>
      <c r="H133" s="195">
        <v>1.1399999999999999</v>
      </c>
      <c r="I133" s="196"/>
      <c r="J133" s="197">
        <f>ROUND(I133*H133,2)</f>
        <v>0</v>
      </c>
      <c r="K133" s="198"/>
      <c r="L133" s="199"/>
      <c r="M133" s="200" t="s">
        <v>1</v>
      </c>
      <c r="N133" s="201" t="s">
        <v>39</v>
      </c>
      <c r="O133" s="58"/>
      <c r="P133" s="160">
        <f>O133*H133</f>
        <v>0</v>
      </c>
      <c r="Q133" s="160">
        <v>0.22</v>
      </c>
      <c r="R133" s="160">
        <f>Q133*H133</f>
        <v>0.25079999999999997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209</v>
      </c>
      <c r="AT133" s="162" t="s">
        <v>244</v>
      </c>
      <c r="AU133" s="162" t="s">
        <v>84</v>
      </c>
      <c r="AY133" s="17" t="s">
        <v>166</v>
      </c>
      <c r="BE133" s="163">
        <f>IF(N133="základní",J133,0)</f>
        <v>0</v>
      </c>
      <c r="BF133" s="163">
        <f>IF(N133="snížená",J133,0)</f>
        <v>0</v>
      </c>
      <c r="BG133" s="163">
        <f>IF(N133="zákl. přenesená",J133,0)</f>
        <v>0</v>
      </c>
      <c r="BH133" s="163">
        <f>IF(N133="sníž. přenesená",J133,0)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172</v>
      </c>
      <c r="BM133" s="162" t="s">
        <v>762</v>
      </c>
    </row>
    <row r="134" spans="1:65" s="13" customFormat="1" ht="22.5">
      <c r="B134" s="164"/>
      <c r="D134" s="165" t="s">
        <v>174</v>
      </c>
      <c r="E134" s="166" t="s">
        <v>1</v>
      </c>
      <c r="F134" s="167" t="s">
        <v>763</v>
      </c>
      <c r="H134" s="166" t="s">
        <v>1</v>
      </c>
      <c r="I134" s="168"/>
      <c r="L134" s="164"/>
      <c r="M134" s="169"/>
      <c r="N134" s="170"/>
      <c r="O134" s="170"/>
      <c r="P134" s="170"/>
      <c r="Q134" s="170"/>
      <c r="R134" s="170"/>
      <c r="S134" s="170"/>
      <c r="T134" s="171"/>
      <c r="AT134" s="166" t="s">
        <v>174</v>
      </c>
      <c r="AU134" s="166" t="s">
        <v>84</v>
      </c>
      <c r="AV134" s="13" t="s">
        <v>82</v>
      </c>
      <c r="AW134" s="13" t="s">
        <v>30</v>
      </c>
      <c r="AX134" s="13" t="s">
        <v>74</v>
      </c>
      <c r="AY134" s="166" t="s">
        <v>166</v>
      </c>
    </row>
    <row r="135" spans="1:65" s="13" customFormat="1" ht="22.5">
      <c r="B135" s="164"/>
      <c r="D135" s="165" t="s">
        <v>174</v>
      </c>
      <c r="E135" s="166" t="s">
        <v>1</v>
      </c>
      <c r="F135" s="167" t="s">
        <v>764</v>
      </c>
      <c r="H135" s="166" t="s">
        <v>1</v>
      </c>
      <c r="I135" s="168"/>
      <c r="L135" s="164"/>
      <c r="M135" s="169"/>
      <c r="N135" s="170"/>
      <c r="O135" s="170"/>
      <c r="P135" s="170"/>
      <c r="Q135" s="170"/>
      <c r="R135" s="170"/>
      <c r="S135" s="170"/>
      <c r="T135" s="171"/>
      <c r="AT135" s="166" t="s">
        <v>174</v>
      </c>
      <c r="AU135" s="166" t="s">
        <v>84</v>
      </c>
      <c r="AV135" s="13" t="s">
        <v>82</v>
      </c>
      <c r="AW135" s="13" t="s">
        <v>30</v>
      </c>
      <c r="AX135" s="13" t="s">
        <v>74</v>
      </c>
      <c r="AY135" s="166" t="s">
        <v>166</v>
      </c>
    </row>
    <row r="136" spans="1:65" s="13" customFormat="1" ht="22.5">
      <c r="B136" s="164"/>
      <c r="D136" s="165" t="s">
        <v>174</v>
      </c>
      <c r="E136" s="166" t="s">
        <v>1</v>
      </c>
      <c r="F136" s="167" t="s">
        <v>765</v>
      </c>
      <c r="H136" s="166" t="s">
        <v>1</v>
      </c>
      <c r="I136" s="168"/>
      <c r="L136" s="164"/>
      <c r="M136" s="169"/>
      <c r="N136" s="170"/>
      <c r="O136" s="170"/>
      <c r="P136" s="170"/>
      <c r="Q136" s="170"/>
      <c r="R136" s="170"/>
      <c r="S136" s="170"/>
      <c r="T136" s="171"/>
      <c r="AT136" s="166" t="s">
        <v>174</v>
      </c>
      <c r="AU136" s="166" t="s">
        <v>84</v>
      </c>
      <c r="AV136" s="13" t="s">
        <v>82</v>
      </c>
      <c r="AW136" s="13" t="s">
        <v>30</v>
      </c>
      <c r="AX136" s="13" t="s">
        <v>74</v>
      </c>
      <c r="AY136" s="166" t="s">
        <v>166</v>
      </c>
    </row>
    <row r="137" spans="1:65" s="13" customFormat="1" ht="11.25">
      <c r="B137" s="164"/>
      <c r="D137" s="165" t="s">
        <v>174</v>
      </c>
      <c r="E137" s="166" t="s">
        <v>1</v>
      </c>
      <c r="F137" s="167" t="s">
        <v>766</v>
      </c>
      <c r="H137" s="166" t="s">
        <v>1</v>
      </c>
      <c r="I137" s="168"/>
      <c r="L137" s="164"/>
      <c r="M137" s="169"/>
      <c r="N137" s="170"/>
      <c r="O137" s="170"/>
      <c r="P137" s="170"/>
      <c r="Q137" s="170"/>
      <c r="R137" s="170"/>
      <c r="S137" s="170"/>
      <c r="T137" s="171"/>
      <c r="AT137" s="166" t="s">
        <v>174</v>
      </c>
      <c r="AU137" s="166" t="s">
        <v>84</v>
      </c>
      <c r="AV137" s="13" t="s">
        <v>82</v>
      </c>
      <c r="AW137" s="13" t="s">
        <v>30</v>
      </c>
      <c r="AX137" s="13" t="s">
        <v>74</v>
      </c>
      <c r="AY137" s="166" t="s">
        <v>166</v>
      </c>
    </row>
    <row r="138" spans="1:65" s="14" customFormat="1" ht="11.25">
      <c r="B138" s="172"/>
      <c r="D138" s="165" t="s">
        <v>174</v>
      </c>
      <c r="E138" s="173" t="s">
        <v>1</v>
      </c>
      <c r="F138" s="174" t="s">
        <v>767</v>
      </c>
      <c r="H138" s="175">
        <v>1.1399999999999999</v>
      </c>
      <c r="I138" s="176"/>
      <c r="L138" s="172"/>
      <c r="M138" s="177"/>
      <c r="N138" s="178"/>
      <c r="O138" s="178"/>
      <c r="P138" s="178"/>
      <c r="Q138" s="178"/>
      <c r="R138" s="178"/>
      <c r="S138" s="178"/>
      <c r="T138" s="179"/>
      <c r="AT138" s="173" t="s">
        <v>174</v>
      </c>
      <c r="AU138" s="173" t="s">
        <v>84</v>
      </c>
      <c r="AV138" s="14" t="s">
        <v>84</v>
      </c>
      <c r="AW138" s="14" t="s">
        <v>30</v>
      </c>
      <c r="AX138" s="14" t="s">
        <v>74</v>
      </c>
      <c r="AY138" s="173" t="s">
        <v>166</v>
      </c>
    </row>
    <row r="139" spans="1:65" s="15" customFormat="1" ht="11.25">
      <c r="B139" s="180"/>
      <c r="D139" s="165" t="s">
        <v>174</v>
      </c>
      <c r="E139" s="181" t="s">
        <v>1</v>
      </c>
      <c r="F139" s="182" t="s">
        <v>177</v>
      </c>
      <c r="H139" s="183">
        <v>1.1399999999999999</v>
      </c>
      <c r="I139" s="184"/>
      <c r="L139" s="180"/>
      <c r="M139" s="185"/>
      <c r="N139" s="186"/>
      <c r="O139" s="186"/>
      <c r="P139" s="186"/>
      <c r="Q139" s="186"/>
      <c r="R139" s="186"/>
      <c r="S139" s="186"/>
      <c r="T139" s="187"/>
      <c r="AT139" s="181" t="s">
        <v>174</v>
      </c>
      <c r="AU139" s="181" t="s">
        <v>84</v>
      </c>
      <c r="AV139" s="15" t="s">
        <v>172</v>
      </c>
      <c r="AW139" s="15" t="s">
        <v>30</v>
      </c>
      <c r="AX139" s="15" t="s">
        <v>82</v>
      </c>
      <c r="AY139" s="181" t="s">
        <v>166</v>
      </c>
    </row>
    <row r="140" spans="1:65" s="2" customFormat="1" ht="33" customHeight="1">
      <c r="A140" s="32"/>
      <c r="B140" s="149"/>
      <c r="C140" s="150" t="s">
        <v>190</v>
      </c>
      <c r="D140" s="150" t="s">
        <v>168</v>
      </c>
      <c r="E140" s="151" t="s">
        <v>511</v>
      </c>
      <c r="F140" s="152" t="s">
        <v>512</v>
      </c>
      <c r="G140" s="153" t="s">
        <v>171</v>
      </c>
      <c r="H140" s="154">
        <v>3.8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39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172</v>
      </c>
      <c r="AT140" s="162" t="s">
        <v>168</v>
      </c>
      <c r="AU140" s="162" t="s">
        <v>84</v>
      </c>
      <c r="AY140" s="17" t="s">
        <v>166</v>
      </c>
      <c r="BE140" s="163">
        <f>IF(N140="základní",J140,0)</f>
        <v>0</v>
      </c>
      <c r="BF140" s="163">
        <f>IF(N140="snížená",J140,0)</f>
        <v>0</v>
      </c>
      <c r="BG140" s="163">
        <f>IF(N140="zákl. přenesená",J140,0)</f>
        <v>0</v>
      </c>
      <c r="BH140" s="163">
        <f>IF(N140="sníž. přenesená",J140,0)</f>
        <v>0</v>
      </c>
      <c r="BI140" s="163">
        <f>IF(N140="nulová",J140,0)</f>
        <v>0</v>
      </c>
      <c r="BJ140" s="17" t="s">
        <v>82</v>
      </c>
      <c r="BK140" s="163">
        <f>ROUND(I140*H140,2)</f>
        <v>0</v>
      </c>
      <c r="BL140" s="17" t="s">
        <v>172</v>
      </c>
      <c r="BM140" s="162" t="s">
        <v>768</v>
      </c>
    </row>
    <row r="141" spans="1:65" s="13" customFormat="1" ht="11.25">
      <c r="B141" s="164"/>
      <c r="D141" s="165" t="s">
        <v>174</v>
      </c>
      <c r="E141" s="166" t="s">
        <v>1</v>
      </c>
      <c r="F141" s="167" t="s">
        <v>514</v>
      </c>
      <c r="H141" s="166" t="s">
        <v>1</v>
      </c>
      <c r="I141" s="168"/>
      <c r="L141" s="164"/>
      <c r="M141" s="169"/>
      <c r="N141" s="170"/>
      <c r="O141" s="170"/>
      <c r="P141" s="170"/>
      <c r="Q141" s="170"/>
      <c r="R141" s="170"/>
      <c r="S141" s="170"/>
      <c r="T141" s="171"/>
      <c r="AT141" s="166" t="s">
        <v>174</v>
      </c>
      <c r="AU141" s="166" t="s">
        <v>84</v>
      </c>
      <c r="AV141" s="13" t="s">
        <v>82</v>
      </c>
      <c r="AW141" s="13" t="s">
        <v>30</v>
      </c>
      <c r="AX141" s="13" t="s">
        <v>74</v>
      </c>
      <c r="AY141" s="166" t="s">
        <v>166</v>
      </c>
    </row>
    <row r="142" spans="1:65" s="14" customFormat="1" ht="11.25">
      <c r="B142" s="172"/>
      <c r="D142" s="165" t="s">
        <v>174</v>
      </c>
      <c r="E142" s="173" t="s">
        <v>1</v>
      </c>
      <c r="F142" s="174" t="s">
        <v>769</v>
      </c>
      <c r="H142" s="175">
        <v>3.8</v>
      </c>
      <c r="I142" s="176"/>
      <c r="L142" s="172"/>
      <c r="M142" s="177"/>
      <c r="N142" s="178"/>
      <c r="O142" s="178"/>
      <c r="P142" s="178"/>
      <c r="Q142" s="178"/>
      <c r="R142" s="178"/>
      <c r="S142" s="178"/>
      <c r="T142" s="179"/>
      <c r="AT142" s="173" t="s">
        <v>174</v>
      </c>
      <c r="AU142" s="173" t="s">
        <v>84</v>
      </c>
      <c r="AV142" s="14" t="s">
        <v>84</v>
      </c>
      <c r="AW142" s="14" t="s">
        <v>30</v>
      </c>
      <c r="AX142" s="14" t="s">
        <v>74</v>
      </c>
      <c r="AY142" s="173" t="s">
        <v>166</v>
      </c>
    </row>
    <row r="143" spans="1:65" s="15" customFormat="1" ht="11.25">
      <c r="B143" s="180"/>
      <c r="D143" s="165" t="s">
        <v>174</v>
      </c>
      <c r="E143" s="181" t="s">
        <v>1</v>
      </c>
      <c r="F143" s="182" t="s">
        <v>177</v>
      </c>
      <c r="H143" s="183">
        <v>3.8</v>
      </c>
      <c r="I143" s="184"/>
      <c r="L143" s="180"/>
      <c r="M143" s="185"/>
      <c r="N143" s="186"/>
      <c r="O143" s="186"/>
      <c r="P143" s="186"/>
      <c r="Q143" s="186"/>
      <c r="R143" s="186"/>
      <c r="S143" s="186"/>
      <c r="T143" s="187"/>
      <c r="AT143" s="181" t="s">
        <v>174</v>
      </c>
      <c r="AU143" s="181" t="s">
        <v>84</v>
      </c>
      <c r="AV143" s="15" t="s">
        <v>172</v>
      </c>
      <c r="AW143" s="15" t="s">
        <v>30</v>
      </c>
      <c r="AX143" s="15" t="s">
        <v>82</v>
      </c>
      <c r="AY143" s="181" t="s">
        <v>166</v>
      </c>
    </row>
    <row r="144" spans="1:65" s="2" customFormat="1" ht="24.2" customHeight="1">
      <c r="A144" s="32"/>
      <c r="B144" s="149"/>
      <c r="C144" s="150" t="s">
        <v>172</v>
      </c>
      <c r="D144" s="150" t="s">
        <v>168</v>
      </c>
      <c r="E144" s="151" t="s">
        <v>531</v>
      </c>
      <c r="F144" s="152" t="s">
        <v>532</v>
      </c>
      <c r="G144" s="153" t="s">
        <v>180</v>
      </c>
      <c r="H144" s="154">
        <v>6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39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172</v>
      </c>
      <c r="AT144" s="162" t="s">
        <v>168</v>
      </c>
      <c r="AU144" s="162" t="s">
        <v>84</v>
      </c>
      <c r="AY144" s="17" t="s">
        <v>166</v>
      </c>
      <c r="BE144" s="163">
        <f>IF(N144="základní",J144,0)</f>
        <v>0</v>
      </c>
      <c r="BF144" s="163">
        <f>IF(N144="snížená",J144,0)</f>
        <v>0</v>
      </c>
      <c r="BG144" s="163">
        <f>IF(N144="zákl. přenesená",J144,0)</f>
        <v>0</v>
      </c>
      <c r="BH144" s="163">
        <f>IF(N144="sníž. přenesená",J144,0)</f>
        <v>0</v>
      </c>
      <c r="BI144" s="163">
        <f>IF(N144="nulová",J144,0)</f>
        <v>0</v>
      </c>
      <c r="BJ144" s="17" t="s">
        <v>82</v>
      </c>
      <c r="BK144" s="163">
        <f>ROUND(I144*H144,2)</f>
        <v>0</v>
      </c>
      <c r="BL144" s="17" t="s">
        <v>172</v>
      </c>
      <c r="BM144" s="162" t="s">
        <v>770</v>
      </c>
    </row>
    <row r="145" spans="1:65" s="14" customFormat="1" ht="11.25">
      <c r="B145" s="172"/>
      <c r="D145" s="165" t="s">
        <v>174</v>
      </c>
      <c r="E145" s="173" t="s">
        <v>1</v>
      </c>
      <c r="F145" s="174" t="s">
        <v>757</v>
      </c>
      <c r="H145" s="175">
        <v>1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84</v>
      </c>
      <c r="AV145" s="14" t="s">
        <v>84</v>
      </c>
      <c r="AW145" s="14" t="s">
        <v>30</v>
      </c>
      <c r="AX145" s="14" t="s">
        <v>74</v>
      </c>
      <c r="AY145" s="173" t="s">
        <v>166</v>
      </c>
    </row>
    <row r="146" spans="1:65" s="14" customFormat="1" ht="11.25">
      <c r="B146" s="172"/>
      <c r="D146" s="165" t="s">
        <v>174</v>
      </c>
      <c r="E146" s="173" t="s">
        <v>1</v>
      </c>
      <c r="F146" s="174" t="s">
        <v>758</v>
      </c>
      <c r="H146" s="175">
        <v>1</v>
      </c>
      <c r="I146" s="176"/>
      <c r="L146" s="172"/>
      <c r="M146" s="177"/>
      <c r="N146" s="178"/>
      <c r="O146" s="178"/>
      <c r="P146" s="178"/>
      <c r="Q146" s="178"/>
      <c r="R146" s="178"/>
      <c r="S146" s="178"/>
      <c r="T146" s="179"/>
      <c r="AT146" s="173" t="s">
        <v>174</v>
      </c>
      <c r="AU146" s="173" t="s">
        <v>84</v>
      </c>
      <c r="AV146" s="14" t="s">
        <v>84</v>
      </c>
      <c r="AW146" s="14" t="s">
        <v>30</v>
      </c>
      <c r="AX146" s="14" t="s">
        <v>74</v>
      </c>
      <c r="AY146" s="173" t="s">
        <v>166</v>
      </c>
    </row>
    <row r="147" spans="1:65" s="14" customFormat="1" ht="22.5">
      <c r="B147" s="172"/>
      <c r="D147" s="165" t="s">
        <v>174</v>
      </c>
      <c r="E147" s="173" t="s">
        <v>1</v>
      </c>
      <c r="F147" s="174" t="s">
        <v>759</v>
      </c>
      <c r="H147" s="175">
        <v>1</v>
      </c>
      <c r="I147" s="176"/>
      <c r="L147" s="172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84</v>
      </c>
      <c r="AV147" s="14" t="s">
        <v>84</v>
      </c>
      <c r="AW147" s="14" t="s">
        <v>30</v>
      </c>
      <c r="AX147" s="14" t="s">
        <v>74</v>
      </c>
      <c r="AY147" s="173" t="s">
        <v>166</v>
      </c>
    </row>
    <row r="148" spans="1:65" s="14" customFormat="1" ht="22.5">
      <c r="B148" s="172"/>
      <c r="D148" s="165" t="s">
        <v>174</v>
      </c>
      <c r="E148" s="173" t="s">
        <v>1</v>
      </c>
      <c r="F148" s="174" t="s">
        <v>760</v>
      </c>
      <c r="H148" s="175">
        <v>1</v>
      </c>
      <c r="I148" s="176"/>
      <c r="L148" s="172"/>
      <c r="M148" s="177"/>
      <c r="N148" s="178"/>
      <c r="O148" s="178"/>
      <c r="P148" s="178"/>
      <c r="Q148" s="178"/>
      <c r="R148" s="178"/>
      <c r="S148" s="178"/>
      <c r="T148" s="179"/>
      <c r="AT148" s="173" t="s">
        <v>174</v>
      </c>
      <c r="AU148" s="173" t="s">
        <v>84</v>
      </c>
      <c r="AV148" s="14" t="s">
        <v>84</v>
      </c>
      <c r="AW148" s="14" t="s">
        <v>30</v>
      </c>
      <c r="AX148" s="14" t="s">
        <v>74</v>
      </c>
      <c r="AY148" s="173" t="s">
        <v>166</v>
      </c>
    </row>
    <row r="149" spans="1:65" s="14" customFormat="1" ht="22.5">
      <c r="B149" s="172"/>
      <c r="D149" s="165" t="s">
        <v>174</v>
      </c>
      <c r="E149" s="173" t="s">
        <v>1</v>
      </c>
      <c r="F149" s="174" t="s">
        <v>761</v>
      </c>
      <c r="H149" s="175">
        <v>2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84</v>
      </c>
      <c r="AV149" s="14" t="s">
        <v>84</v>
      </c>
      <c r="AW149" s="14" t="s">
        <v>30</v>
      </c>
      <c r="AX149" s="14" t="s">
        <v>74</v>
      </c>
      <c r="AY149" s="173" t="s">
        <v>166</v>
      </c>
    </row>
    <row r="150" spans="1:65" s="15" customFormat="1" ht="11.25">
      <c r="B150" s="180"/>
      <c r="D150" s="165" t="s">
        <v>174</v>
      </c>
      <c r="E150" s="181" t="s">
        <v>1</v>
      </c>
      <c r="F150" s="182" t="s">
        <v>177</v>
      </c>
      <c r="H150" s="183">
        <v>6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174</v>
      </c>
      <c r="AU150" s="181" t="s">
        <v>84</v>
      </c>
      <c r="AV150" s="15" t="s">
        <v>172</v>
      </c>
      <c r="AW150" s="15" t="s">
        <v>30</v>
      </c>
      <c r="AX150" s="15" t="s">
        <v>82</v>
      </c>
      <c r="AY150" s="181" t="s">
        <v>166</v>
      </c>
    </row>
    <row r="151" spans="1:65" s="2" customFormat="1" ht="16.5" customHeight="1">
      <c r="A151" s="32"/>
      <c r="B151" s="149"/>
      <c r="C151" s="191" t="s">
        <v>197</v>
      </c>
      <c r="D151" s="191" t="s">
        <v>244</v>
      </c>
      <c r="E151" s="192" t="s">
        <v>771</v>
      </c>
      <c r="F151" s="193" t="s">
        <v>772</v>
      </c>
      <c r="G151" s="194" t="s">
        <v>180</v>
      </c>
      <c r="H151" s="195">
        <v>1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39</v>
      </c>
      <c r="O151" s="58"/>
      <c r="P151" s="160">
        <f>O151*H151</f>
        <v>0</v>
      </c>
      <c r="Q151" s="160">
        <v>0.01</v>
      </c>
      <c r="R151" s="160">
        <f>Q151*H151</f>
        <v>0.01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209</v>
      </c>
      <c r="AT151" s="162" t="s">
        <v>244</v>
      </c>
      <c r="AU151" s="162" t="s">
        <v>84</v>
      </c>
      <c r="AY151" s="17" t="s">
        <v>166</v>
      </c>
      <c r="BE151" s="163">
        <f>IF(N151="základní",J151,0)</f>
        <v>0</v>
      </c>
      <c r="BF151" s="163">
        <f>IF(N151="snížená",J151,0)</f>
        <v>0</v>
      </c>
      <c r="BG151" s="163">
        <f>IF(N151="zákl. přenesená",J151,0)</f>
        <v>0</v>
      </c>
      <c r="BH151" s="163">
        <f>IF(N151="sníž. přenesená",J151,0)</f>
        <v>0</v>
      </c>
      <c r="BI151" s="163">
        <f>IF(N151="nulová",J151,0)</f>
        <v>0</v>
      </c>
      <c r="BJ151" s="17" t="s">
        <v>82</v>
      </c>
      <c r="BK151" s="163">
        <f>ROUND(I151*H151,2)</f>
        <v>0</v>
      </c>
      <c r="BL151" s="17" t="s">
        <v>172</v>
      </c>
      <c r="BM151" s="162" t="s">
        <v>773</v>
      </c>
    </row>
    <row r="152" spans="1:65" s="14" customFormat="1" ht="11.25">
      <c r="B152" s="172"/>
      <c r="D152" s="165" t="s">
        <v>174</v>
      </c>
      <c r="E152" s="173" t="s">
        <v>1</v>
      </c>
      <c r="F152" s="174" t="s">
        <v>757</v>
      </c>
      <c r="H152" s="175">
        <v>1</v>
      </c>
      <c r="I152" s="176"/>
      <c r="L152" s="172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84</v>
      </c>
      <c r="AV152" s="14" t="s">
        <v>84</v>
      </c>
      <c r="AW152" s="14" t="s">
        <v>30</v>
      </c>
      <c r="AX152" s="14" t="s">
        <v>74</v>
      </c>
      <c r="AY152" s="173" t="s">
        <v>166</v>
      </c>
    </row>
    <row r="153" spans="1:65" s="15" customFormat="1" ht="11.25">
      <c r="B153" s="180"/>
      <c r="D153" s="165" t="s">
        <v>174</v>
      </c>
      <c r="E153" s="181" t="s">
        <v>1</v>
      </c>
      <c r="F153" s="182" t="s">
        <v>177</v>
      </c>
      <c r="H153" s="183">
        <v>1</v>
      </c>
      <c r="I153" s="184"/>
      <c r="L153" s="180"/>
      <c r="M153" s="185"/>
      <c r="N153" s="186"/>
      <c r="O153" s="186"/>
      <c r="P153" s="186"/>
      <c r="Q153" s="186"/>
      <c r="R153" s="186"/>
      <c r="S153" s="186"/>
      <c r="T153" s="187"/>
      <c r="AT153" s="181" t="s">
        <v>174</v>
      </c>
      <c r="AU153" s="181" t="s">
        <v>84</v>
      </c>
      <c r="AV153" s="15" t="s">
        <v>172</v>
      </c>
      <c r="AW153" s="15" t="s">
        <v>30</v>
      </c>
      <c r="AX153" s="15" t="s">
        <v>82</v>
      </c>
      <c r="AY153" s="181" t="s">
        <v>166</v>
      </c>
    </row>
    <row r="154" spans="1:65" s="2" customFormat="1" ht="21.75" customHeight="1">
      <c r="A154" s="32"/>
      <c r="B154" s="149"/>
      <c r="C154" s="191" t="s">
        <v>201</v>
      </c>
      <c r="D154" s="191" t="s">
        <v>244</v>
      </c>
      <c r="E154" s="192" t="s">
        <v>774</v>
      </c>
      <c r="F154" s="193" t="s">
        <v>775</v>
      </c>
      <c r="G154" s="194" t="s">
        <v>180</v>
      </c>
      <c r="H154" s="195">
        <v>1</v>
      </c>
      <c r="I154" s="196"/>
      <c r="J154" s="197">
        <f>ROUND(I154*H154,2)</f>
        <v>0</v>
      </c>
      <c r="K154" s="198"/>
      <c r="L154" s="199"/>
      <c r="M154" s="200" t="s">
        <v>1</v>
      </c>
      <c r="N154" s="201" t="s">
        <v>39</v>
      </c>
      <c r="O154" s="58"/>
      <c r="P154" s="160">
        <f>O154*H154</f>
        <v>0</v>
      </c>
      <c r="Q154" s="160">
        <v>0.01</v>
      </c>
      <c r="R154" s="160">
        <f>Q154*H154</f>
        <v>0.01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209</v>
      </c>
      <c r="AT154" s="162" t="s">
        <v>244</v>
      </c>
      <c r="AU154" s="162" t="s">
        <v>84</v>
      </c>
      <c r="AY154" s="17" t="s">
        <v>166</v>
      </c>
      <c r="BE154" s="163">
        <f>IF(N154="základní",J154,0)</f>
        <v>0</v>
      </c>
      <c r="BF154" s="163">
        <f>IF(N154="snížená",J154,0)</f>
        <v>0</v>
      </c>
      <c r="BG154" s="163">
        <f>IF(N154="zákl. přenesená",J154,0)</f>
        <v>0</v>
      </c>
      <c r="BH154" s="163">
        <f>IF(N154="sníž. přenesená",J154,0)</f>
        <v>0</v>
      </c>
      <c r="BI154" s="163">
        <f>IF(N154="nulová",J154,0)</f>
        <v>0</v>
      </c>
      <c r="BJ154" s="17" t="s">
        <v>82</v>
      </c>
      <c r="BK154" s="163">
        <f>ROUND(I154*H154,2)</f>
        <v>0</v>
      </c>
      <c r="BL154" s="17" t="s">
        <v>172</v>
      </c>
      <c r="BM154" s="162" t="s">
        <v>776</v>
      </c>
    </row>
    <row r="155" spans="1:65" s="14" customFormat="1" ht="11.25">
      <c r="B155" s="172"/>
      <c r="D155" s="165" t="s">
        <v>174</v>
      </c>
      <c r="E155" s="173" t="s">
        <v>1</v>
      </c>
      <c r="F155" s="174" t="s">
        <v>758</v>
      </c>
      <c r="H155" s="175">
        <v>1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174</v>
      </c>
      <c r="AU155" s="173" t="s">
        <v>84</v>
      </c>
      <c r="AV155" s="14" t="s">
        <v>84</v>
      </c>
      <c r="AW155" s="14" t="s">
        <v>30</v>
      </c>
      <c r="AX155" s="14" t="s">
        <v>74</v>
      </c>
      <c r="AY155" s="173" t="s">
        <v>166</v>
      </c>
    </row>
    <row r="156" spans="1:65" s="15" customFormat="1" ht="11.25">
      <c r="B156" s="180"/>
      <c r="D156" s="165" t="s">
        <v>174</v>
      </c>
      <c r="E156" s="181" t="s">
        <v>1</v>
      </c>
      <c r="F156" s="182" t="s">
        <v>177</v>
      </c>
      <c r="H156" s="183">
        <v>1</v>
      </c>
      <c r="I156" s="184"/>
      <c r="L156" s="180"/>
      <c r="M156" s="185"/>
      <c r="N156" s="186"/>
      <c r="O156" s="186"/>
      <c r="P156" s="186"/>
      <c r="Q156" s="186"/>
      <c r="R156" s="186"/>
      <c r="S156" s="186"/>
      <c r="T156" s="187"/>
      <c r="AT156" s="181" t="s">
        <v>174</v>
      </c>
      <c r="AU156" s="181" t="s">
        <v>84</v>
      </c>
      <c r="AV156" s="15" t="s">
        <v>172</v>
      </c>
      <c r="AW156" s="15" t="s">
        <v>30</v>
      </c>
      <c r="AX156" s="15" t="s">
        <v>82</v>
      </c>
      <c r="AY156" s="181" t="s">
        <v>166</v>
      </c>
    </row>
    <row r="157" spans="1:65" s="2" customFormat="1" ht="24.2" customHeight="1">
      <c r="A157" s="32"/>
      <c r="B157" s="149"/>
      <c r="C157" s="191" t="s">
        <v>205</v>
      </c>
      <c r="D157" s="191" t="s">
        <v>244</v>
      </c>
      <c r="E157" s="192" t="s">
        <v>777</v>
      </c>
      <c r="F157" s="193" t="s">
        <v>778</v>
      </c>
      <c r="G157" s="194" t="s">
        <v>180</v>
      </c>
      <c r="H157" s="195">
        <v>1</v>
      </c>
      <c r="I157" s="196"/>
      <c r="J157" s="197">
        <f>ROUND(I157*H157,2)</f>
        <v>0</v>
      </c>
      <c r="K157" s="198"/>
      <c r="L157" s="199"/>
      <c r="M157" s="200" t="s">
        <v>1</v>
      </c>
      <c r="N157" s="201" t="s">
        <v>39</v>
      </c>
      <c r="O157" s="58"/>
      <c r="P157" s="160">
        <f>O157*H157</f>
        <v>0</v>
      </c>
      <c r="Q157" s="160">
        <v>0.01</v>
      </c>
      <c r="R157" s="160">
        <f>Q157*H157</f>
        <v>0.01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209</v>
      </c>
      <c r="AT157" s="162" t="s">
        <v>244</v>
      </c>
      <c r="AU157" s="162" t="s">
        <v>84</v>
      </c>
      <c r="AY157" s="17" t="s">
        <v>166</v>
      </c>
      <c r="BE157" s="163">
        <f>IF(N157="základní",J157,0)</f>
        <v>0</v>
      </c>
      <c r="BF157" s="163">
        <f>IF(N157="snížená",J157,0)</f>
        <v>0</v>
      </c>
      <c r="BG157" s="163">
        <f>IF(N157="zákl. přenesená",J157,0)</f>
        <v>0</v>
      </c>
      <c r="BH157" s="163">
        <f>IF(N157="sníž. přenesená",J157,0)</f>
        <v>0</v>
      </c>
      <c r="BI157" s="163">
        <f>IF(N157="nulová",J157,0)</f>
        <v>0</v>
      </c>
      <c r="BJ157" s="17" t="s">
        <v>82</v>
      </c>
      <c r="BK157" s="163">
        <f>ROUND(I157*H157,2)</f>
        <v>0</v>
      </c>
      <c r="BL157" s="17" t="s">
        <v>172</v>
      </c>
      <c r="BM157" s="162" t="s">
        <v>779</v>
      </c>
    </row>
    <row r="158" spans="1:65" s="14" customFormat="1" ht="22.5">
      <c r="B158" s="172"/>
      <c r="D158" s="165" t="s">
        <v>174</v>
      </c>
      <c r="E158" s="173" t="s">
        <v>1</v>
      </c>
      <c r="F158" s="174" t="s">
        <v>759</v>
      </c>
      <c r="H158" s="175">
        <v>1</v>
      </c>
      <c r="I158" s="176"/>
      <c r="L158" s="172"/>
      <c r="M158" s="177"/>
      <c r="N158" s="178"/>
      <c r="O158" s="178"/>
      <c r="P158" s="178"/>
      <c r="Q158" s="178"/>
      <c r="R158" s="178"/>
      <c r="S158" s="178"/>
      <c r="T158" s="179"/>
      <c r="AT158" s="173" t="s">
        <v>174</v>
      </c>
      <c r="AU158" s="173" t="s">
        <v>84</v>
      </c>
      <c r="AV158" s="14" t="s">
        <v>84</v>
      </c>
      <c r="AW158" s="14" t="s">
        <v>30</v>
      </c>
      <c r="AX158" s="14" t="s">
        <v>74</v>
      </c>
      <c r="AY158" s="173" t="s">
        <v>166</v>
      </c>
    </row>
    <row r="159" spans="1:65" s="15" customFormat="1" ht="11.25">
      <c r="B159" s="180"/>
      <c r="D159" s="165" t="s">
        <v>174</v>
      </c>
      <c r="E159" s="181" t="s">
        <v>1</v>
      </c>
      <c r="F159" s="182" t="s">
        <v>177</v>
      </c>
      <c r="H159" s="183">
        <v>1</v>
      </c>
      <c r="I159" s="184"/>
      <c r="L159" s="180"/>
      <c r="M159" s="185"/>
      <c r="N159" s="186"/>
      <c r="O159" s="186"/>
      <c r="P159" s="186"/>
      <c r="Q159" s="186"/>
      <c r="R159" s="186"/>
      <c r="S159" s="186"/>
      <c r="T159" s="187"/>
      <c r="AT159" s="181" t="s">
        <v>174</v>
      </c>
      <c r="AU159" s="181" t="s">
        <v>84</v>
      </c>
      <c r="AV159" s="15" t="s">
        <v>172</v>
      </c>
      <c r="AW159" s="15" t="s">
        <v>30</v>
      </c>
      <c r="AX159" s="15" t="s">
        <v>82</v>
      </c>
      <c r="AY159" s="181" t="s">
        <v>166</v>
      </c>
    </row>
    <row r="160" spans="1:65" s="2" customFormat="1" ht="24.2" customHeight="1">
      <c r="A160" s="32"/>
      <c r="B160" s="149"/>
      <c r="C160" s="191" t="s">
        <v>209</v>
      </c>
      <c r="D160" s="191" t="s">
        <v>244</v>
      </c>
      <c r="E160" s="192" t="s">
        <v>780</v>
      </c>
      <c r="F160" s="193" t="s">
        <v>781</v>
      </c>
      <c r="G160" s="194" t="s">
        <v>180</v>
      </c>
      <c r="H160" s="195">
        <v>1</v>
      </c>
      <c r="I160" s="196"/>
      <c r="J160" s="197">
        <f>ROUND(I160*H160,2)</f>
        <v>0</v>
      </c>
      <c r="K160" s="198"/>
      <c r="L160" s="199"/>
      <c r="M160" s="200" t="s">
        <v>1</v>
      </c>
      <c r="N160" s="201" t="s">
        <v>39</v>
      </c>
      <c r="O160" s="58"/>
      <c r="P160" s="160">
        <f>O160*H160</f>
        <v>0</v>
      </c>
      <c r="Q160" s="160">
        <v>0.01</v>
      </c>
      <c r="R160" s="160">
        <f>Q160*H160</f>
        <v>0.01</v>
      </c>
      <c r="S160" s="160">
        <v>0</v>
      </c>
      <c r="T160" s="161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209</v>
      </c>
      <c r="AT160" s="162" t="s">
        <v>244</v>
      </c>
      <c r="AU160" s="162" t="s">
        <v>84</v>
      </c>
      <c r="AY160" s="17" t="s">
        <v>166</v>
      </c>
      <c r="BE160" s="163">
        <f>IF(N160="základní",J160,0)</f>
        <v>0</v>
      </c>
      <c r="BF160" s="163">
        <f>IF(N160="snížená",J160,0)</f>
        <v>0</v>
      </c>
      <c r="BG160" s="163">
        <f>IF(N160="zákl. přenesená",J160,0)</f>
        <v>0</v>
      </c>
      <c r="BH160" s="163">
        <f>IF(N160="sníž. přenesená",J160,0)</f>
        <v>0</v>
      </c>
      <c r="BI160" s="163">
        <f>IF(N160="nulová",J160,0)</f>
        <v>0</v>
      </c>
      <c r="BJ160" s="17" t="s">
        <v>82</v>
      </c>
      <c r="BK160" s="163">
        <f>ROUND(I160*H160,2)</f>
        <v>0</v>
      </c>
      <c r="BL160" s="17" t="s">
        <v>172</v>
      </c>
      <c r="BM160" s="162" t="s">
        <v>782</v>
      </c>
    </row>
    <row r="161" spans="1:65" s="14" customFormat="1" ht="22.5">
      <c r="B161" s="172"/>
      <c r="D161" s="165" t="s">
        <v>174</v>
      </c>
      <c r="E161" s="173" t="s">
        <v>1</v>
      </c>
      <c r="F161" s="174" t="s">
        <v>760</v>
      </c>
      <c r="H161" s="175">
        <v>1</v>
      </c>
      <c r="I161" s="176"/>
      <c r="L161" s="172"/>
      <c r="M161" s="177"/>
      <c r="N161" s="178"/>
      <c r="O161" s="178"/>
      <c r="P161" s="178"/>
      <c r="Q161" s="178"/>
      <c r="R161" s="178"/>
      <c r="S161" s="178"/>
      <c r="T161" s="179"/>
      <c r="AT161" s="173" t="s">
        <v>174</v>
      </c>
      <c r="AU161" s="173" t="s">
        <v>84</v>
      </c>
      <c r="AV161" s="14" t="s">
        <v>84</v>
      </c>
      <c r="AW161" s="14" t="s">
        <v>30</v>
      </c>
      <c r="AX161" s="14" t="s">
        <v>74</v>
      </c>
      <c r="AY161" s="173" t="s">
        <v>166</v>
      </c>
    </row>
    <row r="162" spans="1:65" s="15" customFormat="1" ht="11.25">
      <c r="B162" s="180"/>
      <c r="D162" s="165" t="s">
        <v>174</v>
      </c>
      <c r="E162" s="181" t="s">
        <v>1</v>
      </c>
      <c r="F162" s="182" t="s">
        <v>177</v>
      </c>
      <c r="H162" s="183">
        <v>1</v>
      </c>
      <c r="I162" s="184"/>
      <c r="L162" s="180"/>
      <c r="M162" s="185"/>
      <c r="N162" s="186"/>
      <c r="O162" s="186"/>
      <c r="P162" s="186"/>
      <c r="Q162" s="186"/>
      <c r="R162" s="186"/>
      <c r="S162" s="186"/>
      <c r="T162" s="187"/>
      <c r="AT162" s="181" t="s">
        <v>174</v>
      </c>
      <c r="AU162" s="181" t="s">
        <v>84</v>
      </c>
      <c r="AV162" s="15" t="s">
        <v>172</v>
      </c>
      <c r="AW162" s="15" t="s">
        <v>30</v>
      </c>
      <c r="AX162" s="15" t="s">
        <v>82</v>
      </c>
      <c r="AY162" s="181" t="s">
        <v>166</v>
      </c>
    </row>
    <row r="163" spans="1:65" s="2" customFormat="1" ht="24.2" customHeight="1">
      <c r="A163" s="32"/>
      <c r="B163" s="149"/>
      <c r="C163" s="191" t="s">
        <v>188</v>
      </c>
      <c r="D163" s="191" t="s">
        <v>244</v>
      </c>
      <c r="E163" s="192" t="s">
        <v>783</v>
      </c>
      <c r="F163" s="193" t="s">
        <v>784</v>
      </c>
      <c r="G163" s="194" t="s">
        <v>180</v>
      </c>
      <c r="H163" s="195">
        <v>2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39</v>
      </c>
      <c r="O163" s="58"/>
      <c r="P163" s="160">
        <f>O163*H163</f>
        <v>0</v>
      </c>
      <c r="Q163" s="160">
        <v>0.01</v>
      </c>
      <c r="R163" s="160">
        <f>Q163*H163</f>
        <v>0.02</v>
      </c>
      <c r="S163" s="160">
        <v>0</v>
      </c>
      <c r="T163" s="161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209</v>
      </c>
      <c r="AT163" s="162" t="s">
        <v>244</v>
      </c>
      <c r="AU163" s="162" t="s">
        <v>84</v>
      </c>
      <c r="AY163" s="17" t="s">
        <v>166</v>
      </c>
      <c r="BE163" s="163">
        <f>IF(N163="základní",J163,0)</f>
        <v>0</v>
      </c>
      <c r="BF163" s="163">
        <f>IF(N163="snížená",J163,0)</f>
        <v>0</v>
      </c>
      <c r="BG163" s="163">
        <f>IF(N163="zákl. přenesená",J163,0)</f>
        <v>0</v>
      </c>
      <c r="BH163" s="163">
        <f>IF(N163="sníž. přenesená",J163,0)</f>
        <v>0</v>
      </c>
      <c r="BI163" s="163">
        <f>IF(N163="nulová",J163,0)</f>
        <v>0</v>
      </c>
      <c r="BJ163" s="17" t="s">
        <v>82</v>
      </c>
      <c r="BK163" s="163">
        <f>ROUND(I163*H163,2)</f>
        <v>0</v>
      </c>
      <c r="BL163" s="17" t="s">
        <v>172</v>
      </c>
      <c r="BM163" s="162" t="s">
        <v>785</v>
      </c>
    </row>
    <row r="164" spans="1:65" s="14" customFormat="1" ht="22.5">
      <c r="B164" s="172"/>
      <c r="D164" s="165" t="s">
        <v>174</v>
      </c>
      <c r="E164" s="173" t="s">
        <v>1</v>
      </c>
      <c r="F164" s="174" t="s">
        <v>761</v>
      </c>
      <c r="H164" s="175">
        <v>2</v>
      </c>
      <c r="I164" s="176"/>
      <c r="L164" s="172"/>
      <c r="M164" s="177"/>
      <c r="N164" s="178"/>
      <c r="O164" s="178"/>
      <c r="P164" s="178"/>
      <c r="Q164" s="178"/>
      <c r="R164" s="178"/>
      <c r="S164" s="178"/>
      <c r="T164" s="179"/>
      <c r="AT164" s="173" t="s">
        <v>174</v>
      </c>
      <c r="AU164" s="173" t="s">
        <v>84</v>
      </c>
      <c r="AV164" s="14" t="s">
        <v>84</v>
      </c>
      <c r="AW164" s="14" t="s">
        <v>30</v>
      </c>
      <c r="AX164" s="14" t="s">
        <v>74</v>
      </c>
      <c r="AY164" s="173" t="s">
        <v>166</v>
      </c>
    </row>
    <row r="165" spans="1:65" s="15" customFormat="1" ht="11.25">
      <c r="B165" s="180"/>
      <c r="D165" s="165" t="s">
        <v>174</v>
      </c>
      <c r="E165" s="181" t="s">
        <v>1</v>
      </c>
      <c r="F165" s="182" t="s">
        <v>177</v>
      </c>
      <c r="H165" s="183">
        <v>2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174</v>
      </c>
      <c r="AU165" s="181" t="s">
        <v>84</v>
      </c>
      <c r="AV165" s="15" t="s">
        <v>172</v>
      </c>
      <c r="AW165" s="15" t="s">
        <v>30</v>
      </c>
      <c r="AX165" s="15" t="s">
        <v>82</v>
      </c>
      <c r="AY165" s="181" t="s">
        <v>166</v>
      </c>
    </row>
    <row r="166" spans="1:65" s="2" customFormat="1" ht="33" customHeight="1">
      <c r="A166" s="32"/>
      <c r="B166" s="149"/>
      <c r="C166" s="150" t="s">
        <v>216</v>
      </c>
      <c r="D166" s="150" t="s">
        <v>168</v>
      </c>
      <c r="E166" s="151" t="s">
        <v>360</v>
      </c>
      <c r="F166" s="152" t="s">
        <v>361</v>
      </c>
      <c r="G166" s="153" t="s">
        <v>171</v>
      </c>
      <c r="H166" s="154">
        <v>3.8</v>
      </c>
      <c r="I166" s="155"/>
      <c r="J166" s="156">
        <f>ROUND(I166*H166,2)</f>
        <v>0</v>
      </c>
      <c r="K166" s="157"/>
      <c r="L166" s="33"/>
      <c r="M166" s="158" t="s">
        <v>1</v>
      </c>
      <c r="N166" s="159" t="s">
        <v>39</v>
      </c>
      <c r="O166" s="58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172</v>
      </c>
      <c r="AT166" s="162" t="s">
        <v>168</v>
      </c>
      <c r="AU166" s="162" t="s">
        <v>84</v>
      </c>
      <c r="AY166" s="17" t="s">
        <v>166</v>
      </c>
      <c r="BE166" s="163">
        <f>IF(N166="základní",J166,0)</f>
        <v>0</v>
      </c>
      <c r="BF166" s="163">
        <f>IF(N166="snížená",J166,0)</f>
        <v>0</v>
      </c>
      <c r="BG166" s="163">
        <f>IF(N166="zákl. přenesená",J166,0)</f>
        <v>0</v>
      </c>
      <c r="BH166" s="163">
        <f>IF(N166="sníž. přenesená",J166,0)</f>
        <v>0</v>
      </c>
      <c r="BI166" s="163">
        <f>IF(N166="nulová",J166,0)</f>
        <v>0</v>
      </c>
      <c r="BJ166" s="17" t="s">
        <v>82</v>
      </c>
      <c r="BK166" s="163">
        <f>ROUND(I166*H166,2)</f>
        <v>0</v>
      </c>
      <c r="BL166" s="17" t="s">
        <v>172</v>
      </c>
      <c r="BM166" s="162" t="s">
        <v>786</v>
      </c>
    </row>
    <row r="167" spans="1:65" s="14" customFormat="1" ht="11.25">
      <c r="B167" s="172"/>
      <c r="D167" s="165" t="s">
        <v>174</v>
      </c>
      <c r="E167" s="173" t="s">
        <v>1</v>
      </c>
      <c r="F167" s="174" t="s">
        <v>769</v>
      </c>
      <c r="H167" s="175">
        <v>3.8</v>
      </c>
      <c r="I167" s="176"/>
      <c r="L167" s="172"/>
      <c r="M167" s="177"/>
      <c r="N167" s="178"/>
      <c r="O167" s="178"/>
      <c r="P167" s="178"/>
      <c r="Q167" s="178"/>
      <c r="R167" s="178"/>
      <c r="S167" s="178"/>
      <c r="T167" s="179"/>
      <c r="AT167" s="173" t="s">
        <v>174</v>
      </c>
      <c r="AU167" s="173" t="s">
        <v>84</v>
      </c>
      <c r="AV167" s="14" t="s">
        <v>84</v>
      </c>
      <c r="AW167" s="14" t="s">
        <v>30</v>
      </c>
      <c r="AX167" s="14" t="s">
        <v>74</v>
      </c>
      <c r="AY167" s="173" t="s">
        <v>166</v>
      </c>
    </row>
    <row r="168" spans="1:65" s="15" customFormat="1" ht="11.25">
      <c r="B168" s="180"/>
      <c r="D168" s="165" t="s">
        <v>174</v>
      </c>
      <c r="E168" s="181" t="s">
        <v>1</v>
      </c>
      <c r="F168" s="182" t="s">
        <v>177</v>
      </c>
      <c r="H168" s="183">
        <v>3.8</v>
      </c>
      <c r="I168" s="184"/>
      <c r="L168" s="180"/>
      <c r="M168" s="185"/>
      <c r="N168" s="186"/>
      <c r="O168" s="186"/>
      <c r="P168" s="186"/>
      <c r="Q168" s="186"/>
      <c r="R168" s="186"/>
      <c r="S168" s="186"/>
      <c r="T168" s="187"/>
      <c r="AT168" s="181" t="s">
        <v>174</v>
      </c>
      <c r="AU168" s="181" t="s">
        <v>84</v>
      </c>
      <c r="AV168" s="15" t="s">
        <v>172</v>
      </c>
      <c r="AW168" s="15" t="s">
        <v>30</v>
      </c>
      <c r="AX168" s="15" t="s">
        <v>82</v>
      </c>
      <c r="AY168" s="181" t="s">
        <v>166</v>
      </c>
    </row>
    <row r="169" spans="1:65" s="2" customFormat="1" ht="16.5" customHeight="1">
      <c r="A169" s="32"/>
      <c r="B169" s="149"/>
      <c r="C169" s="150" t="s">
        <v>220</v>
      </c>
      <c r="D169" s="150" t="s">
        <v>168</v>
      </c>
      <c r="E169" s="151" t="s">
        <v>593</v>
      </c>
      <c r="F169" s="152" t="s">
        <v>594</v>
      </c>
      <c r="G169" s="153" t="s">
        <v>180</v>
      </c>
      <c r="H169" s="154">
        <v>18</v>
      </c>
      <c r="I169" s="155"/>
      <c r="J169" s="156">
        <f>ROUND(I169*H169,2)</f>
        <v>0</v>
      </c>
      <c r="K169" s="157"/>
      <c r="L169" s="33"/>
      <c r="M169" s="158" t="s">
        <v>1</v>
      </c>
      <c r="N169" s="159" t="s">
        <v>39</v>
      </c>
      <c r="O169" s="58"/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1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172</v>
      </c>
      <c r="AT169" s="162" t="s">
        <v>168</v>
      </c>
      <c r="AU169" s="162" t="s">
        <v>84</v>
      </c>
      <c r="AY169" s="17" t="s">
        <v>166</v>
      </c>
      <c r="BE169" s="163">
        <f>IF(N169="základní",J169,0)</f>
        <v>0</v>
      </c>
      <c r="BF169" s="163">
        <f>IF(N169="snížená",J169,0)</f>
        <v>0</v>
      </c>
      <c r="BG169" s="163">
        <f>IF(N169="zákl. přenesená",J169,0)</f>
        <v>0</v>
      </c>
      <c r="BH169" s="163">
        <f>IF(N169="sníž. přenesená",J169,0)</f>
        <v>0</v>
      </c>
      <c r="BI169" s="163">
        <f>IF(N169="nulová",J169,0)</f>
        <v>0</v>
      </c>
      <c r="BJ169" s="17" t="s">
        <v>82</v>
      </c>
      <c r="BK169" s="163">
        <f>ROUND(I169*H169,2)</f>
        <v>0</v>
      </c>
      <c r="BL169" s="17" t="s">
        <v>172</v>
      </c>
      <c r="BM169" s="162" t="s">
        <v>787</v>
      </c>
    </row>
    <row r="170" spans="1:65" s="13" customFormat="1" ht="22.5">
      <c r="B170" s="164"/>
      <c r="D170" s="165" t="s">
        <v>174</v>
      </c>
      <c r="E170" s="166" t="s">
        <v>1</v>
      </c>
      <c r="F170" s="167" t="s">
        <v>596</v>
      </c>
      <c r="H170" s="166" t="s">
        <v>1</v>
      </c>
      <c r="I170" s="168"/>
      <c r="L170" s="164"/>
      <c r="M170" s="169"/>
      <c r="N170" s="170"/>
      <c r="O170" s="170"/>
      <c r="P170" s="170"/>
      <c r="Q170" s="170"/>
      <c r="R170" s="170"/>
      <c r="S170" s="170"/>
      <c r="T170" s="171"/>
      <c r="AT170" s="166" t="s">
        <v>174</v>
      </c>
      <c r="AU170" s="166" t="s">
        <v>84</v>
      </c>
      <c r="AV170" s="13" t="s">
        <v>82</v>
      </c>
      <c r="AW170" s="13" t="s">
        <v>30</v>
      </c>
      <c r="AX170" s="13" t="s">
        <v>74</v>
      </c>
      <c r="AY170" s="166" t="s">
        <v>166</v>
      </c>
    </row>
    <row r="171" spans="1:65" s="14" customFormat="1" ht="11.25">
      <c r="B171" s="172"/>
      <c r="D171" s="165" t="s">
        <v>174</v>
      </c>
      <c r="E171" s="173" t="s">
        <v>1</v>
      </c>
      <c r="F171" s="174" t="s">
        <v>788</v>
      </c>
      <c r="H171" s="175">
        <v>18</v>
      </c>
      <c r="I171" s="176"/>
      <c r="L171" s="172"/>
      <c r="M171" s="177"/>
      <c r="N171" s="178"/>
      <c r="O171" s="178"/>
      <c r="P171" s="178"/>
      <c r="Q171" s="178"/>
      <c r="R171" s="178"/>
      <c r="S171" s="178"/>
      <c r="T171" s="179"/>
      <c r="AT171" s="173" t="s">
        <v>174</v>
      </c>
      <c r="AU171" s="173" t="s">
        <v>84</v>
      </c>
      <c r="AV171" s="14" t="s">
        <v>84</v>
      </c>
      <c r="AW171" s="14" t="s">
        <v>30</v>
      </c>
      <c r="AX171" s="14" t="s">
        <v>74</v>
      </c>
      <c r="AY171" s="173" t="s">
        <v>166</v>
      </c>
    </row>
    <row r="172" spans="1:65" s="15" customFormat="1" ht="11.25">
      <c r="B172" s="180"/>
      <c r="D172" s="165" t="s">
        <v>174</v>
      </c>
      <c r="E172" s="181" t="s">
        <v>1</v>
      </c>
      <c r="F172" s="182" t="s">
        <v>177</v>
      </c>
      <c r="H172" s="183">
        <v>18</v>
      </c>
      <c r="I172" s="184"/>
      <c r="L172" s="180"/>
      <c r="M172" s="185"/>
      <c r="N172" s="186"/>
      <c r="O172" s="186"/>
      <c r="P172" s="186"/>
      <c r="Q172" s="186"/>
      <c r="R172" s="186"/>
      <c r="S172" s="186"/>
      <c r="T172" s="187"/>
      <c r="AT172" s="181" t="s">
        <v>174</v>
      </c>
      <c r="AU172" s="181" t="s">
        <v>84</v>
      </c>
      <c r="AV172" s="15" t="s">
        <v>172</v>
      </c>
      <c r="AW172" s="15" t="s">
        <v>30</v>
      </c>
      <c r="AX172" s="15" t="s">
        <v>82</v>
      </c>
      <c r="AY172" s="181" t="s">
        <v>166</v>
      </c>
    </row>
    <row r="173" spans="1:65" s="2" customFormat="1" ht="21.75" customHeight="1">
      <c r="A173" s="32"/>
      <c r="B173" s="149"/>
      <c r="C173" s="150" t="s">
        <v>8</v>
      </c>
      <c r="D173" s="150" t="s">
        <v>168</v>
      </c>
      <c r="E173" s="151" t="s">
        <v>598</v>
      </c>
      <c r="F173" s="152" t="s">
        <v>599</v>
      </c>
      <c r="G173" s="153" t="s">
        <v>180</v>
      </c>
      <c r="H173" s="154">
        <v>6</v>
      </c>
      <c r="I173" s="155"/>
      <c r="J173" s="156">
        <f>ROUND(I173*H173,2)</f>
        <v>0</v>
      </c>
      <c r="K173" s="157"/>
      <c r="L173" s="33"/>
      <c r="M173" s="158" t="s">
        <v>1</v>
      </c>
      <c r="N173" s="159" t="s">
        <v>39</v>
      </c>
      <c r="O173" s="58"/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172</v>
      </c>
      <c r="AT173" s="162" t="s">
        <v>168</v>
      </c>
      <c r="AU173" s="162" t="s">
        <v>84</v>
      </c>
      <c r="AY173" s="17" t="s">
        <v>166</v>
      </c>
      <c r="BE173" s="163">
        <f>IF(N173="základní",J173,0)</f>
        <v>0</v>
      </c>
      <c r="BF173" s="163">
        <f>IF(N173="snížená",J173,0)</f>
        <v>0</v>
      </c>
      <c r="BG173" s="163">
        <f>IF(N173="zákl. přenesená",J173,0)</f>
        <v>0</v>
      </c>
      <c r="BH173" s="163">
        <f>IF(N173="sníž. přenesená",J173,0)</f>
        <v>0</v>
      </c>
      <c r="BI173" s="163">
        <f>IF(N173="nulová",J173,0)</f>
        <v>0</v>
      </c>
      <c r="BJ173" s="17" t="s">
        <v>82</v>
      </c>
      <c r="BK173" s="163">
        <f>ROUND(I173*H173,2)</f>
        <v>0</v>
      </c>
      <c r="BL173" s="17" t="s">
        <v>172</v>
      </c>
      <c r="BM173" s="162" t="s">
        <v>789</v>
      </c>
    </row>
    <row r="174" spans="1:65" s="13" customFormat="1" ht="11.25">
      <c r="B174" s="164"/>
      <c r="D174" s="165" t="s">
        <v>174</v>
      </c>
      <c r="E174" s="166" t="s">
        <v>1</v>
      </c>
      <c r="F174" s="167" t="s">
        <v>601</v>
      </c>
      <c r="H174" s="166" t="s">
        <v>1</v>
      </c>
      <c r="I174" s="168"/>
      <c r="L174" s="164"/>
      <c r="M174" s="169"/>
      <c r="N174" s="170"/>
      <c r="O174" s="170"/>
      <c r="P174" s="170"/>
      <c r="Q174" s="170"/>
      <c r="R174" s="170"/>
      <c r="S174" s="170"/>
      <c r="T174" s="171"/>
      <c r="AT174" s="166" t="s">
        <v>174</v>
      </c>
      <c r="AU174" s="166" t="s">
        <v>84</v>
      </c>
      <c r="AV174" s="13" t="s">
        <v>82</v>
      </c>
      <c r="AW174" s="13" t="s">
        <v>30</v>
      </c>
      <c r="AX174" s="13" t="s">
        <v>74</v>
      </c>
      <c r="AY174" s="166" t="s">
        <v>166</v>
      </c>
    </row>
    <row r="175" spans="1:65" s="14" customFormat="1" ht="11.25">
      <c r="B175" s="172"/>
      <c r="D175" s="165" t="s">
        <v>174</v>
      </c>
      <c r="E175" s="173" t="s">
        <v>1</v>
      </c>
      <c r="F175" s="174" t="s">
        <v>201</v>
      </c>
      <c r="H175" s="175">
        <v>6</v>
      </c>
      <c r="I175" s="176"/>
      <c r="L175" s="172"/>
      <c r="M175" s="177"/>
      <c r="N175" s="178"/>
      <c r="O175" s="178"/>
      <c r="P175" s="178"/>
      <c r="Q175" s="178"/>
      <c r="R175" s="178"/>
      <c r="S175" s="178"/>
      <c r="T175" s="179"/>
      <c r="AT175" s="173" t="s">
        <v>174</v>
      </c>
      <c r="AU175" s="173" t="s">
        <v>84</v>
      </c>
      <c r="AV175" s="14" t="s">
        <v>84</v>
      </c>
      <c r="AW175" s="14" t="s">
        <v>30</v>
      </c>
      <c r="AX175" s="14" t="s">
        <v>74</v>
      </c>
      <c r="AY175" s="173" t="s">
        <v>166</v>
      </c>
    </row>
    <row r="176" spans="1:65" s="15" customFormat="1" ht="11.25">
      <c r="B176" s="180"/>
      <c r="D176" s="165" t="s">
        <v>174</v>
      </c>
      <c r="E176" s="181" t="s">
        <v>1</v>
      </c>
      <c r="F176" s="182" t="s">
        <v>177</v>
      </c>
      <c r="H176" s="183">
        <v>6</v>
      </c>
      <c r="I176" s="184"/>
      <c r="L176" s="180"/>
      <c r="M176" s="185"/>
      <c r="N176" s="186"/>
      <c r="O176" s="186"/>
      <c r="P176" s="186"/>
      <c r="Q176" s="186"/>
      <c r="R176" s="186"/>
      <c r="S176" s="186"/>
      <c r="T176" s="187"/>
      <c r="AT176" s="181" t="s">
        <v>174</v>
      </c>
      <c r="AU176" s="181" t="s">
        <v>84</v>
      </c>
      <c r="AV176" s="15" t="s">
        <v>172</v>
      </c>
      <c r="AW176" s="15" t="s">
        <v>30</v>
      </c>
      <c r="AX176" s="15" t="s">
        <v>82</v>
      </c>
      <c r="AY176" s="181" t="s">
        <v>166</v>
      </c>
    </row>
    <row r="177" spans="1:65" s="2" customFormat="1" ht="24.2" customHeight="1">
      <c r="A177" s="32"/>
      <c r="B177" s="149"/>
      <c r="C177" s="150" t="s">
        <v>227</v>
      </c>
      <c r="D177" s="150" t="s">
        <v>168</v>
      </c>
      <c r="E177" s="151" t="s">
        <v>484</v>
      </c>
      <c r="F177" s="152" t="s">
        <v>485</v>
      </c>
      <c r="G177" s="153" t="s">
        <v>171</v>
      </c>
      <c r="H177" s="154">
        <v>3</v>
      </c>
      <c r="I177" s="155"/>
      <c r="J177" s="156">
        <f>ROUND(I177*H177,2)</f>
        <v>0</v>
      </c>
      <c r="K177" s="157"/>
      <c r="L177" s="33"/>
      <c r="M177" s="158" t="s">
        <v>1</v>
      </c>
      <c r="N177" s="159" t="s">
        <v>39</v>
      </c>
      <c r="O177" s="58"/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1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172</v>
      </c>
      <c r="AT177" s="162" t="s">
        <v>168</v>
      </c>
      <c r="AU177" s="162" t="s">
        <v>84</v>
      </c>
      <c r="AY177" s="17" t="s">
        <v>166</v>
      </c>
      <c r="BE177" s="163">
        <f>IF(N177="základní",J177,0)</f>
        <v>0</v>
      </c>
      <c r="BF177" s="163">
        <f>IF(N177="snížená",J177,0)</f>
        <v>0</v>
      </c>
      <c r="BG177" s="163">
        <f>IF(N177="zákl. přenesená",J177,0)</f>
        <v>0</v>
      </c>
      <c r="BH177" s="163">
        <f>IF(N177="sníž. přenesená",J177,0)</f>
        <v>0</v>
      </c>
      <c r="BI177" s="163">
        <f>IF(N177="nulová",J177,0)</f>
        <v>0</v>
      </c>
      <c r="BJ177" s="17" t="s">
        <v>82</v>
      </c>
      <c r="BK177" s="163">
        <f>ROUND(I177*H177,2)</f>
        <v>0</v>
      </c>
      <c r="BL177" s="17" t="s">
        <v>172</v>
      </c>
      <c r="BM177" s="162" t="s">
        <v>790</v>
      </c>
    </row>
    <row r="178" spans="1:65" s="14" customFormat="1" ht="11.25">
      <c r="B178" s="172"/>
      <c r="D178" s="165" t="s">
        <v>174</v>
      </c>
      <c r="E178" s="173" t="s">
        <v>1</v>
      </c>
      <c r="F178" s="174" t="s">
        <v>190</v>
      </c>
      <c r="H178" s="175">
        <v>3</v>
      </c>
      <c r="I178" s="176"/>
      <c r="L178" s="172"/>
      <c r="M178" s="177"/>
      <c r="N178" s="178"/>
      <c r="O178" s="178"/>
      <c r="P178" s="178"/>
      <c r="Q178" s="178"/>
      <c r="R178" s="178"/>
      <c r="S178" s="178"/>
      <c r="T178" s="179"/>
      <c r="AT178" s="173" t="s">
        <v>174</v>
      </c>
      <c r="AU178" s="173" t="s">
        <v>84</v>
      </c>
      <c r="AV178" s="14" t="s">
        <v>84</v>
      </c>
      <c r="AW178" s="14" t="s">
        <v>30</v>
      </c>
      <c r="AX178" s="14" t="s">
        <v>74</v>
      </c>
      <c r="AY178" s="173" t="s">
        <v>166</v>
      </c>
    </row>
    <row r="179" spans="1:65" s="15" customFormat="1" ht="11.25">
      <c r="B179" s="180"/>
      <c r="D179" s="165" t="s">
        <v>174</v>
      </c>
      <c r="E179" s="181" t="s">
        <v>1</v>
      </c>
      <c r="F179" s="182" t="s">
        <v>177</v>
      </c>
      <c r="H179" s="183">
        <v>3</v>
      </c>
      <c r="I179" s="184"/>
      <c r="L179" s="180"/>
      <c r="M179" s="185"/>
      <c r="N179" s="186"/>
      <c r="O179" s="186"/>
      <c r="P179" s="186"/>
      <c r="Q179" s="186"/>
      <c r="R179" s="186"/>
      <c r="S179" s="186"/>
      <c r="T179" s="187"/>
      <c r="AT179" s="181" t="s">
        <v>174</v>
      </c>
      <c r="AU179" s="181" t="s">
        <v>84</v>
      </c>
      <c r="AV179" s="15" t="s">
        <v>172</v>
      </c>
      <c r="AW179" s="15" t="s">
        <v>30</v>
      </c>
      <c r="AX179" s="15" t="s">
        <v>82</v>
      </c>
      <c r="AY179" s="181" t="s">
        <v>166</v>
      </c>
    </row>
    <row r="180" spans="1:65" s="2" customFormat="1" ht="16.5" customHeight="1">
      <c r="A180" s="32"/>
      <c r="B180" s="149"/>
      <c r="C180" s="191" t="s">
        <v>231</v>
      </c>
      <c r="D180" s="191" t="s">
        <v>244</v>
      </c>
      <c r="E180" s="192" t="s">
        <v>489</v>
      </c>
      <c r="F180" s="193" t="s">
        <v>490</v>
      </c>
      <c r="G180" s="194" t="s">
        <v>247</v>
      </c>
      <c r="H180" s="195">
        <v>0.315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39</v>
      </c>
      <c r="O180" s="58"/>
      <c r="P180" s="160">
        <f>O180*H180</f>
        <v>0</v>
      </c>
      <c r="Q180" s="160">
        <v>0.2</v>
      </c>
      <c r="R180" s="160">
        <f>Q180*H180</f>
        <v>6.3E-2</v>
      </c>
      <c r="S180" s="160">
        <v>0</v>
      </c>
      <c r="T180" s="161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209</v>
      </c>
      <c r="AT180" s="162" t="s">
        <v>244</v>
      </c>
      <c r="AU180" s="162" t="s">
        <v>84</v>
      </c>
      <c r="AY180" s="17" t="s">
        <v>166</v>
      </c>
      <c r="BE180" s="163">
        <f>IF(N180="základní",J180,0)</f>
        <v>0</v>
      </c>
      <c r="BF180" s="163">
        <f>IF(N180="snížená",J180,0)</f>
        <v>0</v>
      </c>
      <c r="BG180" s="163">
        <f>IF(N180="zákl. přenesená",J180,0)</f>
        <v>0</v>
      </c>
      <c r="BH180" s="163">
        <f>IF(N180="sníž. přenesená",J180,0)</f>
        <v>0</v>
      </c>
      <c r="BI180" s="163">
        <f>IF(N180="nulová",J180,0)</f>
        <v>0</v>
      </c>
      <c r="BJ180" s="17" t="s">
        <v>82</v>
      </c>
      <c r="BK180" s="163">
        <f>ROUND(I180*H180,2)</f>
        <v>0</v>
      </c>
      <c r="BL180" s="17" t="s">
        <v>172</v>
      </c>
      <c r="BM180" s="162" t="s">
        <v>791</v>
      </c>
    </row>
    <row r="181" spans="1:65" s="14" customFormat="1" ht="11.25">
      <c r="B181" s="172"/>
      <c r="D181" s="165" t="s">
        <v>174</v>
      </c>
      <c r="E181" s="173" t="s">
        <v>1</v>
      </c>
      <c r="F181" s="174" t="s">
        <v>792</v>
      </c>
      <c r="H181" s="175">
        <v>0.3</v>
      </c>
      <c r="I181" s="176"/>
      <c r="L181" s="172"/>
      <c r="M181" s="177"/>
      <c r="N181" s="178"/>
      <c r="O181" s="178"/>
      <c r="P181" s="178"/>
      <c r="Q181" s="178"/>
      <c r="R181" s="178"/>
      <c r="S181" s="178"/>
      <c r="T181" s="179"/>
      <c r="AT181" s="173" t="s">
        <v>174</v>
      </c>
      <c r="AU181" s="173" t="s">
        <v>84</v>
      </c>
      <c r="AV181" s="14" t="s">
        <v>84</v>
      </c>
      <c r="AW181" s="14" t="s">
        <v>30</v>
      </c>
      <c r="AX181" s="14" t="s">
        <v>74</v>
      </c>
      <c r="AY181" s="173" t="s">
        <v>166</v>
      </c>
    </row>
    <row r="182" spans="1:65" s="15" customFormat="1" ht="11.25">
      <c r="B182" s="180"/>
      <c r="D182" s="165" t="s">
        <v>174</v>
      </c>
      <c r="E182" s="181" t="s">
        <v>1</v>
      </c>
      <c r="F182" s="182" t="s">
        <v>177</v>
      </c>
      <c r="H182" s="183">
        <v>0.3</v>
      </c>
      <c r="I182" s="184"/>
      <c r="L182" s="180"/>
      <c r="M182" s="185"/>
      <c r="N182" s="186"/>
      <c r="O182" s="186"/>
      <c r="P182" s="186"/>
      <c r="Q182" s="186"/>
      <c r="R182" s="186"/>
      <c r="S182" s="186"/>
      <c r="T182" s="187"/>
      <c r="AT182" s="181" t="s">
        <v>174</v>
      </c>
      <c r="AU182" s="181" t="s">
        <v>84</v>
      </c>
      <c r="AV182" s="15" t="s">
        <v>172</v>
      </c>
      <c r="AW182" s="15" t="s">
        <v>30</v>
      </c>
      <c r="AX182" s="15" t="s">
        <v>82</v>
      </c>
      <c r="AY182" s="181" t="s">
        <v>166</v>
      </c>
    </row>
    <row r="183" spans="1:65" s="14" customFormat="1" ht="11.25">
      <c r="B183" s="172"/>
      <c r="D183" s="165" t="s">
        <v>174</v>
      </c>
      <c r="F183" s="174" t="s">
        <v>793</v>
      </c>
      <c r="H183" s="175">
        <v>0.315</v>
      </c>
      <c r="I183" s="176"/>
      <c r="L183" s="172"/>
      <c r="M183" s="177"/>
      <c r="N183" s="178"/>
      <c r="O183" s="178"/>
      <c r="P183" s="178"/>
      <c r="Q183" s="178"/>
      <c r="R183" s="178"/>
      <c r="S183" s="178"/>
      <c r="T183" s="179"/>
      <c r="AT183" s="173" t="s">
        <v>174</v>
      </c>
      <c r="AU183" s="173" t="s">
        <v>84</v>
      </c>
      <c r="AV183" s="14" t="s">
        <v>84</v>
      </c>
      <c r="AW183" s="14" t="s">
        <v>3</v>
      </c>
      <c r="AX183" s="14" t="s">
        <v>82</v>
      </c>
      <c r="AY183" s="173" t="s">
        <v>166</v>
      </c>
    </row>
    <row r="184" spans="1:65" s="2" customFormat="1" ht="16.5" customHeight="1">
      <c r="A184" s="32"/>
      <c r="B184" s="149"/>
      <c r="C184" s="150" t="s">
        <v>306</v>
      </c>
      <c r="D184" s="150" t="s">
        <v>168</v>
      </c>
      <c r="E184" s="151" t="s">
        <v>607</v>
      </c>
      <c r="F184" s="152" t="s">
        <v>608</v>
      </c>
      <c r="G184" s="153" t="s">
        <v>247</v>
      </c>
      <c r="H184" s="154">
        <v>0.06</v>
      </c>
      <c r="I184" s="155"/>
      <c r="J184" s="156">
        <f>ROUND(I184*H184,2)</f>
        <v>0</v>
      </c>
      <c r="K184" s="157"/>
      <c r="L184" s="33"/>
      <c r="M184" s="158" t="s">
        <v>1</v>
      </c>
      <c r="N184" s="159" t="s">
        <v>39</v>
      </c>
      <c r="O184" s="58"/>
      <c r="P184" s="160">
        <f>O184*H184</f>
        <v>0</v>
      </c>
      <c r="Q184" s="160">
        <v>0</v>
      </c>
      <c r="R184" s="160">
        <f>Q184*H184</f>
        <v>0</v>
      </c>
      <c r="S184" s="160">
        <v>0</v>
      </c>
      <c r="T184" s="161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172</v>
      </c>
      <c r="AT184" s="162" t="s">
        <v>168</v>
      </c>
      <c r="AU184" s="162" t="s">
        <v>84</v>
      </c>
      <c r="AY184" s="17" t="s">
        <v>166</v>
      </c>
      <c r="BE184" s="163">
        <f>IF(N184="základní",J184,0)</f>
        <v>0</v>
      </c>
      <c r="BF184" s="163">
        <f>IF(N184="snížená",J184,0)</f>
        <v>0</v>
      </c>
      <c r="BG184" s="163">
        <f>IF(N184="zákl. přenesená",J184,0)</f>
        <v>0</v>
      </c>
      <c r="BH184" s="163">
        <f>IF(N184="sníž. přenesená",J184,0)</f>
        <v>0</v>
      </c>
      <c r="BI184" s="163">
        <f>IF(N184="nulová",J184,0)</f>
        <v>0</v>
      </c>
      <c r="BJ184" s="17" t="s">
        <v>82</v>
      </c>
      <c r="BK184" s="163">
        <f>ROUND(I184*H184,2)</f>
        <v>0</v>
      </c>
      <c r="BL184" s="17" t="s">
        <v>172</v>
      </c>
      <c r="BM184" s="162" t="s">
        <v>794</v>
      </c>
    </row>
    <row r="185" spans="1:65" s="13" customFormat="1" ht="11.25">
      <c r="B185" s="164"/>
      <c r="D185" s="165" t="s">
        <v>174</v>
      </c>
      <c r="E185" s="166" t="s">
        <v>1</v>
      </c>
      <c r="F185" s="167" t="s">
        <v>795</v>
      </c>
      <c r="H185" s="166" t="s">
        <v>1</v>
      </c>
      <c r="I185" s="168"/>
      <c r="L185" s="164"/>
      <c r="M185" s="169"/>
      <c r="N185" s="170"/>
      <c r="O185" s="170"/>
      <c r="P185" s="170"/>
      <c r="Q185" s="170"/>
      <c r="R185" s="170"/>
      <c r="S185" s="170"/>
      <c r="T185" s="171"/>
      <c r="AT185" s="166" t="s">
        <v>174</v>
      </c>
      <c r="AU185" s="166" t="s">
        <v>84</v>
      </c>
      <c r="AV185" s="13" t="s">
        <v>82</v>
      </c>
      <c r="AW185" s="13" t="s">
        <v>30</v>
      </c>
      <c r="AX185" s="13" t="s">
        <v>74</v>
      </c>
      <c r="AY185" s="166" t="s">
        <v>166</v>
      </c>
    </row>
    <row r="186" spans="1:65" s="14" customFormat="1" ht="11.25">
      <c r="B186" s="172"/>
      <c r="D186" s="165" t="s">
        <v>174</v>
      </c>
      <c r="E186" s="173" t="s">
        <v>1</v>
      </c>
      <c r="F186" s="174" t="s">
        <v>796</v>
      </c>
      <c r="H186" s="175">
        <v>0.01</v>
      </c>
      <c r="I186" s="176"/>
      <c r="L186" s="172"/>
      <c r="M186" s="177"/>
      <c r="N186" s="178"/>
      <c r="O186" s="178"/>
      <c r="P186" s="178"/>
      <c r="Q186" s="178"/>
      <c r="R186" s="178"/>
      <c r="S186" s="178"/>
      <c r="T186" s="179"/>
      <c r="AT186" s="173" t="s">
        <v>174</v>
      </c>
      <c r="AU186" s="173" t="s">
        <v>84</v>
      </c>
      <c r="AV186" s="14" t="s">
        <v>84</v>
      </c>
      <c r="AW186" s="14" t="s">
        <v>30</v>
      </c>
      <c r="AX186" s="14" t="s">
        <v>74</v>
      </c>
      <c r="AY186" s="173" t="s">
        <v>166</v>
      </c>
    </row>
    <row r="187" spans="1:65" s="14" customFormat="1" ht="11.25">
      <c r="B187" s="172"/>
      <c r="D187" s="165" t="s">
        <v>174</v>
      </c>
      <c r="E187" s="173" t="s">
        <v>1</v>
      </c>
      <c r="F187" s="174" t="s">
        <v>797</v>
      </c>
      <c r="H187" s="175">
        <v>0.01</v>
      </c>
      <c r="I187" s="176"/>
      <c r="L187" s="172"/>
      <c r="M187" s="177"/>
      <c r="N187" s="178"/>
      <c r="O187" s="178"/>
      <c r="P187" s="178"/>
      <c r="Q187" s="178"/>
      <c r="R187" s="178"/>
      <c r="S187" s="178"/>
      <c r="T187" s="179"/>
      <c r="AT187" s="173" t="s">
        <v>174</v>
      </c>
      <c r="AU187" s="173" t="s">
        <v>84</v>
      </c>
      <c r="AV187" s="14" t="s">
        <v>84</v>
      </c>
      <c r="AW187" s="14" t="s">
        <v>30</v>
      </c>
      <c r="AX187" s="14" t="s">
        <v>74</v>
      </c>
      <c r="AY187" s="173" t="s">
        <v>166</v>
      </c>
    </row>
    <row r="188" spans="1:65" s="14" customFormat="1" ht="22.5">
      <c r="B188" s="172"/>
      <c r="D188" s="165" t="s">
        <v>174</v>
      </c>
      <c r="E188" s="173" t="s">
        <v>1</v>
      </c>
      <c r="F188" s="174" t="s">
        <v>798</v>
      </c>
      <c r="H188" s="175">
        <v>0.01</v>
      </c>
      <c r="I188" s="176"/>
      <c r="L188" s="172"/>
      <c r="M188" s="177"/>
      <c r="N188" s="178"/>
      <c r="O188" s="178"/>
      <c r="P188" s="178"/>
      <c r="Q188" s="178"/>
      <c r="R188" s="178"/>
      <c r="S188" s="178"/>
      <c r="T188" s="179"/>
      <c r="AT188" s="173" t="s">
        <v>174</v>
      </c>
      <c r="AU188" s="173" t="s">
        <v>84</v>
      </c>
      <c r="AV188" s="14" t="s">
        <v>84</v>
      </c>
      <c r="AW188" s="14" t="s">
        <v>30</v>
      </c>
      <c r="AX188" s="14" t="s">
        <v>74</v>
      </c>
      <c r="AY188" s="173" t="s">
        <v>166</v>
      </c>
    </row>
    <row r="189" spans="1:65" s="14" customFormat="1" ht="22.5">
      <c r="B189" s="172"/>
      <c r="D189" s="165" t="s">
        <v>174</v>
      </c>
      <c r="E189" s="173" t="s">
        <v>1</v>
      </c>
      <c r="F189" s="174" t="s">
        <v>799</v>
      </c>
      <c r="H189" s="175">
        <v>0.01</v>
      </c>
      <c r="I189" s="176"/>
      <c r="L189" s="172"/>
      <c r="M189" s="177"/>
      <c r="N189" s="178"/>
      <c r="O189" s="178"/>
      <c r="P189" s="178"/>
      <c r="Q189" s="178"/>
      <c r="R189" s="178"/>
      <c r="S189" s="178"/>
      <c r="T189" s="179"/>
      <c r="AT189" s="173" t="s">
        <v>174</v>
      </c>
      <c r="AU189" s="173" t="s">
        <v>84</v>
      </c>
      <c r="AV189" s="14" t="s">
        <v>84</v>
      </c>
      <c r="AW189" s="14" t="s">
        <v>30</v>
      </c>
      <c r="AX189" s="14" t="s">
        <v>74</v>
      </c>
      <c r="AY189" s="173" t="s">
        <v>166</v>
      </c>
    </row>
    <row r="190" spans="1:65" s="14" customFormat="1" ht="22.5">
      <c r="B190" s="172"/>
      <c r="D190" s="165" t="s">
        <v>174</v>
      </c>
      <c r="E190" s="173" t="s">
        <v>1</v>
      </c>
      <c r="F190" s="174" t="s">
        <v>800</v>
      </c>
      <c r="H190" s="175">
        <v>0.02</v>
      </c>
      <c r="I190" s="176"/>
      <c r="L190" s="172"/>
      <c r="M190" s="177"/>
      <c r="N190" s="178"/>
      <c r="O190" s="178"/>
      <c r="P190" s="178"/>
      <c r="Q190" s="178"/>
      <c r="R190" s="178"/>
      <c r="S190" s="178"/>
      <c r="T190" s="179"/>
      <c r="AT190" s="173" t="s">
        <v>174</v>
      </c>
      <c r="AU190" s="173" t="s">
        <v>84</v>
      </c>
      <c r="AV190" s="14" t="s">
        <v>84</v>
      </c>
      <c r="AW190" s="14" t="s">
        <v>30</v>
      </c>
      <c r="AX190" s="14" t="s">
        <v>74</v>
      </c>
      <c r="AY190" s="173" t="s">
        <v>166</v>
      </c>
    </row>
    <row r="191" spans="1:65" s="15" customFormat="1" ht="11.25">
      <c r="B191" s="180"/>
      <c r="D191" s="165" t="s">
        <v>174</v>
      </c>
      <c r="E191" s="181" t="s">
        <v>1</v>
      </c>
      <c r="F191" s="182" t="s">
        <v>177</v>
      </c>
      <c r="H191" s="183">
        <v>0.06</v>
      </c>
      <c r="I191" s="184"/>
      <c r="L191" s="180"/>
      <c r="M191" s="185"/>
      <c r="N191" s="186"/>
      <c r="O191" s="186"/>
      <c r="P191" s="186"/>
      <c r="Q191" s="186"/>
      <c r="R191" s="186"/>
      <c r="S191" s="186"/>
      <c r="T191" s="187"/>
      <c r="AT191" s="181" t="s">
        <v>174</v>
      </c>
      <c r="AU191" s="181" t="s">
        <v>84</v>
      </c>
      <c r="AV191" s="15" t="s">
        <v>172</v>
      </c>
      <c r="AW191" s="15" t="s">
        <v>30</v>
      </c>
      <c r="AX191" s="15" t="s">
        <v>82</v>
      </c>
      <c r="AY191" s="181" t="s">
        <v>166</v>
      </c>
    </row>
    <row r="192" spans="1:65" s="2" customFormat="1" ht="21.75" customHeight="1">
      <c r="A192" s="32"/>
      <c r="B192" s="149"/>
      <c r="C192" s="150" t="s">
        <v>311</v>
      </c>
      <c r="D192" s="150" t="s">
        <v>168</v>
      </c>
      <c r="E192" s="151" t="s">
        <v>613</v>
      </c>
      <c r="F192" s="152" t="s">
        <v>614</v>
      </c>
      <c r="G192" s="153" t="s">
        <v>247</v>
      </c>
      <c r="H192" s="154">
        <v>0.06</v>
      </c>
      <c r="I192" s="155"/>
      <c r="J192" s="156">
        <f>ROUND(I192*H192,2)</f>
        <v>0</v>
      </c>
      <c r="K192" s="157"/>
      <c r="L192" s="33"/>
      <c r="M192" s="158" t="s">
        <v>1</v>
      </c>
      <c r="N192" s="159" t="s">
        <v>39</v>
      </c>
      <c r="O192" s="58"/>
      <c r="P192" s="160">
        <f>O192*H192</f>
        <v>0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172</v>
      </c>
      <c r="AT192" s="162" t="s">
        <v>168</v>
      </c>
      <c r="AU192" s="162" t="s">
        <v>84</v>
      </c>
      <c r="AY192" s="17" t="s">
        <v>166</v>
      </c>
      <c r="BE192" s="163">
        <f>IF(N192="základní",J192,0)</f>
        <v>0</v>
      </c>
      <c r="BF192" s="163">
        <f>IF(N192="snížená",J192,0)</f>
        <v>0</v>
      </c>
      <c r="BG192" s="163">
        <f>IF(N192="zákl. přenesená",J192,0)</f>
        <v>0</v>
      </c>
      <c r="BH192" s="163">
        <f>IF(N192="sníž. přenesená",J192,0)</f>
        <v>0</v>
      </c>
      <c r="BI192" s="163">
        <f>IF(N192="nulová",J192,0)</f>
        <v>0</v>
      </c>
      <c r="BJ192" s="17" t="s">
        <v>82</v>
      </c>
      <c r="BK192" s="163">
        <f>ROUND(I192*H192,2)</f>
        <v>0</v>
      </c>
      <c r="BL192" s="17" t="s">
        <v>172</v>
      </c>
      <c r="BM192" s="162" t="s">
        <v>801</v>
      </c>
    </row>
    <row r="193" spans="1:65" s="13" customFormat="1" ht="11.25">
      <c r="B193" s="164"/>
      <c r="D193" s="165" t="s">
        <v>174</v>
      </c>
      <c r="E193" s="166" t="s">
        <v>1</v>
      </c>
      <c r="F193" s="167" t="s">
        <v>795</v>
      </c>
      <c r="H193" s="166" t="s">
        <v>1</v>
      </c>
      <c r="I193" s="168"/>
      <c r="L193" s="164"/>
      <c r="M193" s="169"/>
      <c r="N193" s="170"/>
      <c r="O193" s="170"/>
      <c r="P193" s="170"/>
      <c r="Q193" s="170"/>
      <c r="R193" s="170"/>
      <c r="S193" s="170"/>
      <c r="T193" s="171"/>
      <c r="AT193" s="166" t="s">
        <v>174</v>
      </c>
      <c r="AU193" s="166" t="s">
        <v>84</v>
      </c>
      <c r="AV193" s="13" t="s">
        <v>82</v>
      </c>
      <c r="AW193" s="13" t="s">
        <v>30</v>
      </c>
      <c r="AX193" s="13" t="s">
        <v>74</v>
      </c>
      <c r="AY193" s="166" t="s">
        <v>166</v>
      </c>
    </row>
    <row r="194" spans="1:65" s="14" customFormat="1" ht="11.25">
      <c r="B194" s="172"/>
      <c r="D194" s="165" t="s">
        <v>174</v>
      </c>
      <c r="E194" s="173" t="s">
        <v>1</v>
      </c>
      <c r="F194" s="174" t="s">
        <v>796</v>
      </c>
      <c r="H194" s="175">
        <v>0.01</v>
      </c>
      <c r="I194" s="176"/>
      <c r="L194" s="172"/>
      <c r="M194" s="177"/>
      <c r="N194" s="178"/>
      <c r="O194" s="178"/>
      <c r="P194" s="178"/>
      <c r="Q194" s="178"/>
      <c r="R194" s="178"/>
      <c r="S194" s="178"/>
      <c r="T194" s="179"/>
      <c r="AT194" s="173" t="s">
        <v>174</v>
      </c>
      <c r="AU194" s="173" t="s">
        <v>84</v>
      </c>
      <c r="AV194" s="14" t="s">
        <v>84</v>
      </c>
      <c r="AW194" s="14" t="s">
        <v>30</v>
      </c>
      <c r="AX194" s="14" t="s">
        <v>74</v>
      </c>
      <c r="AY194" s="173" t="s">
        <v>166</v>
      </c>
    </row>
    <row r="195" spans="1:65" s="14" customFormat="1" ht="11.25">
      <c r="B195" s="172"/>
      <c r="D195" s="165" t="s">
        <v>174</v>
      </c>
      <c r="E195" s="173" t="s">
        <v>1</v>
      </c>
      <c r="F195" s="174" t="s">
        <v>797</v>
      </c>
      <c r="H195" s="175">
        <v>0.01</v>
      </c>
      <c r="I195" s="176"/>
      <c r="L195" s="172"/>
      <c r="M195" s="177"/>
      <c r="N195" s="178"/>
      <c r="O195" s="178"/>
      <c r="P195" s="178"/>
      <c r="Q195" s="178"/>
      <c r="R195" s="178"/>
      <c r="S195" s="178"/>
      <c r="T195" s="179"/>
      <c r="AT195" s="173" t="s">
        <v>174</v>
      </c>
      <c r="AU195" s="173" t="s">
        <v>84</v>
      </c>
      <c r="AV195" s="14" t="s">
        <v>84</v>
      </c>
      <c r="AW195" s="14" t="s">
        <v>30</v>
      </c>
      <c r="AX195" s="14" t="s">
        <v>74</v>
      </c>
      <c r="AY195" s="173" t="s">
        <v>166</v>
      </c>
    </row>
    <row r="196" spans="1:65" s="14" customFormat="1" ht="22.5">
      <c r="B196" s="172"/>
      <c r="D196" s="165" t="s">
        <v>174</v>
      </c>
      <c r="E196" s="173" t="s">
        <v>1</v>
      </c>
      <c r="F196" s="174" t="s">
        <v>798</v>
      </c>
      <c r="H196" s="175">
        <v>0.01</v>
      </c>
      <c r="I196" s="176"/>
      <c r="L196" s="172"/>
      <c r="M196" s="177"/>
      <c r="N196" s="178"/>
      <c r="O196" s="178"/>
      <c r="P196" s="178"/>
      <c r="Q196" s="178"/>
      <c r="R196" s="178"/>
      <c r="S196" s="178"/>
      <c r="T196" s="179"/>
      <c r="AT196" s="173" t="s">
        <v>174</v>
      </c>
      <c r="AU196" s="173" t="s">
        <v>84</v>
      </c>
      <c r="AV196" s="14" t="s">
        <v>84</v>
      </c>
      <c r="AW196" s="14" t="s">
        <v>30</v>
      </c>
      <c r="AX196" s="14" t="s">
        <v>74</v>
      </c>
      <c r="AY196" s="173" t="s">
        <v>166</v>
      </c>
    </row>
    <row r="197" spans="1:65" s="14" customFormat="1" ht="22.5">
      <c r="B197" s="172"/>
      <c r="D197" s="165" t="s">
        <v>174</v>
      </c>
      <c r="E197" s="173" t="s">
        <v>1</v>
      </c>
      <c r="F197" s="174" t="s">
        <v>799</v>
      </c>
      <c r="H197" s="175">
        <v>0.01</v>
      </c>
      <c r="I197" s="176"/>
      <c r="L197" s="172"/>
      <c r="M197" s="177"/>
      <c r="N197" s="178"/>
      <c r="O197" s="178"/>
      <c r="P197" s="178"/>
      <c r="Q197" s="178"/>
      <c r="R197" s="178"/>
      <c r="S197" s="178"/>
      <c r="T197" s="179"/>
      <c r="AT197" s="173" t="s">
        <v>174</v>
      </c>
      <c r="AU197" s="173" t="s">
        <v>84</v>
      </c>
      <c r="AV197" s="14" t="s">
        <v>84</v>
      </c>
      <c r="AW197" s="14" t="s">
        <v>30</v>
      </c>
      <c r="AX197" s="14" t="s">
        <v>74</v>
      </c>
      <c r="AY197" s="173" t="s">
        <v>166</v>
      </c>
    </row>
    <row r="198" spans="1:65" s="14" customFormat="1" ht="22.5">
      <c r="B198" s="172"/>
      <c r="D198" s="165" t="s">
        <v>174</v>
      </c>
      <c r="E198" s="173" t="s">
        <v>1</v>
      </c>
      <c r="F198" s="174" t="s">
        <v>800</v>
      </c>
      <c r="H198" s="175">
        <v>0.02</v>
      </c>
      <c r="I198" s="176"/>
      <c r="L198" s="172"/>
      <c r="M198" s="177"/>
      <c r="N198" s="178"/>
      <c r="O198" s="178"/>
      <c r="P198" s="178"/>
      <c r="Q198" s="178"/>
      <c r="R198" s="178"/>
      <c r="S198" s="178"/>
      <c r="T198" s="179"/>
      <c r="AT198" s="173" t="s">
        <v>174</v>
      </c>
      <c r="AU198" s="173" t="s">
        <v>84</v>
      </c>
      <c r="AV198" s="14" t="s">
        <v>84</v>
      </c>
      <c r="AW198" s="14" t="s">
        <v>30</v>
      </c>
      <c r="AX198" s="14" t="s">
        <v>74</v>
      </c>
      <c r="AY198" s="173" t="s">
        <v>166</v>
      </c>
    </row>
    <row r="199" spans="1:65" s="15" customFormat="1" ht="11.25">
      <c r="B199" s="180"/>
      <c r="D199" s="165" t="s">
        <v>174</v>
      </c>
      <c r="E199" s="181" t="s">
        <v>1</v>
      </c>
      <c r="F199" s="182" t="s">
        <v>177</v>
      </c>
      <c r="H199" s="183">
        <v>0.06</v>
      </c>
      <c r="I199" s="184"/>
      <c r="L199" s="180"/>
      <c r="M199" s="185"/>
      <c r="N199" s="186"/>
      <c r="O199" s="186"/>
      <c r="P199" s="186"/>
      <c r="Q199" s="186"/>
      <c r="R199" s="186"/>
      <c r="S199" s="186"/>
      <c r="T199" s="187"/>
      <c r="AT199" s="181" t="s">
        <v>174</v>
      </c>
      <c r="AU199" s="181" t="s">
        <v>84</v>
      </c>
      <c r="AV199" s="15" t="s">
        <v>172</v>
      </c>
      <c r="AW199" s="15" t="s">
        <v>30</v>
      </c>
      <c r="AX199" s="15" t="s">
        <v>82</v>
      </c>
      <c r="AY199" s="181" t="s">
        <v>166</v>
      </c>
    </row>
    <row r="200" spans="1:65" s="2" customFormat="1" ht="24.2" customHeight="1">
      <c r="A200" s="32"/>
      <c r="B200" s="149"/>
      <c r="C200" s="150" t="s">
        <v>316</v>
      </c>
      <c r="D200" s="150" t="s">
        <v>168</v>
      </c>
      <c r="E200" s="151" t="s">
        <v>617</v>
      </c>
      <c r="F200" s="152" t="s">
        <v>618</v>
      </c>
      <c r="G200" s="153" t="s">
        <v>247</v>
      </c>
      <c r="H200" s="154">
        <v>1.1399999999999999</v>
      </c>
      <c r="I200" s="155"/>
      <c r="J200" s="156">
        <f>ROUND(I200*H200,2)</f>
        <v>0</v>
      </c>
      <c r="K200" s="157"/>
      <c r="L200" s="33"/>
      <c r="M200" s="158" t="s">
        <v>1</v>
      </c>
      <c r="N200" s="159" t="s">
        <v>39</v>
      </c>
      <c r="O200" s="58"/>
      <c r="P200" s="160">
        <f>O200*H200</f>
        <v>0</v>
      </c>
      <c r="Q200" s="160">
        <v>0</v>
      </c>
      <c r="R200" s="160">
        <f>Q200*H200</f>
        <v>0</v>
      </c>
      <c r="S200" s="160">
        <v>0</v>
      </c>
      <c r="T200" s="161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172</v>
      </c>
      <c r="AT200" s="162" t="s">
        <v>168</v>
      </c>
      <c r="AU200" s="162" t="s">
        <v>84</v>
      </c>
      <c r="AY200" s="17" t="s">
        <v>166</v>
      </c>
      <c r="BE200" s="163">
        <f>IF(N200="základní",J200,0)</f>
        <v>0</v>
      </c>
      <c r="BF200" s="163">
        <f>IF(N200="snížená",J200,0)</f>
        <v>0</v>
      </c>
      <c r="BG200" s="163">
        <f>IF(N200="zákl. přenesená",J200,0)</f>
        <v>0</v>
      </c>
      <c r="BH200" s="163">
        <f>IF(N200="sníž. přenesená",J200,0)</f>
        <v>0</v>
      </c>
      <c r="BI200" s="163">
        <f>IF(N200="nulová",J200,0)</f>
        <v>0</v>
      </c>
      <c r="BJ200" s="17" t="s">
        <v>82</v>
      </c>
      <c r="BK200" s="163">
        <f>ROUND(I200*H200,2)</f>
        <v>0</v>
      </c>
      <c r="BL200" s="17" t="s">
        <v>172</v>
      </c>
      <c r="BM200" s="162" t="s">
        <v>802</v>
      </c>
    </row>
    <row r="201" spans="1:65" s="13" customFormat="1" ht="11.25">
      <c r="B201" s="164"/>
      <c r="D201" s="165" t="s">
        <v>174</v>
      </c>
      <c r="E201" s="166" t="s">
        <v>1</v>
      </c>
      <c r="F201" s="167" t="s">
        <v>795</v>
      </c>
      <c r="H201" s="166" t="s">
        <v>1</v>
      </c>
      <c r="I201" s="168"/>
      <c r="L201" s="164"/>
      <c r="M201" s="169"/>
      <c r="N201" s="170"/>
      <c r="O201" s="170"/>
      <c r="P201" s="170"/>
      <c r="Q201" s="170"/>
      <c r="R201" s="170"/>
      <c r="S201" s="170"/>
      <c r="T201" s="171"/>
      <c r="AT201" s="166" t="s">
        <v>174</v>
      </c>
      <c r="AU201" s="166" t="s">
        <v>84</v>
      </c>
      <c r="AV201" s="13" t="s">
        <v>82</v>
      </c>
      <c r="AW201" s="13" t="s">
        <v>30</v>
      </c>
      <c r="AX201" s="13" t="s">
        <v>74</v>
      </c>
      <c r="AY201" s="166" t="s">
        <v>166</v>
      </c>
    </row>
    <row r="202" spans="1:65" s="14" customFormat="1" ht="11.25">
      <c r="B202" s="172"/>
      <c r="D202" s="165" t="s">
        <v>174</v>
      </c>
      <c r="E202" s="173" t="s">
        <v>1</v>
      </c>
      <c r="F202" s="174" t="s">
        <v>796</v>
      </c>
      <c r="H202" s="175">
        <v>0.01</v>
      </c>
      <c r="I202" s="176"/>
      <c r="L202" s="172"/>
      <c r="M202" s="177"/>
      <c r="N202" s="178"/>
      <c r="O202" s="178"/>
      <c r="P202" s="178"/>
      <c r="Q202" s="178"/>
      <c r="R202" s="178"/>
      <c r="S202" s="178"/>
      <c r="T202" s="179"/>
      <c r="AT202" s="173" t="s">
        <v>174</v>
      </c>
      <c r="AU202" s="173" t="s">
        <v>84</v>
      </c>
      <c r="AV202" s="14" t="s">
        <v>84</v>
      </c>
      <c r="AW202" s="14" t="s">
        <v>30</v>
      </c>
      <c r="AX202" s="14" t="s">
        <v>74</v>
      </c>
      <c r="AY202" s="173" t="s">
        <v>166</v>
      </c>
    </row>
    <row r="203" spans="1:65" s="14" customFormat="1" ht="11.25">
      <c r="B203" s="172"/>
      <c r="D203" s="165" t="s">
        <v>174</v>
      </c>
      <c r="E203" s="173" t="s">
        <v>1</v>
      </c>
      <c r="F203" s="174" t="s">
        <v>797</v>
      </c>
      <c r="H203" s="175">
        <v>0.01</v>
      </c>
      <c r="I203" s="176"/>
      <c r="L203" s="172"/>
      <c r="M203" s="177"/>
      <c r="N203" s="178"/>
      <c r="O203" s="178"/>
      <c r="P203" s="178"/>
      <c r="Q203" s="178"/>
      <c r="R203" s="178"/>
      <c r="S203" s="178"/>
      <c r="T203" s="179"/>
      <c r="AT203" s="173" t="s">
        <v>174</v>
      </c>
      <c r="AU203" s="173" t="s">
        <v>84</v>
      </c>
      <c r="AV203" s="14" t="s">
        <v>84</v>
      </c>
      <c r="AW203" s="14" t="s">
        <v>30</v>
      </c>
      <c r="AX203" s="14" t="s">
        <v>74</v>
      </c>
      <c r="AY203" s="173" t="s">
        <v>166</v>
      </c>
    </row>
    <row r="204" spans="1:65" s="14" customFormat="1" ht="22.5">
      <c r="B204" s="172"/>
      <c r="D204" s="165" t="s">
        <v>174</v>
      </c>
      <c r="E204" s="173" t="s">
        <v>1</v>
      </c>
      <c r="F204" s="174" t="s">
        <v>798</v>
      </c>
      <c r="H204" s="175">
        <v>0.01</v>
      </c>
      <c r="I204" s="176"/>
      <c r="L204" s="172"/>
      <c r="M204" s="177"/>
      <c r="N204" s="178"/>
      <c r="O204" s="178"/>
      <c r="P204" s="178"/>
      <c r="Q204" s="178"/>
      <c r="R204" s="178"/>
      <c r="S204" s="178"/>
      <c r="T204" s="179"/>
      <c r="AT204" s="173" t="s">
        <v>174</v>
      </c>
      <c r="AU204" s="173" t="s">
        <v>84</v>
      </c>
      <c r="AV204" s="14" t="s">
        <v>84</v>
      </c>
      <c r="AW204" s="14" t="s">
        <v>30</v>
      </c>
      <c r="AX204" s="14" t="s">
        <v>74</v>
      </c>
      <c r="AY204" s="173" t="s">
        <v>166</v>
      </c>
    </row>
    <row r="205" spans="1:65" s="14" customFormat="1" ht="22.5">
      <c r="B205" s="172"/>
      <c r="D205" s="165" t="s">
        <v>174</v>
      </c>
      <c r="E205" s="173" t="s">
        <v>1</v>
      </c>
      <c r="F205" s="174" t="s">
        <v>799</v>
      </c>
      <c r="H205" s="175">
        <v>0.01</v>
      </c>
      <c r="I205" s="176"/>
      <c r="L205" s="172"/>
      <c r="M205" s="177"/>
      <c r="N205" s="178"/>
      <c r="O205" s="178"/>
      <c r="P205" s="178"/>
      <c r="Q205" s="178"/>
      <c r="R205" s="178"/>
      <c r="S205" s="178"/>
      <c r="T205" s="179"/>
      <c r="AT205" s="173" t="s">
        <v>174</v>
      </c>
      <c r="AU205" s="173" t="s">
        <v>84</v>
      </c>
      <c r="AV205" s="14" t="s">
        <v>84</v>
      </c>
      <c r="AW205" s="14" t="s">
        <v>30</v>
      </c>
      <c r="AX205" s="14" t="s">
        <v>74</v>
      </c>
      <c r="AY205" s="173" t="s">
        <v>166</v>
      </c>
    </row>
    <row r="206" spans="1:65" s="14" customFormat="1" ht="22.5">
      <c r="B206" s="172"/>
      <c r="D206" s="165" t="s">
        <v>174</v>
      </c>
      <c r="E206" s="173" t="s">
        <v>1</v>
      </c>
      <c r="F206" s="174" t="s">
        <v>800</v>
      </c>
      <c r="H206" s="175">
        <v>0.02</v>
      </c>
      <c r="I206" s="176"/>
      <c r="L206" s="172"/>
      <c r="M206" s="177"/>
      <c r="N206" s="178"/>
      <c r="O206" s="178"/>
      <c r="P206" s="178"/>
      <c r="Q206" s="178"/>
      <c r="R206" s="178"/>
      <c r="S206" s="178"/>
      <c r="T206" s="179"/>
      <c r="AT206" s="173" t="s">
        <v>174</v>
      </c>
      <c r="AU206" s="173" t="s">
        <v>84</v>
      </c>
      <c r="AV206" s="14" t="s">
        <v>84</v>
      </c>
      <c r="AW206" s="14" t="s">
        <v>30</v>
      </c>
      <c r="AX206" s="14" t="s">
        <v>74</v>
      </c>
      <c r="AY206" s="173" t="s">
        <v>166</v>
      </c>
    </row>
    <row r="207" spans="1:65" s="15" customFormat="1" ht="11.25">
      <c r="B207" s="180"/>
      <c r="D207" s="165" t="s">
        <v>174</v>
      </c>
      <c r="E207" s="181" t="s">
        <v>1</v>
      </c>
      <c r="F207" s="182" t="s">
        <v>177</v>
      </c>
      <c r="H207" s="183">
        <v>0.06</v>
      </c>
      <c r="I207" s="184"/>
      <c r="L207" s="180"/>
      <c r="M207" s="185"/>
      <c r="N207" s="186"/>
      <c r="O207" s="186"/>
      <c r="P207" s="186"/>
      <c r="Q207" s="186"/>
      <c r="R207" s="186"/>
      <c r="S207" s="186"/>
      <c r="T207" s="187"/>
      <c r="AT207" s="181" t="s">
        <v>174</v>
      </c>
      <c r="AU207" s="181" t="s">
        <v>84</v>
      </c>
      <c r="AV207" s="15" t="s">
        <v>172</v>
      </c>
      <c r="AW207" s="15" t="s">
        <v>30</v>
      </c>
      <c r="AX207" s="15" t="s">
        <v>82</v>
      </c>
      <c r="AY207" s="181" t="s">
        <v>166</v>
      </c>
    </row>
    <row r="208" spans="1:65" s="14" customFormat="1" ht="11.25">
      <c r="B208" s="172"/>
      <c r="D208" s="165" t="s">
        <v>174</v>
      </c>
      <c r="F208" s="174" t="s">
        <v>803</v>
      </c>
      <c r="H208" s="175">
        <v>1.1399999999999999</v>
      </c>
      <c r="I208" s="176"/>
      <c r="L208" s="172"/>
      <c r="M208" s="177"/>
      <c r="N208" s="178"/>
      <c r="O208" s="178"/>
      <c r="P208" s="178"/>
      <c r="Q208" s="178"/>
      <c r="R208" s="178"/>
      <c r="S208" s="178"/>
      <c r="T208" s="179"/>
      <c r="AT208" s="173" t="s">
        <v>174</v>
      </c>
      <c r="AU208" s="173" t="s">
        <v>84</v>
      </c>
      <c r="AV208" s="14" t="s">
        <v>84</v>
      </c>
      <c r="AW208" s="14" t="s">
        <v>3</v>
      </c>
      <c r="AX208" s="14" t="s">
        <v>82</v>
      </c>
      <c r="AY208" s="173" t="s">
        <v>166</v>
      </c>
    </row>
    <row r="209" spans="1:65" s="12" customFormat="1" ht="22.9" customHeight="1">
      <c r="B209" s="136"/>
      <c r="D209" s="137" t="s">
        <v>73</v>
      </c>
      <c r="E209" s="147" t="s">
        <v>374</v>
      </c>
      <c r="F209" s="147" t="s">
        <v>375</v>
      </c>
      <c r="I209" s="139"/>
      <c r="J209" s="148">
        <f>BK209</f>
        <v>0</v>
      </c>
      <c r="L209" s="136"/>
      <c r="M209" s="141"/>
      <c r="N209" s="142"/>
      <c r="O209" s="142"/>
      <c r="P209" s="143">
        <f>P210</f>
        <v>0</v>
      </c>
      <c r="Q209" s="142"/>
      <c r="R209" s="143">
        <f>R210</f>
        <v>0</v>
      </c>
      <c r="S209" s="142"/>
      <c r="T209" s="144">
        <f>T210</f>
        <v>0</v>
      </c>
      <c r="AR209" s="137" t="s">
        <v>82</v>
      </c>
      <c r="AT209" s="145" t="s">
        <v>73</v>
      </c>
      <c r="AU209" s="145" t="s">
        <v>82</v>
      </c>
      <c r="AY209" s="137" t="s">
        <v>166</v>
      </c>
      <c r="BK209" s="146">
        <f>BK210</f>
        <v>0</v>
      </c>
    </row>
    <row r="210" spans="1:65" s="2" customFormat="1" ht="24.2" customHeight="1">
      <c r="A210" s="32"/>
      <c r="B210" s="149"/>
      <c r="C210" s="150" t="s">
        <v>321</v>
      </c>
      <c r="D210" s="150" t="s">
        <v>168</v>
      </c>
      <c r="E210" s="151" t="s">
        <v>377</v>
      </c>
      <c r="F210" s="152" t="s">
        <v>378</v>
      </c>
      <c r="G210" s="153" t="s">
        <v>379</v>
      </c>
      <c r="H210" s="154">
        <v>0.374</v>
      </c>
      <c r="I210" s="155"/>
      <c r="J210" s="156">
        <f>ROUND(I210*H210,2)</f>
        <v>0</v>
      </c>
      <c r="K210" s="157"/>
      <c r="L210" s="33"/>
      <c r="M210" s="202" t="s">
        <v>1</v>
      </c>
      <c r="N210" s="203" t="s">
        <v>39</v>
      </c>
      <c r="O210" s="204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172</v>
      </c>
      <c r="AT210" s="162" t="s">
        <v>168</v>
      </c>
      <c r="AU210" s="162" t="s">
        <v>84</v>
      </c>
      <c r="AY210" s="17" t="s">
        <v>166</v>
      </c>
      <c r="BE210" s="163">
        <f>IF(N210="základní",J210,0)</f>
        <v>0</v>
      </c>
      <c r="BF210" s="163">
        <f>IF(N210="snížená",J210,0)</f>
        <v>0</v>
      </c>
      <c r="BG210" s="163">
        <f>IF(N210="zákl. přenesená",J210,0)</f>
        <v>0</v>
      </c>
      <c r="BH210" s="163">
        <f>IF(N210="sníž. přenesená",J210,0)</f>
        <v>0</v>
      </c>
      <c r="BI210" s="163">
        <f>IF(N210="nulová",J210,0)</f>
        <v>0</v>
      </c>
      <c r="BJ210" s="17" t="s">
        <v>82</v>
      </c>
      <c r="BK210" s="163">
        <f>ROUND(I210*H210,2)</f>
        <v>0</v>
      </c>
      <c r="BL210" s="17" t="s">
        <v>172</v>
      </c>
      <c r="BM210" s="162" t="s">
        <v>804</v>
      </c>
    </row>
    <row r="211" spans="1:65" s="2" customFormat="1" ht="6.95" customHeight="1">
      <c r="A211" s="32"/>
      <c r="B211" s="47"/>
      <c r="C211" s="48"/>
      <c r="D211" s="48"/>
      <c r="E211" s="48"/>
      <c r="F211" s="48"/>
      <c r="G211" s="48"/>
      <c r="H211" s="48"/>
      <c r="I211" s="48"/>
      <c r="J211" s="48"/>
      <c r="K211" s="48"/>
      <c r="L211" s="33"/>
      <c r="M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</row>
  </sheetData>
  <autoFilter ref="C122:K210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1:46" s="1" customFormat="1" ht="24.95" customHeight="1">
      <c r="B4" s="20"/>
      <c r="D4" s="21" t="s">
        <v>140</v>
      </c>
      <c r="L4" s="20"/>
      <c r="M4" s="9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50" t="str">
        <f>'Rekapitulace stavby'!K6</f>
        <v>NÁVRH ZAHRADY MŠ V HOROUŠÁNKÁCH</v>
      </c>
      <c r="F7" s="251"/>
      <c r="G7" s="251"/>
      <c r="H7" s="251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250" t="s">
        <v>235</v>
      </c>
      <c r="F9" s="252"/>
      <c r="G9" s="252"/>
      <c r="H9" s="25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236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12" t="s">
        <v>805</v>
      </c>
      <c r="F11" s="252"/>
      <c r="G11" s="252"/>
      <c r="H11" s="25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18</v>
      </c>
      <c r="E13" s="32"/>
      <c r="F13" s="25" t="s">
        <v>1</v>
      </c>
      <c r="G13" s="32"/>
      <c r="H13" s="32"/>
      <c r="I13" s="27" t="s">
        <v>19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20</v>
      </c>
      <c r="E14" s="32"/>
      <c r="F14" s="25" t="s">
        <v>21</v>
      </c>
      <c r="G14" s="32"/>
      <c r="H14" s="32"/>
      <c r="I14" s="27" t="s">
        <v>22</v>
      </c>
      <c r="J14" s="55" t="str">
        <f>'Rekapitulace stavby'!AN8</f>
        <v>17. 4. 2025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24</v>
      </c>
      <c r="E16" s="32"/>
      <c r="F16" s="32"/>
      <c r="G16" s="32"/>
      <c r="H16" s="32"/>
      <c r="I16" s="27" t="s">
        <v>25</v>
      </c>
      <c r="J16" s="25" t="str">
        <f>IF('Rekapitulace stavby'!AN10="","",'Rekapitulace stavby'!AN10)</f>
        <v/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IF('Rekapitulace stavby'!E11="","",'Rekapitulace stavby'!E11)</f>
        <v xml:space="preserve"> </v>
      </c>
      <c r="F17" s="32"/>
      <c r="G17" s="32"/>
      <c r="H17" s="32"/>
      <c r="I17" s="27" t="s">
        <v>26</v>
      </c>
      <c r="J17" s="25" t="str">
        <f>IF('Rekapitulace stavby'!AN11="","",'Rekapitulace stavby'!AN11)</f>
        <v/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25</v>
      </c>
      <c r="J19" s="28" t="str">
        <f>'Rekapitulace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3" t="str">
        <f>'Rekapitulace stavby'!E14</f>
        <v>Vyplň údaj</v>
      </c>
      <c r="F20" s="218"/>
      <c r="G20" s="218"/>
      <c r="H20" s="218"/>
      <c r="I20" s="27" t="s">
        <v>26</v>
      </c>
      <c r="J20" s="28" t="str">
        <f>'Rekapitulace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25</v>
      </c>
      <c r="J22" s="25" t="str">
        <f>IF('Rekapitulace stavby'!AN16="","",'Rekapitulace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IF('Rekapitulace stavby'!E17="","",'Rekapitulace stavby'!E17)</f>
        <v xml:space="preserve"> </v>
      </c>
      <c r="F23" s="32"/>
      <c r="G23" s="32"/>
      <c r="H23" s="32"/>
      <c r="I23" s="27" t="s">
        <v>26</v>
      </c>
      <c r="J23" s="25" t="str">
        <f>IF('Rekapitulace stavby'!AN17="","",'Rekapitulace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25</v>
      </c>
      <c r="J25" s="25" t="str">
        <f>IF('Rekapitulace stavby'!AN19="","",'Rekapitulace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IF('Rekapitulace stavby'!E20="","",'Rekapitulace stavby'!E20)</f>
        <v xml:space="preserve"> </v>
      </c>
      <c r="F26" s="32"/>
      <c r="G26" s="32"/>
      <c r="H26" s="32"/>
      <c r="I26" s="27" t="s">
        <v>26</v>
      </c>
      <c r="J26" s="25" t="str">
        <f>IF('Rekapitulace stavby'!AN20="","",'Rekapitulace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3" t="s">
        <v>1</v>
      </c>
      <c r="F29" s="223"/>
      <c r="G29" s="223"/>
      <c r="H29" s="22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34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36</v>
      </c>
      <c r="G34" s="32"/>
      <c r="H34" s="32"/>
      <c r="I34" s="36" t="s">
        <v>35</v>
      </c>
      <c r="J34" s="36" t="s">
        <v>37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38</v>
      </c>
      <c r="E35" s="27" t="s">
        <v>39</v>
      </c>
      <c r="F35" s="104">
        <f>ROUND((SUM(BE123:BE169)),  2)</f>
        <v>0</v>
      </c>
      <c r="G35" s="32"/>
      <c r="H35" s="32"/>
      <c r="I35" s="105">
        <v>0.21</v>
      </c>
      <c r="J35" s="104">
        <f>ROUND(((SUM(BE123:BE169))*I35),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40</v>
      </c>
      <c r="F36" s="104">
        <f>ROUND((SUM(BF123:BF169)),  2)</f>
        <v>0</v>
      </c>
      <c r="G36" s="32"/>
      <c r="H36" s="32"/>
      <c r="I36" s="105">
        <v>0.12</v>
      </c>
      <c r="J36" s="104">
        <f>ROUND(((SUM(BF123:BF169))*I36),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41</v>
      </c>
      <c r="F37" s="104">
        <f>ROUND((SUM(BG123:BG169)),  2)</f>
        <v>0</v>
      </c>
      <c r="G37" s="32"/>
      <c r="H37" s="32"/>
      <c r="I37" s="105">
        <v>0.21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42</v>
      </c>
      <c r="F38" s="104">
        <f>ROUND((SUM(BH123:BH169)),  2)</f>
        <v>0</v>
      </c>
      <c r="G38" s="32"/>
      <c r="H38" s="32"/>
      <c r="I38" s="105">
        <v>0.12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4">
        <f>ROUND((SUM(BI123:BI169)),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2" t="s">
        <v>50</v>
      </c>
      <c r="G61" s="45" t="s">
        <v>49</v>
      </c>
      <c r="H61" s="35"/>
      <c r="I61" s="35"/>
      <c r="J61" s="113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2" t="s">
        <v>50</v>
      </c>
      <c r="G76" s="45" t="s">
        <v>49</v>
      </c>
      <c r="H76" s="35"/>
      <c r="I76" s="35"/>
      <c r="J76" s="113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0" t="str">
        <f>E7</f>
        <v>NÁVRH ZAHRADY MŠ V HOROUŠÁNKÁCH</v>
      </c>
      <c r="F85" s="251"/>
      <c r="G85" s="251"/>
      <c r="H85" s="251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250" t="s">
        <v>235</v>
      </c>
      <c r="F87" s="252"/>
      <c r="G87" s="252"/>
      <c r="H87" s="25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236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12" t="str">
        <f>E11</f>
        <v>002.7 - Půdokryvné trvalky</v>
      </c>
      <c r="F89" s="252"/>
      <c r="G89" s="252"/>
      <c r="H89" s="25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20</v>
      </c>
      <c r="D91" s="32"/>
      <c r="E91" s="32"/>
      <c r="F91" s="25" t="str">
        <f>F14</f>
        <v xml:space="preserve"> </v>
      </c>
      <c r="G91" s="32"/>
      <c r="H91" s="32"/>
      <c r="I91" s="27" t="s">
        <v>22</v>
      </c>
      <c r="J91" s="55" t="str">
        <f>IF(J14="","",J14)</f>
        <v>17. 4. 2025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24</v>
      </c>
      <c r="D93" s="32"/>
      <c r="E93" s="32"/>
      <c r="F93" s="25" t="str">
        <f>E17</f>
        <v xml:space="preserve"> </v>
      </c>
      <c r="G93" s="32"/>
      <c r="H93" s="32"/>
      <c r="I93" s="27" t="s">
        <v>29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148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>
      <c r="B100" s="121"/>
      <c r="D100" s="122" t="s">
        <v>149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>
      <c r="B101" s="121"/>
      <c r="D101" s="122" t="s">
        <v>238</v>
      </c>
      <c r="E101" s="123"/>
      <c r="F101" s="123"/>
      <c r="G101" s="123"/>
      <c r="H101" s="123"/>
      <c r="I101" s="123"/>
      <c r="J101" s="124">
        <f>J168</f>
        <v>0</v>
      </c>
      <c r="L101" s="121"/>
    </row>
    <row r="102" spans="1:47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4.95" customHeight="1">
      <c r="A108" s="32"/>
      <c r="B108" s="33"/>
      <c r="C108" s="21" t="s">
        <v>151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>
      <c r="A110" s="32"/>
      <c r="B110" s="33"/>
      <c r="C110" s="27" t="s">
        <v>16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>
      <c r="A111" s="32"/>
      <c r="B111" s="33"/>
      <c r="C111" s="32"/>
      <c r="D111" s="32"/>
      <c r="E111" s="250" t="str">
        <f>E7</f>
        <v>NÁVRH ZAHRADY MŠ V HOROUŠÁNKÁCH</v>
      </c>
      <c r="F111" s="251"/>
      <c r="G111" s="251"/>
      <c r="H111" s="251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>
      <c r="B112" s="20"/>
      <c r="C112" s="27" t="s">
        <v>141</v>
      </c>
      <c r="L112" s="20"/>
    </row>
    <row r="113" spans="1:65" s="2" customFormat="1" ht="16.5" customHeight="1">
      <c r="A113" s="32"/>
      <c r="B113" s="33"/>
      <c r="C113" s="32"/>
      <c r="D113" s="32"/>
      <c r="E113" s="250" t="s">
        <v>235</v>
      </c>
      <c r="F113" s="252"/>
      <c r="G113" s="252"/>
      <c r="H113" s="25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236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12" t="str">
        <f>E11</f>
        <v>002.7 - Půdokryvné trvalky</v>
      </c>
      <c r="F115" s="252"/>
      <c r="G115" s="252"/>
      <c r="H115" s="25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20</v>
      </c>
      <c r="D117" s="32"/>
      <c r="E117" s="32"/>
      <c r="F117" s="25" t="str">
        <f>F14</f>
        <v xml:space="preserve"> </v>
      </c>
      <c r="G117" s="32"/>
      <c r="H117" s="32"/>
      <c r="I117" s="27" t="s">
        <v>22</v>
      </c>
      <c r="J117" s="55" t="str">
        <f>IF(J14="","",J14)</f>
        <v>17. 4. 2025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24</v>
      </c>
      <c r="D119" s="32"/>
      <c r="E119" s="32"/>
      <c r="F119" s="25" t="str">
        <f>E17</f>
        <v xml:space="preserve"> </v>
      </c>
      <c r="G119" s="32"/>
      <c r="H119" s="32"/>
      <c r="I119" s="27" t="s">
        <v>29</v>
      </c>
      <c r="J119" s="30" t="str">
        <f>E23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27</v>
      </c>
      <c r="D120" s="32"/>
      <c r="E120" s="32"/>
      <c r="F120" s="25" t="str">
        <f>IF(E20="","",E20)</f>
        <v>Vyplň údaj</v>
      </c>
      <c r="G120" s="32"/>
      <c r="H120" s="32"/>
      <c r="I120" s="27" t="s">
        <v>31</v>
      </c>
      <c r="J120" s="30" t="str">
        <f>E26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152</v>
      </c>
      <c r="D122" s="128" t="s">
        <v>59</v>
      </c>
      <c r="E122" s="128" t="s">
        <v>55</v>
      </c>
      <c r="F122" s="128" t="s">
        <v>56</v>
      </c>
      <c r="G122" s="128" t="s">
        <v>153</v>
      </c>
      <c r="H122" s="128" t="s">
        <v>154</v>
      </c>
      <c r="I122" s="128" t="s">
        <v>155</v>
      </c>
      <c r="J122" s="129" t="s">
        <v>145</v>
      </c>
      <c r="K122" s="130" t="s">
        <v>156</v>
      </c>
      <c r="L122" s="131"/>
      <c r="M122" s="62" t="s">
        <v>1</v>
      </c>
      <c r="N122" s="63" t="s">
        <v>38</v>
      </c>
      <c r="O122" s="63" t="s">
        <v>157</v>
      </c>
      <c r="P122" s="63" t="s">
        <v>158</v>
      </c>
      <c r="Q122" s="63" t="s">
        <v>159</v>
      </c>
      <c r="R122" s="63" t="s">
        <v>160</v>
      </c>
      <c r="S122" s="63" t="s">
        <v>161</v>
      </c>
      <c r="T122" s="64" t="s">
        <v>162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163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1.1126000000000003</v>
      </c>
      <c r="S123" s="66"/>
      <c r="T123" s="134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73</v>
      </c>
      <c r="AU123" s="17" t="s">
        <v>147</v>
      </c>
      <c r="BK123" s="135">
        <f>BK124</f>
        <v>0</v>
      </c>
    </row>
    <row r="124" spans="1:65" s="12" customFormat="1" ht="25.9" customHeight="1">
      <c r="B124" s="136"/>
      <c r="D124" s="137" t="s">
        <v>73</v>
      </c>
      <c r="E124" s="138" t="s">
        <v>164</v>
      </c>
      <c r="F124" s="138" t="s">
        <v>165</v>
      </c>
      <c r="I124" s="139"/>
      <c r="J124" s="140">
        <f>BK124</f>
        <v>0</v>
      </c>
      <c r="L124" s="136"/>
      <c r="M124" s="141"/>
      <c r="N124" s="142"/>
      <c r="O124" s="142"/>
      <c r="P124" s="143">
        <f>P125+P168</f>
        <v>0</v>
      </c>
      <c r="Q124" s="142"/>
      <c r="R124" s="143">
        <f>R125+R168</f>
        <v>1.1126000000000003</v>
      </c>
      <c r="S124" s="142"/>
      <c r="T124" s="144">
        <f>T125+T168</f>
        <v>0</v>
      </c>
      <c r="AR124" s="137" t="s">
        <v>82</v>
      </c>
      <c r="AT124" s="145" t="s">
        <v>73</v>
      </c>
      <c r="AU124" s="145" t="s">
        <v>74</v>
      </c>
      <c r="AY124" s="137" t="s">
        <v>166</v>
      </c>
      <c r="BK124" s="146">
        <f>BK125+BK168</f>
        <v>0</v>
      </c>
    </row>
    <row r="125" spans="1:65" s="12" customFormat="1" ht="22.9" customHeight="1">
      <c r="B125" s="136"/>
      <c r="D125" s="137" t="s">
        <v>73</v>
      </c>
      <c r="E125" s="147" t="s">
        <v>82</v>
      </c>
      <c r="F125" s="147" t="s">
        <v>167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SUM(P126:P167)</f>
        <v>0</v>
      </c>
      <c r="Q125" s="142"/>
      <c r="R125" s="143">
        <f>SUM(R126:R167)</f>
        <v>1.1126000000000003</v>
      </c>
      <c r="S125" s="142"/>
      <c r="T125" s="144">
        <f>SUM(T126:T167)</f>
        <v>0</v>
      </c>
      <c r="AR125" s="137" t="s">
        <v>82</v>
      </c>
      <c r="AT125" s="145" t="s">
        <v>73</v>
      </c>
      <c r="AU125" s="145" t="s">
        <v>82</v>
      </c>
      <c r="AY125" s="137" t="s">
        <v>166</v>
      </c>
      <c r="BK125" s="146">
        <f>SUM(BK126:BK167)</f>
        <v>0</v>
      </c>
    </row>
    <row r="126" spans="1:65" s="2" customFormat="1" ht="33" customHeight="1">
      <c r="A126" s="32"/>
      <c r="B126" s="149"/>
      <c r="C126" s="150" t="s">
        <v>82</v>
      </c>
      <c r="D126" s="150" t="s">
        <v>168</v>
      </c>
      <c r="E126" s="151" t="s">
        <v>250</v>
      </c>
      <c r="F126" s="152" t="s">
        <v>251</v>
      </c>
      <c r="G126" s="153" t="s">
        <v>180</v>
      </c>
      <c r="H126" s="154">
        <v>595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172</v>
      </c>
      <c r="AT126" s="162" t="s">
        <v>168</v>
      </c>
      <c r="AU126" s="162" t="s">
        <v>84</v>
      </c>
      <c r="AY126" s="17" t="s">
        <v>166</v>
      </c>
      <c r="BE126" s="163">
        <f>IF(N126="základní",J126,0)</f>
        <v>0</v>
      </c>
      <c r="BF126" s="163">
        <f>IF(N126="snížená",J126,0)</f>
        <v>0</v>
      </c>
      <c r="BG126" s="163">
        <f>IF(N126="zákl. přenesená",J126,0)</f>
        <v>0</v>
      </c>
      <c r="BH126" s="163">
        <f>IF(N126="sníž. přenesená",J126,0)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172</v>
      </c>
      <c r="BM126" s="162" t="s">
        <v>806</v>
      </c>
    </row>
    <row r="127" spans="1:65" s="14" customFormat="1" ht="11.25">
      <c r="B127" s="172"/>
      <c r="D127" s="165" t="s">
        <v>174</v>
      </c>
      <c r="E127" s="173" t="s">
        <v>1</v>
      </c>
      <c r="F127" s="174" t="s">
        <v>807</v>
      </c>
      <c r="H127" s="175">
        <v>115</v>
      </c>
      <c r="I127" s="176"/>
      <c r="L127" s="172"/>
      <c r="M127" s="177"/>
      <c r="N127" s="178"/>
      <c r="O127" s="178"/>
      <c r="P127" s="178"/>
      <c r="Q127" s="178"/>
      <c r="R127" s="178"/>
      <c r="S127" s="178"/>
      <c r="T127" s="179"/>
      <c r="AT127" s="173" t="s">
        <v>174</v>
      </c>
      <c r="AU127" s="173" t="s">
        <v>84</v>
      </c>
      <c r="AV127" s="14" t="s">
        <v>84</v>
      </c>
      <c r="AW127" s="14" t="s">
        <v>30</v>
      </c>
      <c r="AX127" s="14" t="s">
        <v>74</v>
      </c>
      <c r="AY127" s="173" t="s">
        <v>166</v>
      </c>
    </row>
    <row r="128" spans="1:65" s="14" customFormat="1" ht="11.25">
      <c r="B128" s="172"/>
      <c r="D128" s="165" t="s">
        <v>174</v>
      </c>
      <c r="E128" s="173" t="s">
        <v>1</v>
      </c>
      <c r="F128" s="174" t="s">
        <v>808</v>
      </c>
      <c r="H128" s="175">
        <v>480</v>
      </c>
      <c r="I128" s="176"/>
      <c r="L128" s="172"/>
      <c r="M128" s="177"/>
      <c r="N128" s="178"/>
      <c r="O128" s="178"/>
      <c r="P128" s="178"/>
      <c r="Q128" s="178"/>
      <c r="R128" s="178"/>
      <c r="S128" s="178"/>
      <c r="T128" s="179"/>
      <c r="AT128" s="173" t="s">
        <v>174</v>
      </c>
      <c r="AU128" s="173" t="s">
        <v>84</v>
      </c>
      <c r="AV128" s="14" t="s">
        <v>84</v>
      </c>
      <c r="AW128" s="14" t="s">
        <v>30</v>
      </c>
      <c r="AX128" s="14" t="s">
        <v>74</v>
      </c>
      <c r="AY128" s="173" t="s">
        <v>166</v>
      </c>
    </row>
    <row r="129" spans="1:65" s="15" customFormat="1" ht="11.25">
      <c r="B129" s="180"/>
      <c r="D129" s="165" t="s">
        <v>174</v>
      </c>
      <c r="E129" s="181" t="s">
        <v>1</v>
      </c>
      <c r="F129" s="182" t="s">
        <v>177</v>
      </c>
      <c r="H129" s="183">
        <v>595</v>
      </c>
      <c r="I129" s="184"/>
      <c r="L129" s="180"/>
      <c r="M129" s="185"/>
      <c r="N129" s="186"/>
      <c r="O129" s="186"/>
      <c r="P129" s="186"/>
      <c r="Q129" s="186"/>
      <c r="R129" s="186"/>
      <c r="S129" s="186"/>
      <c r="T129" s="187"/>
      <c r="AT129" s="181" t="s">
        <v>174</v>
      </c>
      <c r="AU129" s="181" t="s">
        <v>84</v>
      </c>
      <c r="AV129" s="15" t="s">
        <v>172</v>
      </c>
      <c r="AW129" s="15" t="s">
        <v>30</v>
      </c>
      <c r="AX129" s="15" t="s">
        <v>82</v>
      </c>
      <c r="AY129" s="181" t="s">
        <v>166</v>
      </c>
    </row>
    <row r="130" spans="1:65" s="2" customFormat="1" ht="24.2" customHeight="1">
      <c r="A130" s="32"/>
      <c r="B130" s="149"/>
      <c r="C130" s="150" t="s">
        <v>84</v>
      </c>
      <c r="D130" s="150" t="s">
        <v>168</v>
      </c>
      <c r="E130" s="151" t="s">
        <v>288</v>
      </c>
      <c r="F130" s="152" t="s">
        <v>289</v>
      </c>
      <c r="G130" s="153" t="s">
        <v>180</v>
      </c>
      <c r="H130" s="154">
        <v>595</v>
      </c>
      <c r="I130" s="155"/>
      <c r="J130" s="156">
        <f>ROUND(I130*H130,2)</f>
        <v>0</v>
      </c>
      <c r="K130" s="157"/>
      <c r="L130" s="33"/>
      <c r="M130" s="158" t="s">
        <v>1</v>
      </c>
      <c r="N130" s="159" t="s">
        <v>39</v>
      </c>
      <c r="O130" s="58"/>
      <c r="P130" s="160">
        <f>O130*H130</f>
        <v>0</v>
      </c>
      <c r="Q130" s="160">
        <v>0</v>
      </c>
      <c r="R130" s="160">
        <f>Q130*H130</f>
        <v>0</v>
      </c>
      <c r="S130" s="160">
        <v>0</v>
      </c>
      <c r="T130" s="161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172</v>
      </c>
      <c r="AT130" s="162" t="s">
        <v>168</v>
      </c>
      <c r="AU130" s="162" t="s">
        <v>84</v>
      </c>
      <c r="AY130" s="17" t="s">
        <v>166</v>
      </c>
      <c r="BE130" s="163">
        <f>IF(N130="základní",J130,0)</f>
        <v>0</v>
      </c>
      <c r="BF130" s="163">
        <f>IF(N130="snížená",J130,0)</f>
        <v>0</v>
      </c>
      <c r="BG130" s="163">
        <f>IF(N130="zákl. přenesená",J130,0)</f>
        <v>0</v>
      </c>
      <c r="BH130" s="163">
        <f>IF(N130="sníž. přenesená",J130,0)</f>
        <v>0</v>
      </c>
      <c r="BI130" s="163">
        <f>IF(N130="nulová",J130,0)</f>
        <v>0</v>
      </c>
      <c r="BJ130" s="17" t="s">
        <v>82</v>
      </c>
      <c r="BK130" s="163">
        <f>ROUND(I130*H130,2)</f>
        <v>0</v>
      </c>
      <c r="BL130" s="17" t="s">
        <v>172</v>
      </c>
      <c r="BM130" s="162" t="s">
        <v>809</v>
      </c>
    </row>
    <row r="131" spans="1:65" s="14" customFormat="1" ht="11.25">
      <c r="B131" s="172"/>
      <c r="D131" s="165" t="s">
        <v>174</v>
      </c>
      <c r="E131" s="173" t="s">
        <v>1</v>
      </c>
      <c r="F131" s="174" t="s">
        <v>807</v>
      </c>
      <c r="H131" s="175">
        <v>115</v>
      </c>
      <c r="I131" s="176"/>
      <c r="L131" s="172"/>
      <c r="M131" s="177"/>
      <c r="N131" s="178"/>
      <c r="O131" s="178"/>
      <c r="P131" s="178"/>
      <c r="Q131" s="178"/>
      <c r="R131" s="178"/>
      <c r="S131" s="178"/>
      <c r="T131" s="179"/>
      <c r="AT131" s="173" t="s">
        <v>174</v>
      </c>
      <c r="AU131" s="173" t="s">
        <v>84</v>
      </c>
      <c r="AV131" s="14" t="s">
        <v>84</v>
      </c>
      <c r="AW131" s="14" t="s">
        <v>30</v>
      </c>
      <c r="AX131" s="14" t="s">
        <v>74</v>
      </c>
      <c r="AY131" s="173" t="s">
        <v>166</v>
      </c>
    </row>
    <row r="132" spans="1:65" s="14" customFormat="1" ht="11.25">
      <c r="B132" s="172"/>
      <c r="D132" s="165" t="s">
        <v>174</v>
      </c>
      <c r="E132" s="173" t="s">
        <v>1</v>
      </c>
      <c r="F132" s="174" t="s">
        <v>808</v>
      </c>
      <c r="H132" s="175">
        <v>480</v>
      </c>
      <c r="I132" s="176"/>
      <c r="L132" s="172"/>
      <c r="M132" s="177"/>
      <c r="N132" s="178"/>
      <c r="O132" s="178"/>
      <c r="P132" s="178"/>
      <c r="Q132" s="178"/>
      <c r="R132" s="178"/>
      <c r="S132" s="178"/>
      <c r="T132" s="179"/>
      <c r="AT132" s="173" t="s">
        <v>174</v>
      </c>
      <c r="AU132" s="173" t="s">
        <v>84</v>
      </c>
      <c r="AV132" s="14" t="s">
        <v>84</v>
      </c>
      <c r="AW132" s="14" t="s">
        <v>30</v>
      </c>
      <c r="AX132" s="14" t="s">
        <v>74</v>
      </c>
      <c r="AY132" s="173" t="s">
        <v>166</v>
      </c>
    </row>
    <row r="133" spans="1:65" s="15" customFormat="1" ht="11.25">
      <c r="B133" s="180"/>
      <c r="D133" s="165" t="s">
        <v>174</v>
      </c>
      <c r="E133" s="181" t="s">
        <v>1</v>
      </c>
      <c r="F133" s="182" t="s">
        <v>177</v>
      </c>
      <c r="H133" s="183">
        <v>595</v>
      </c>
      <c r="I133" s="184"/>
      <c r="L133" s="180"/>
      <c r="M133" s="185"/>
      <c r="N133" s="186"/>
      <c r="O133" s="186"/>
      <c r="P133" s="186"/>
      <c r="Q133" s="186"/>
      <c r="R133" s="186"/>
      <c r="S133" s="186"/>
      <c r="T133" s="187"/>
      <c r="AT133" s="181" t="s">
        <v>174</v>
      </c>
      <c r="AU133" s="181" t="s">
        <v>84</v>
      </c>
      <c r="AV133" s="15" t="s">
        <v>172</v>
      </c>
      <c r="AW133" s="15" t="s">
        <v>30</v>
      </c>
      <c r="AX133" s="15" t="s">
        <v>82</v>
      </c>
      <c r="AY133" s="181" t="s">
        <v>166</v>
      </c>
    </row>
    <row r="134" spans="1:65" s="2" customFormat="1" ht="16.5" customHeight="1">
      <c r="A134" s="32"/>
      <c r="B134" s="149"/>
      <c r="C134" s="191" t="s">
        <v>190</v>
      </c>
      <c r="D134" s="191" t="s">
        <v>244</v>
      </c>
      <c r="E134" s="192" t="s">
        <v>810</v>
      </c>
      <c r="F134" s="193" t="s">
        <v>811</v>
      </c>
      <c r="G134" s="194" t="s">
        <v>180</v>
      </c>
      <c r="H134" s="195">
        <v>115</v>
      </c>
      <c r="I134" s="196"/>
      <c r="J134" s="197">
        <f>ROUND(I134*H134,2)</f>
        <v>0</v>
      </c>
      <c r="K134" s="198"/>
      <c r="L134" s="199"/>
      <c r="M134" s="200" t="s">
        <v>1</v>
      </c>
      <c r="N134" s="201" t="s">
        <v>39</v>
      </c>
      <c r="O134" s="58"/>
      <c r="P134" s="160">
        <f>O134*H134</f>
        <v>0</v>
      </c>
      <c r="Q134" s="160">
        <v>8.0000000000000007E-5</v>
      </c>
      <c r="R134" s="160">
        <f>Q134*H134</f>
        <v>9.2000000000000016E-3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209</v>
      </c>
      <c r="AT134" s="162" t="s">
        <v>244</v>
      </c>
      <c r="AU134" s="162" t="s">
        <v>84</v>
      </c>
      <c r="AY134" s="17" t="s">
        <v>166</v>
      </c>
      <c r="BE134" s="163">
        <f>IF(N134="základní",J134,0)</f>
        <v>0</v>
      </c>
      <c r="BF134" s="163">
        <f>IF(N134="snížená",J134,0)</f>
        <v>0</v>
      </c>
      <c r="BG134" s="163">
        <f>IF(N134="zákl. přenesená",J134,0)</f>
        <v>0</v>
      </c>
      <c r="BH134" s="163">
        <f>IF(N134="sníž. přenesená",J134,0)</f>
        <v>0</v>
      </c>
      <c r="BI134" s="163">
        <f>IF(N134="nulová",J134,0)</f>
        <v>0</v>
      </c>
      <c r="BJ134" s="17" t="s">
        <v>82</v>
      </c>
      <c r="BK134" s="163">
        <f>ROUND(I134*H134,2)</f>
        <v>0</v>
      </c>
      <c r="BL134" s="17" t="s">
        <v>172</v>
      </c>
      <c r="BM134" s="162" t="s">
        <v>812</v>
      </c>
    </row>
    <row r="135" spans="1:65" s="14" customFormat="1" ht="11.25">
      <c r="B135" s="172"/>
      <c r="D135" s="165" t="s">
        <v>174</v>
      </c>
      <c r="E135" s="173" t="s">
        <v>1</v>
      </c>
      <c r="F135" s="174" t="s">
        <v>813</v>
      </c>
      <c r="H135" s="175">
        <v>115</v>
      </c>
      <c r="I135" s="176"/>
      <c r="L135" s="172"/>
      <c r="M135" s="177"/>
      <c r="N135" s="178"/>
      <c r="O135" s="178"/>
      <c r="P135" s="178"/>
      <c r="Q135" s="178"/>
      <c r="R135" s="178"/>
      <c r="S135" s="178"/>
      <c r="T135" s="179"/>
      <c r="AT135" s="173" t="s">
        <v>174</v>
      </c>
      <c r="AU135" s="173" t="s">
        <v>84</v>
      </c>
      <c r="AV135" s="14" t="s">
        <v>84</v>
      </c>
      <c r="AW135" s="14" t="s">
        <v>30</v>
      </c>
      <c r="AX135" s="14" t="s">
        <v>74</v>
      </c>
      <c r="AY135" s="173" t="s">
        <v>166</v>
      </c>
    </row>
    <row r="136" spans="1:65" s="15" customFormat="1" ht="11.25">
      <c r="B136" s="180"/>
      <c r="D136" s="165" t="s">
        <v>174</v>
      </c>
      <c r="E136" s="181" t="s">
        <v>1</v>
      </c>
      <c r="F136" s="182" t="s">
        <v>177</v>
      </c>
      <c r="H136" s="183">
        <v>115</v>
      </c>
      <c r="I136" s="184"/>
      <c r="L136" s="180"/>
      <c r="M136" s="185"/>
      <c r="N136" s="186"/>
      <c r="O136" s="186"/>
      <c r="P136" s="186"/>
      <c r="Q136" s="186"/>
      <c r="R136" s="186"/>
      <c r="S136" s="186"/>
      <c r="T136" s="187"/>
      <c r="AT136" s="181" t="s">
        <v>174</v>
      </c>
      <c r="AU136" s="181" t="s">
        <v>84</v>
      </c>
      <c r="AV136" s="15" t="s">
        <v>172</v>
      </c>
      <c r="AW136" s="15" t="s">
        <v>30</v>
      </c>
      <c r="AX136" s="15" t="s">
        <v>82</v>
      </c>
      <c r="AY136" s="181" t="s">
        <v>166</v>
      </c>
    </row>
    <row r="137" spans="1:65" s="2" customFormat="1" ht="16.5" customHeight="1">
      <c r="A137" s="32"/>
      <c r="B137" s="149"/>
      <c r="C137" s="191" t="s">
        <v>172</v>
      </c>
      <c r="D137" s="191" t="s">
        <v>244</v>
      </c>
      <c r="E137" s="192" t="s">
        <v>814</v>
      </c>
      <c r="F137" s="193" t="s">
        <v>815</v>
      </c>
      <c r="G137" s="194" t="s">
        <v>180</v>
      </c>
      <c r="H137" s="195">
        <v>480</v>
      </c>
      <c r="I137" s="196"/>
      <c r="J137" s="197">
        <f>ROUND(I137*H137,2)</f>
        <v>0</v>
      </c>
      <c r="K137" s="198"/>
      <c r="L137" s="199"/>
      <c r="M137" s="200" t="s">
        <v>1</v>
      </c>
      <c r="N137" s="201" t="s">
        <v>39</v>
      </c>
      <c r="O137" s="58"/>
      <c r="P137" s="160">
        <f>O137*H137</f>
        <v>0</v>
      </c>
      <c r="Q137" s="160">
        <v>8.0000000000000007E-5</v>
      </c>
      <c r="R137" s="160">
        <f>Q137*H137</f>
        <v>3.8400000000000004E-2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209</v>
      </c>
      <c r="AT137" s="162" t="s">
        <v>244</v>
      </c>
      <c r="AU137" s="162" t="s">
        <v>84</v>
      </c>
      <c r="AY137" s="17" t="s">
        <v>166</v>
      </c>
      <c r="BE137" s="163">
        <f>IF(N137="základní",J137,0)</f>
        <v>0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7" t="s">
        <v>82</v>
      </c>
      <c r="BK137" s="163">
        <f>ROUND(I137*H137,2)</f>
        <v>0</v>
      </c>
      <c r="BL137" s="17" t="s">
        <v>172</v>
      </c>
      <c r="BM137" s="162" t="s">
        <v>816</v>
      </c>
    </row>
    <row r="138" spans="1:65" s="14" customFormat="1" ht="11.25">
      <c r="B138" s="172"/>
      <c r="D138" s="165" t="s">
        <v>174</v>
      </c>
      <c r="E138" s="173" t="s">
        <v>1</v>
      </c>
      <c r="F138" s="174" t="s">
        <v>808</v>
      </c>
      <c r="H138" s="175">
        <v>480</v>
      </c>
      <c r="I138" s="176"/>
      <c r="L138" s="172"/>
      <c r="M138" s="177"/>
      <c r="N138" s="178"/>
      <c r="O138" s="178"/>
      <c r="P138" s="178"/>
      <c r="Q138" s="178"/>
      <c r="R138" s="178"/>
      <c r="S138" s="178"/>
      <c r="T138" s="179"/>
      <c r="AT138" s="173" t="s">
        <v>174</v>
      </c>
      <c r="AU138" s="173" t="s">
        <v>84</v>
      </c>
      <c r="AV138" s="14" t="s">
        <v>84</v>
      </c>
      <c r="AW138" s="14" t="s">
        <v>30</v>
      </c>
      <c r="AX138" s="14" t="s">
        <v>74</v>
      </c>
      <c r="AY138" s="173" t="s">
        <v>166</v>
      </c>
    </row>
    <row r="139" spans="1:65" s="15" customFormat="1" ht="11.25">
      <c r="B139" s="180"/>
      <c r="D139" s="165" t="s">
        <v>174</v>
      </c>
      <c r="E139" s="181" t="s">
        <v>1</v>
      </c>
      <c r="F139" s="182" t="s">
        <v>177</v>
      </c>
      <c r="H139" s="183">
        <v>480</v>
      </c>
      <c r="I139" s="184"/>
      <c r="L139" s="180"/>
      <c r="M139" s="185"/>
      <c r="N139" s="186"/>
      <c r="O139" s="186"/>
      <c r="P139" s="186"/>
      <c r="Q139" s="186"/>
      <c r="R139" s="186"/>
      <c r="S139" s="186"/>
      <c r="T139" s="187"/>
      <c r="AT139" s="181" t="s">
        <v>174</v>
      </c>
      <c r="AU139" s="181" t="s">
        <v>84</v>
      </c>
      <c r="AV139" s="15" t="s">
        <v>172</v>
      </c>
      <c r="AW139" s="15" t="s">
        <v>30</v>
      </c>
      <c r="AX139" s="15" t="s">
        <v>82</v>
      </c>
      <c r="AY139" s="181" t="s">
        <v>166</v>
      </c>
    </row>
    <row r="140" spans="1:65" s="2" customFormat="1" ht="33" customHeight="1">
      <c r="A140" s="32"/>
      <c r="B140" s="149"/>
      <c r="C140" s="150" t="s">
        <v>197</v>
      </c>
      <c r="D140" s="150" t="s">
        <v>168</v>
      </c>
      <c r="E140" s="151" t="s">
        <v>360</v>
      </c>
      <c r="F140" s="152" t="s">
        <v>361</v>
      </c>
      <c r="G140" s="153" t="s">
        <v>171</v>
      </c>
      <c r="H140" s="154">
        <v>50.710999999999999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39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172</v>
      </c>
      <c r="AT140" s="162" t="s">
        <v>168</v>
      </c>
      <c r="AU140" s="162" t="s">
        <v>84</v>
      </c>
      <c r="AY140" s="17" t="s">
        <v>166</v>
      </c>
      <c r="BE140" s="163">
        <f>IF(N140="základní",J140,0)</f>
        <v>0</v>
      </c>
      <c r="BF140" s="163">
        <f>IF(N140="snížená",J140,0)</f>
        <v>0</v>
      </c>
      <c r="BG140" s="163">
        <f>IF(N140="zákl. přenesená",J140,0)</f>
        <v>0</v>
      </c>
      <c r="BH140" s="163">
        <f>IF(N140="sníž. přenesená",J140,0)</f>
        <v>0</v>
      </c>
      <c r="BI140" s="163">
        <f>IF(N140="nulová",J140,0)</f>
        <v>0</v>
      </c>
      <c r="BJ140" s="17" t="s">
        <v>82</v>
      </c>
      <c r="BK140" s="163">
        <f>ROUND(I140*H140,2)</f>
        <v>0</v>
      </c>
      <c r="BL140" s="17" t="s">
        <v>172</v>
      </c>
      <c r="BM140" s="162" t="s">
        <v>817</v>
      </c>
    </row>
    <row r="141" spans="1:65" s="14" customFormat="1" ht="11.25">
      <c r="B141" s="172"/>
      <c r="D141" s="165" t="s">
        <v>174</v>
      </c>
      <c r="E141" s="173" t="s">
        <v>1</v>
      </c>
      <c r="F141" s="174" t="s">
        <v>818</v>
      </c>
      <c r="H141" s="175">
        <v>50.710999999999999</v>
      </c>
      <c r="I141" s="176"/>
      <c r="L141" s="172"/>
      <c r="M141" s="177"/>
      <c r="N141" s="178"/>
      <c r="O141" s="178"/>
      <c r="P141" s="178"/>
      <c r="Q141" s="178"/>
      <c r="R141" s="178"/>
      <c r="S141" s="178"/>
      <c r="T141" s="179"/>
      <c r="AT141" s="173" t="s">
        <v>174</v>
      </c>
      <c r="AU141" s="173" t="s">
        <v>84</v>
      </c>
      <c r="AV141" s="14" t="s">
        <v>84</v>
      </c>
      <c r="AW141" s="14" t="s">
        <v>30</v>
      </c>
      <c r="AX141" s="14" t="s">
        <v>74</v>
      </c>
      <c r="AY141" s="173" t="s">
        <v>166</v>
      </c>
    </row>
    <row r="142" spans="1:65" s="15" customFormat="1" ht="11.25">
      <c r="B142" s="180"/>
      <c r="D142" s="165" t="s">
        <v>174</v>
      </c>
      <c r="E142" s="181" t="s">
        <v>1</v>
      </c>
      <c r="F142" s="182" t="s">
        <v>177</v>
      </c>
      <c r="H142" s="183">
        <v>50.710999999999999</v>
      </c>
      <c r="I142" s="184"/>
      <c r="L142" s="180"/>
      <c r="M142" s="185"/>
      <c r="N142" s="186"/>
      <c r="O142" s="186"/>
      <c r="P142" s="186"/>
      <c r="Q142" s="186"/>
      <c r="R142" s="186"/>
      <c r="S142" s="186"/>
      <c r="T142" s="187"/>
      <c r="AT142" s="181" t="s">
        <v>174</v>
      </c>
      <c r="AU142" s="181" t="s">
        <v>84</v>
      </c>
      <c r="AV142" s="15" t="s">
        <v>172</v>
      </c>
      <c r="AW142" s="15" t="s">
        <v>30</v>
      </c>
      <c r="AX142" s="15" t="s">
        <v>82</v>
      </c>
      <c r="AY142" s="181" t="s">
        <v>166</v>
      </c>
    </row>
    <row r="143" spans="1:65" s="2" customFormat="1" ht="16.5" customHeight="1">
      <c r="A143" s="32"/>
      <c r="B143" s="149"/>
      <c r="C143" s="150" t="s">
        <v>201</v>
      </c>
      <c r="D143" s="150" t="s">
        <v>168</v>
      </c>
      <c r="E143" s="151" t="s">
        <v>593</v>
      </c>
      <c r="F143" s="152" t="s">
        <v>594</v>
      </c>
      <c r="G143" s="153" t="s">
        <v>180</v>
      </c>
      <c r="H143" s="154">
        <v>595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172</v>
      </c>
      <c r="AT143" s="162" t="s">
        <v>168</v>
      </c>
      <c r="AU143" s="162" t="s">
        <v>84</v>
      </c>
      <c r="AY143" s="17" t="s">
        <v>166</v>
      </c>
      <c r="BE143" s="163">
        <f>IF(N143="základní",J143,0)</f>
        <v>0</v>
      </c>
      <c r="BF143" s="163">
        <f>IF(N143="snížená",J143,0)</f>
        <v>0</v>
      </c>
      <c r="BG143" s="163">
        <f>IF(N143="zákl. přenesená",J143,0)</f>
        <v>0</v>
      </c>
      <c r="BH143" s="163">
        <f>IF(N143="sníž. přenesená",J143,0)</f>
        <v>0</v>
      </c>
      <c r="BI143" s="163">
        <f>IF(N143="nulová",J143,0)</f>
        <v>0</v>
      </c>
      <c r="BJ143" s="17" t="s">
        <v>82</v>
      </c>
      <c r="BK143" s="163">
        <f>ROUND(I143*H143,2)</f>
        <v>0</v>
      </c>
      <c r="BL143" s="17" t="s">
        <v>172</v>
      </c>
      <c r="BM143" s="162" t="s">
        <v>819</v>
      </c>
    </row>
    <row r="144" spans="1:65" s="13" customFormat="1" ht="22.5">
      <c r="B144" s="164"/>
      <c r="D144" s="165" t="s">
        <v>174</v>
      </c>
      <c r="E144" s="166" t="s">
        <v>1</v>
      </c>
      <c r="F144" s="167" t="s">
        <v>820</v>
      </c>
      <c r="H144" s="166" t="s">
        <v>1</v>
      </c>
      <c r="I144" s="168"/>
      <c r="L144" s="164"/>
      <c r="M144" s="169"/>
      <c r="N144" s="170"/>
      <c r="O144" s="170"/>
      <c r="P144" s="170"/>
      <c r="Q144" s="170"/>
      <c r="R144" s="170"/>
      <c r="S144" s="170"/>
      <c r="T144" s="171"/>
      <c r="AT144" s="166" t="s">
        <v>174</v>
      </c>
      <c r="AU144" s="166" t="s">
        <v>84</v>
      </c>
      <c r="AV144" s="13" t="s">
        <v>82</v>
      </c>
      <c r="AW144" s="13" t="s">
        <v>30</v>
      </c>
      <c r="AX144" s="13" t="s">
        <v>74</v>
      </c>
      <c r="AY144" s="166" t="s">
        <v>166</v>
      </c>
    </row>
    <row r="145" spans="1:65" s="14" customFormat="1" ht="11.25">
      <c r="B145" s="172"/>
      <c r="D145" s="165" t="s">
        <v>174</v>
      </c>
      <c r="E145" s="173" t="s">
        <v>1</v>
      </c>
      <c r="F145" s="174" t="s">
        <v>807</v>
      </c>
      <c r="H145" s="175">
        <v>115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84</v>
      </c>
      <c r="AV145" s="14" t="s">
        <v>84</v>
      </c>
      <c r="AW145" s="14" t="s">
        <v>30</v>
      </c>
      <c r="AX145" s="14" t="s">
        <v>74</v>
      </c>
      <c r="AY145" s="173" t="s">
        <v>166</v>
      </c>
    </row>
    <row r="146" spans="1:65" s="14" customFormat="1" ht="11.25">
      <c r="B146" s="172"/>
      <c r="D146" s="165" t="s">
        <v>174</v>
      </c>
      <c r="E146" s="173" t="s">
        <v>1</v>
      </c>
      <c r="F146" s="174" t="s">
        <v>808</v>
      </c>
      <c r="H146" s="175">
        <v>480</v>
      </c>
      <c r="I146" s="176"/>
      <c r="L146" s="172"/>
      <c r="M146" s="177"/>
      <c r="N146" s="178"/>
      <c r="O146" s="178"/>
      <c r="P146" s="178"/>
      <c r="Q146" s="178"/>
      <c r="R146" s="178"/>
      <c r="S146" s="178"/>
      <c r="T146" s="179"/>
      <c r="AT146" s="173" t="s">
        <v>174</v>
      </c>
      <c r="AU146" s="173" t="s">
        <v>84</v>
      </c>
      <c r="AV146" s="14" t="s">
        <v>84</v>
      </c>
      <c r="AW146" s="14" t="s">
        <v>30</v>
      </c>
      <c r="AX146" s="14" t="s">
        <v>74</v>
      </c>
      <c r="AY146" s="173" t="s">
        <v>166</v>
      </c>
    </row>
    <row r="147" spans="1:65" s="15" customFormat="1" ht="11.25">
      <c r="B147" s="180"/>
      <c r="D147" s="165" t="s">
        <v>174</v>
      </c>
      <c r="E147" s="181" t="s">
        <v>1</v>
      </c>
      <c r="F147" s="182" t="s">
        <v>177</v>
      </c>
      <c r="H147" s="183">
        <v>595</v>
      </c>
      <c r="I147" s="184"/>
      <c r="L147" s="180"/>
      <c r="M147" s="185"/>
      <c r="N147" s="186"/>
      <c r="O147" s="186"/>
      <c r="P147" s="186"/>
      <c r="Q147" s="186"/>
      <c r="R147" s="186"/>
      <c r="S147" s="186"/>
      <c r="T147" s="187"/>
      <c r="AT147" s="181" t="s">
        <v>174</v>
      </c>
      <c r="AU147" s="181" t="s">
        <v>84</v>
      </c>
      <c r="AV147" s="15" t="s">
        <v>172</v>
      </c>
      <c r="AW147" s="15" t="s">
        <v>30</v>
      </c>
      <c r="AX147" s="15" t="s">
        <v>82</v>
      </c>
      <c r="AY147" s="181" t="s">
        <v>166</v>
      </c>
    </row>
    <row r="148" spans="1:65" s="2" customFormat="1" ht="24.2" customHeight="1">
      <c r="A148" s="32"/>
      <c r="B148" s="149"/>
      <c r="C148" s="150" t="s">
        <v>205</v>
      </c>
      <c r="D148" s="150" t="s">
        <v>168</v>
      </c>
      <c r="E148" s="151" t="s">
        <v>484</v>
      </c>
      <c r="F148" s="152" t="s">
        <v>485</v>
      </c>
      <c r="G148" s="153" t="s">
        <v>171</v>
      </c>
      <c r="H148" s="154">
        <v>50.710999999999999</v>
      </c>
      <c r="I148" s="155"/>
      <c r="J148" s="156">
        <f>ROUND(I148*H148,2)</f>
        <v>0</v>
      </c>
      <c r="K148" s="157"/>
      <c r="L148" s="33"/>
      <c r="M148" s="158" t="s">
        <v>1</v>
      </c>
      <c r="N148" s="159" t="s">
        <v>39</v>
      </c>
      <c r="O148" s="58"/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172</v>
      </c>
      <c r="AT148" s="162" t="s">
        <v>168</v>
      </c>
      <c r="AU148" s="162" t="s">
        <v>84</v>
      </c>
      <c r="AY148" s="17" t="s">
        <v>166</v>
      </c>
      <c r="BE148" s="163">
        <f>IF(N148="základní",J148,0)</f>
        <v>0</v>
      </c>
      <c r="BF148" s="163">
        <f>IF(N148="snížená",J148,0)</f>
        <v>0</v>
      </c>
      <c r="BG148" s="163">
        <f>IF(N148="zákl. přenesená",J148,0)</f>
        <v>0</v>
      </c>
      <c r="BH148" s="163">
        <f>IF(N148="sníž. přenesená",J148,0)</f>
        <v>0</v>
      </c>
      <c r="BI148" s="163">
        <f>IF(N148="nulová",J148,0)</f>
        <v>0</v>
      </c>
      <c r="BJ148" s="17" t="s">
        <v>82</v>
      </c>
      <c r="BK148" s="163">
        <f>ROUND(I148*H148,2)</f>
        <v>0</v>
      </c>
      <c r="BL148" s="17" t="s">
        <v>172</v>
      </c>
      <c r="BM148" s="162" t="s">
        <v>821</v>
      </c>
    </row>
    <row r="149" spans="1:65" s="14" customFormat="1" ht="11.25">
      <c r="B149" s="172"/>
      <c r="D149" s="165" t="s">
        <v>174</v>
      </c>
      <c r="E149" s="173" t="s">
        <v>1</v>
      </c>
      <c r="F149" s="174" t="s">
        <v>818</v>
      </c>
      <c r="H149" s="175">
        <v>50.710999999999999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84</v>
      </c>
      <c r="AV149" s="14" t="s">
        <v>84</v>
      </c>
      <c r="AW149" s="14" t="s">
        <v>30</v>
      </c>
      <c r="AX149" s="14" t="s">
        <v>74</v>
      </c>
      <c r="AY149" s="173" t="s">
        <v>166</v>
      </c>
    </row>
    <row r="150" spans="1:65" s="15" customFormat="1" ht="11.25">
      <c r="B150" s="180"/>
      <c r="D150" s="165" t="s">
        <v>174</v>
      </c>
      <c r="E150" s="181" t="s">
        <v>1</v>
      </c>
      <c r="F150" s="182" t="s">
        <v>177</v>
      </c>
      <c r="H150" s="183">
        <v>50.710999999999999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174</v>
      </c>
      <c r="AU150" s="181" t="s">
        <v>84</v>
      </c>
      <c r="AV150" s="15" t="s">
        <v>172</v>
      </c>
      <c r="AW150" s="15" t="s">
        <v>30</v>
      </c>
      <c r="AX150" s="15" t="s">
        <v>82</v>
      </c>
      <c r="AY150" s="181" t="s">
        <v>166</v>
      </c>
    </row>
    <row r="151" spans="1:65" s="2" customFormat="1" ht="16.5" customHeight="1">
      <c r="A151" s="32"/>
      <c r="B151" s="149"/>
      <c r="C151" s="191" t="s">
        <v>209</v>
      </c>
      <c r="D151" s="191" t="s">
        <v>244</v>
      </c>
      <c r="E151" s="192" t="s">
        <v>489</v>
      </c>
      <c r="F151" s="193" t="s">
        <v>490</v>
      </c>
      <c r="G151" s="194" t="s">
        <v>247</v>
      </c>
      <c r="H151" s="195">
        <v>5.3250000000000002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39</v>
      </c>
      <c r="O151" s="58"/>
      <c r="P151" s="160">
        <f>O151*H151</f>
        <v>0</v>
      </c>
      <c r="Q151" s="160">
        <v>0.2</v>
      </c>
      <c r="R151" s="160">
        <f>Q151*H151</f>
        <v>1.0650000000000002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209</v>
      </c>
      <c r="AT151" s="162" t="s">
        <v>244</v>
      </c>
      <c r="AU151" s="162" t="s">
        <v>84</v>
      </c>
      <c r="AY151" s="17" t="s">
        <v>166</v>
      </c>
      <c r="BE151" s="163">
        <f>IF(N151="základní",J151,0)</f>
        <v>0</v>
      </c>
      <c r="BF151" s="163">
        <f>IF(N151="snížená",J151,0)</f>
        <v>0</v>
      </c>
      <c r="BG151" s="163">
        <f>IF(N151="zákl. přenesená",J151,0)</f>
        <v>0</v>
      </c>
      <c r="BH151" s="163">
        <f>IF(N151="sníž. přenesená",J151,0)</f>
        <v>0</v>
      </c>
      <c r="BI151" s="163">
        <f>IF(N151="nulová",J151,0)</f>
        <v>0</v>
      </c>
      <c r="BJ151" s="17" t="s">
        <v>82</v>
      </c>
      <c r="BK151" s="163">
        <f>ROUND(I151*H151,2)</f>
        <v>0</v>
      </c>
      <c r="BL151" s="17" t="s">
        <v>172</v>
      </c>
      <c r="BM151" s="162" t="s">
        <v>822</v>
      </c>
    </row>
    <row r="152" spans="1:65" s="14" customFormat="1" ht="22.5">
      <c r="B152" s="172"/>
      <c r="D152" s="165" t="s">
        <v>174</v>
      </c>
      <c r="E152" s="173" t="s">
        <v>1</v>
      </c>
      <c r="F152" s="174" t="s">
        <v>823</v>
      </c>
      <c r="H152" s="175">
        <v>5.0709999999999997</v>
      </c>
      <c r="I152" s="176"/>
      <c r="L152" s="172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84</v>
      </c>
      <c r="AV152" s="14" t="s">
        <v>84</v>
      </c>
      <c r="AW152" s="14" t="s">
        <v>30</v>
      </c>
      <c r="AX152" s="14" t="s">
        <v>74</v>
      </c>
      <c r="AY152" s="173" t="s">
        <v>166</v>
      </c>
    </row>
    <row r="153" spans="1:65" s="15" customFormat="1" ht="11.25">
      <c r="B153" s="180"/>
      <c r="D153" s="165" t="s">
        <v>174</v>
      </c>
      <c r="E153" s="181" t="s">
        <v>1</v>
      </c>
      <c r="F153" s="182" t="s">
        <v>177</v>
      </c>
      <c r="H153" s="183">
        <v>5.0709999999999997</v>
      </c>
      <c r="I153" s="184"/>
      <c r="L153" s="180"/>
      <c r="M153" s="185"/>
      <c r="N153" s="186"/>
      <c r="O153" s="186"/>
      <c r="P153" s="186"/>
      <c r="Q153" s="186"/>
      <c r="R153" s="186"/>
      <c r="S153" s="186"/>
      <c r="T153" s="187"/>
      <c r="AT153" s="181" t="s">
        <v>174</v>
      </c>
      <c r="AU153" s="181" t="s">
        <v>84</v>
      </c>
      <c r="AV153" s="15" t="s">
        <v>172</v>
      </c>
      <c r="AW153" s="15" t="s">
        <v>30</v>
      </c>
      <c r="AX153" s="15" t="s">
        <v>82</v>
      </c>
      <c r="AY153" s="181" t="s">
        <v>166</v>
      </c>
    </row>
    <row r="154" spans="1:65" s="14" customFormat="1" ht="11.25">
      <c r="B154" s="172"/>
      <c r="D154" s="165" t="s">
        <v>174</v>
      </c>
      <c r="F154" s="174" t="s">
        <v>824</v>
      </c>
      <c r="H154" s="175">
        <v>5.3250000000000002</v>
      </c>
      <c r="I154" s="176"/>
      <c r="L154" s="172"/>
      <c r="M154" s="177"/>
      <c r="N154" s="178"/>
      <c r="O154" s="178"/>
      <c r="P154" s="178"/>
      <c r="Q154" s="178"/>
      <c r="R154" s="178"/>
      <c r="S154" s="178"/>
      <c r="T154" s="179"/>
      <c r="AT154" s="173" t="s">
        <v>174</v>
      </c>
      <c r="AU154" s="173" t="s">
        <v>84</v>
      </c>
      <c r="AV154" s="14" t="s">
        <v>84</v>
      </c>
      <c r="AW154" s="14" t="s">
        <v>3</v>
      </c>
      <c r="AX154" s="14" t="s">
        <v>82</v>
      </c>
      <c r="AY154" s="173" t="s">
        <v>166</v>
      </c>
    </row>
    <row r="155" spans="1:65" s="2" customFormat="1" ht="16.5" customHeight="1">
      <c r="A155" s="32"/>
      <c r="B155" s="149"/>
      <c r="C155" s="150" t="s">
        <v>188</v>
      </c>
      <c r="D155" s="150" t="s">
        <v>168</v>
      </c>
      <c r="E155" s="151" t="s">
        <v>369</v>
      </c>
      <c r="F155" s="152" t="s">
        <v>370</v>
      </c>
      <c r="G155" s="153" t="s">
        <v>247</v>
      </c>
      <c r="H155" s="154">
        <v>0.50700000000000001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172</v>
      </c>
      <c r="AT155" s="162" t="s">
        <v>168</v>
      </c>
      <c r="AU155" s="162" t="s">
        <v>84</v>
      </c>
      <c r="AY155" s="17" t="s">
        <v>166</v>
      </c>
      <c r="BE155" s="163">
        <f>IF(N155="základní",J155,0)</f>
        <v>0</v>
      </c>
      <c r="BF155" s="163">
        <f>IF(N155="snížená",J155,0)</f>
        <v>0</v>
      </c>
      <c r="BG155" s="163">
        <f>IF(N155="zákl. přenesená",J155,0)</f>
        <v>0</v>
      </c>
      <c r="BH155" s="163">
        <f>IF(N155="sníž. přenesená",J155,0)</f>
        <v>0</v>
      </c>
      <c r="BI155" s="163">
        <f>IF(N155="nulová",J155,0)</f>
        <v>0</v>
      </c>
      <c r="BJ155" s="17" t="s">
        <v>82</v>
      </c>
      <c r="BK155" s="163">
        <f>ROUND(I155*H155,2)</f>
        <v>0</v>
      </c>
      <c r="BL155" s="17" t="s">
        <v>172</v>
      </c>
      <c r="BM155" s="162" t="s">
        <v>825</v>
      </c>
    </row>
    <row r="156" spans="1:65" s="13" customFormat="1" ht="11.25">
      <c r="B156" s="164"/>
      <c r="D156" s="165" t="s">
        <v>174</v>
      </c>
      <c r="E156" s="166" t="s">
        <v>1</v>
      </c>
      <c r="F156" s="167" t="s">
        <v>372</v>
      </c>
      <c r="H156" s="166" t="s">
        <v>1</v>
      </c>
      <c r="I156" s="168"/>
      <c r="L156" s="164"/>
      <c r="M156" s="169"/>
      <c r="N156" s="170"/>
      <c r="O156" s="170"/>
      <c r="P156" s="170"/>
      <c r="Q156" s="170"/>
      <c r="R156" s="170"/>
      <c r="S156" s="170"/>
      <c r="T156" s="171"/>
      <c r="AT156" s="166" t="s">
        <v>174</v>
      </c>
      <c r="AU156" s="166" t="s">
        <v>84</v>
      </c>
      <c r="AV156" s="13" t="s">
        <v>82</v>
      </c>
      <c r="AW156" s="13" t="s">
        <v>30</v>
      </c>
      <c r="AX156" s="13" t="s">
        <v>74</v>
      </c>
      <c r="AY156" s="166" t="s">
        <v>166</v>
      </c>
    </row>
    <row r="157" spans="1:65" s="14" customFormat="1" ht="22.5">
      <c r="B157" s="172"/>
      <c r="D157" s="165" t="s">
        <v>174</v>
      </c>
      <c r="E157" s="173" t="s">
        <v>1</v>
      </c>
      <c r="F157" s="174" t="s">
        <v>826</v>
      </c>
      <c r="H157" s="175">
        <v>0.50700000000000001</v>
      </c>
      <c r="I157" s="176"/>
      <c r="L157" s="172"/>
      <c r="M157" s="177"/>
      <c r="N157" s="178"/>
      <c r="O157" s="178"/>
      <c r="P157" s="178"/>
      <c r="Q157" s="178"/>
      <c r="R157" s="178"/>
      <c r="S157" s="178"/>
      <c r="T157" s="179"/>
      <c r="AT157" s="173" t="s">
        <v>174</v>
      </c>
      <c r="AU157" s="173" t="s">
        <v>84</v>
      </c>
      <c r="AV157" s="14" t="s">
        <v>84</v>
      </c>
      <c r="AW157" s="14" t="s">
        <v>30</v>
      </c>
      <c r="AX157" s="14" t="s">
        <v>74</v>
      </c>
      <c r="AY157" s="173" t="s">
        <v>166</v>
      </c>
    </row>
    <row r="158" spans="1:65" s="15" customFormat="1" ht="11.25">
      <c r="B158" s="180"/>
      <c r="D158" s="165" t="s">
        <v>174</v>
      </c>
      <c r="E158" s="181" t="s">
        <v>1</v>
      </c>
      <c r="F158" s="182" t="s">
        <v>177</v>
      </c>
      <c r="H158" s="183">
        <v>0.50700000000000001</v>
      </c>
      <c r="I158" s="184"/>
      <c r="L158" s="180"/>
      <c r="M158" s="185"/>
      <c r="N158" s="186"/>
      <c r="O158" s="186"/>
      <c r="P158" s="186"/>
      <c r="Q158" s="186"/>
      <c r="R158" s="186"/>
      <c r="S158" s="186"/>
      <c r="T158" s="187"/>
      <c r="AT158" s="181" t="s">
        <v>174</v>
      </c>
      <c r="AU158" s="181" t="s">
        <v>84</v>
      </c>
      <c r="AV158" s="15" t="s">
        <v>172</v>
      </c>
      <c r="AW158" s="15" t="s">
        <v>30</v>
      </c>
      <c r="AX158" s="15" t="s">
        <v>82</v>
      </c>
      <c r="AY158" s="181" t="s">
        <v>166</v>
      </c>
    </row>
    <row r="159" spans="1:65" s="2" customFormat="1" ht="21.75" customHeight="1">
      <c r="A159" s="32"/>
      <c r="B159" s="149"/>
      <c r="C159" s="150" t="s">
        <v>216</v>
      </c>
      <c r="D159" s="150" t="s">
        <v>168</v>
      </c>
      <c r="E159" s="151" t="s">
        <v>613</v>
      </c>
      <c r="F159" s="152" t="s">
        <v>614</v>
      </c>
      <c r="G159" s="153" t="s">
        <v>247</v>
      </c>
      <c r="H159" s="154">
        <v>0.50700000000000001</v>
      </c>
      <c r="I159" s="155"/>
      <c r="J159" s="156">
        <f>ROUND(I159*H159,2)</f>
        <v>0</v>
      </c>
      <c r="K159" s="157"/>
      <c r="L159" s="33"/>
      <c r="M159" s="158" t="s">
        <v>1</v>
      </c>
      <c r="N159" s="159" t="s">
        <v>39</v>
      </c>
      <c r="O159" s="58"/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172</v>
      </c>
      <c r="AT159" s="162" t="s">
        <v>168</v>
      </c>
      <c r="AU159" s="162" t="s">
        <v>84</v>
      </c>
      <c r="AY159" s="17" t="s">
        <v>166</v>
      </c>
      <c r="BE159" s="163">
        <f>IF(N159="základní",J159,0)</f>
        <v>0</v>
      </c>
      <c r="BF159" s="163">
        <f>IF(N159="snížená",J159,0)</f>
        <v>0</v>
      </c>
      <c r="BG159" s="163">
        <f>IF(N159="zákl. přenesená",J159,0)</f>
        <v>0</v>
      </c>
      <c r="BH159" s="163">
        <f>IF(N159="sníž. přenesená",J159,0)</f>
        <v>0</v>
      </c>
      <c r="BI159" s="163">
        <f>IF(N159="nulová",J159,0)</f>
        <v>0</v>
      </c>
      <c r="BJ159" s="17" t="s">
        <v>82</v>
      </c>
      <c r="BK159" s="163">
        <f>ROUND(I159*H159,2)</f>
        <v>0</v>
      </c>
      <c r="BL159" s="17" t="s">
        <v>172</v>
      </c>
      <c r="BM159" s="162" t="s">
        <v>827</v>
      </c>
    </row>
    <row r="160" spans="1:65" s="13" customFormat="1" ht="11.25">
      <c r="B160" s="164"/>
      <c r="D160" s="165" t="s">
        <v>174</v>
      </c>
      <c r="E160" s="166" t="s">
        <v>1</v>
      </c>
      <c r="F160" s="167" t="s">
        <v>372</v>
      </c>
      <c r="H160" s="166" t="s">
        <v>1</v>
      </c>
      <c r="I160" s="168"/>
      <c r="L160" s="164"/>
      <c r="M160" s="169"/>
      <c r="N160" s="170"/>
      <c r="O160" s="170"/>
      <c r="P160" s="170"/>
      <c r="Q160" s="170"/>
      <c r="R160" s="170"/>
      <c r="S160" s="170"/>
      <c r="T160" s="171"/>
      <c r="AT160" s="166" t="s">
        <v>174</v>
      </c>
      <c r="AU160" s="166" t="s">
        <v>84</v>
      </c>
      <c r="AV160" s="13" t="s">
        <v>82</v>
      </c>
      <c r="AW160" s="13" t="s">
        <v>30</v>
      </c>
      <c r="AX160" s="13" t="s">
        <v>74</v>
      </c>
      <c r="AY160" s="166" t="s">
        <v>166</v>
      </c>
    </row>
    <row r="161" spans="1:65" s="14" customFormat="1" ht="22.5">
      <c r="B161" s="172"/>
      <c r="D161" s="165" t="s">
        <v>174</v>
      </c>
      <c r="E161" s="173" t="s">
        <v>1</v>
      </c>
      <c r="F161" s="174" t="s">
        <v>826</v>
      </c>
      <c r="H161" s="175">
        <v>0.50700000000000001</v>
      </c>
      <c r="I161" s="176"/>
      <c r="L161" s="172"/>
      <c r="M161" s="177"/>
      <c r="N161" s="178"/>
      <c r="O161" s="178"/>
      <c r="P161" s="178"/>
      <c r="Q161" s="178"/>
      <c r="R161" s="178"/>
      <c r="S161" s="178"/>
      <c r="T161" s="179"/>
      <c r="AT161" s="173" t="s">
        <v>174</v>
      </c>
      <c r="AU161" s="173" t="s">
        <v>84</v>
      </c>
      <c r="AV161" s="14" t="s">
        <v>84</v>
      </c>
      <c r="AW161" s="14" t="s">
        <v>30</v>
      </c>
      <c r="AX161" s="14" t="s">
        <v>74</v>
      </c>
      <c r="AY161" s="173" t="s">
        <v>166</v>
      </c>
    </row>
    <row r="162" spans="1:65" s="15" customFormat="1" ht="11.25">
      <c r="B162" s="180"/>
      <c r="D162" s="165" t="s">
        <v>174</v>
      </c>
      <c r="E162" s="181" t="s">
        <v>1</v>
      </c>
      <c r="F162" s="182" t="s">
        <v>177</v>
      </c>
      <c r="H162" s="183">
        <v>0.50700000000000001</v>
      </c>
      <c r="I162" s="184"/>
      <c r="L162" s="180"/>
      <c r="M162" s="185"/>
      <c r="N162" s="186"/>
      <c r="O162" s="186"/>
      <c r="P162" s="186"/>
      <c r="Q162" s="186"/>
      <c r="R162" s="186"/>
      <c r="S162" s="186"/>
      <c r="T162" s="187"/>
      <c r="AT162" s="181" t="s">
        <v>174</v>
      </c>
      <c r="AU162" s="181" t="s">
        <v>84</v>
      </c>
      <c r="AV162" s="15" t="s">
        <v>172</v>
      </c>
      <c r="AW162" s="15" t="s">
        <v>30</v>
      </c>
      <c r="AX162" s="15" t="s">
        <v>82</v>
      </c>
      <c r="AY162" s="181" t="s">
        <v>166</v>
      </c>
    </row>
    <row r="163" spans="1:65" s="2" customFormat="1" ht="24.2" customHeight="1">
      <c r="A163" s="32"/>
      <c r="B163" s="149"/>
      <c r="C163" s="150" t="s">
        <v>220</v>
      </c>
      <c r="D163" s="150" t="s">
        <v>168</v>
      </c>
      <c r="E163" s="151" t="s">
        <v>617</v>
      </c>
      <c r="F163" s="152" t="s">
        <v>618</v>
      </c>
      <c r="G163" s="153" t="s">
        <v>247</v>
      </c>
      <c r="H163" s="154">
        <v>9.6329999999999991</v>
      </c>
      <c r="I163" s="155"/>
      <c r="J163" s="156">
        <f>ROUND(I163*H163,2)</f>
        <v>0</v>
      </c>
      <c r="K163" s="157"/>
      <c r="L163" s="33"/>
      <c r="M163" s="158" t="s">
        <v>1</v>
      </c>
      <c r="N163" s="159" t="s">
        <v>39</v>
      </c>
      <c r="O163" s="58"/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1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172</v>
      </c>
      <c r="AT163" s="162" t="s">
        <v>168</v>
      </c>
      <c r="AU163" s="162" t="s">
        <v>84</v>
      </c>
      <c r="AY163" s="17" t="s">
        <v>166</v>
      </c>
      <c r="BE163" s="163">
        <f>IF(N163="základní",J163,0)</f>
        <v>0</v>
      </c>
      <c r="BF163" s="163">
        <f>IF(N163="snížená",J163,0)</f>
        <v>0</v>
      </c>
      <c r="BG163" s="163">
        <f>IF(N163="zákl. přenesená",J163,0)</f>
        <v>0</v>
      </c>
      <c r="BH163" s="163">
        <f>IF(N163="sníž. přenesená",J163,0)</f>
        <v>0</v>
      </c>
      <c r="BI163" s="163">
        <f>IF(N163="nulová",J163,0)</f>
        <v>0</v>
      </c>
      <c r="BJ163" s="17" t="s">
        <v>82</v>
      </c>
      <c r="BK163" s="163">
        <f>ROUND(I163*H163,2)</f>
        <v>0</v>
      </c>
      <c r="BL163" s="17" t="s">
        <v>172</v>
      </c>
      <c r="BM163" s="162" t="s">
        <v>828</v>
      </c>
    </row>
    <row r="164" spans="1:65" s="13" customFormat="1" ht="11.25">
      <c r="B164" s="164"/>
      <c r="D164" s="165" t="s">
        <v>174</v>
      </c>
      <c r="E164" s="166" t="s">
        <v>1</v>
      </c>
      <c r="F164" s="167" t="s">
        <v>372</v>
      </c>
      <c r="H164" s="166" t="s">
        <v>1</v>
      </c>
      <c r="I164" s="168"/>
      <c r="L164" s="164"/>
      <c r="M164" s="169"/>
      <c r="N164" s="170"/>
      <c r="O164" s="170"/>
      <c r="P164" s="170"/>
      <c r="Q164" s="170"/>
      <c r="R164" s="170"/>
      <c r="S164" s="170"/>
      <c r="T164" s="171"/>
      <c r="AT164" s="166" t="s">
        <v>174</v>
      </c>
      <c r="AU164" s="166" t="s">
        <v>84</v>
      </c>
      <c r="AV164" s="13" t="s">
        <v>82</v>
      </c>
      <c r="AW164" s="13" t="s">
        <v>30</v>
      </c>
      <c r="AX164" s="13" t="s">
        <v>74</v>
      </c>
      <c r="AY164" s="166" t="s">
        <v>166</v>
      </c>
    </row>
    <row r="165" spans="1:65" s="14" customFormat="1" ht="22.5">
      <c r="B165" s="172"/>
      <c r="D165" s="165" t="s">
        <v>174</v>
      </c>
      <c r="E165" s="173" t="s">
        <v>1</v>
      </c>
      <c r="F165" s="174" t="s">
        <v>826</v>
      </c>
      <c r="H165" s="175">
        <v>0.50700000000000001</v>
      </c>
      <c r="I165" s="176"/>
      <c r="L165" s="172"/>
      <c r="M165" s="177"/>
      <c r="N165" s="178"/>
      <c r="O165" s="178"/>
      <c r="P165" s="178"/>
      <c r="Q165" s="178"/>
      <c r="R165" s="178"/>
      <c r="S165" s="178"/>
      <c r="T165" s="179"/>
      <c r="AT165" s="173" t="s">
        <v>174</v>
      </c>
      <c r="AU165" s="173" t="s">
        <v>84</v>
      </c>
      <c r="AV165" s="14" t="s">
        <v>84</v>
      </c>
      <c r="AW165" s="14" t="s">
        <v>30</v>
      </c>
      <c r="AX165" s="14" t="s">
        <v>74</v>
      </c>
      <c r="AY165" s="173" t="s">
        <v>166</v>
      </c>
    </row>
    <row r="166" spans="1:65" s="15" customFormat="1" ht="11.25">
      <c r="B166" s="180"/>
      <c r="D166" s="165" t="s">
        <v>174</v>
      </c>
      <c r="E166" s="181" t="s">
        <v>1</v>
      </c>
      <c r="F166" s="182" t="s">
        <v>177</v>
      </c>
      <c r="H166" s="183">
        <v>0.50700000000000001</v>
      </c>
      <c r="I166" s="184"/>
      <c r="L166" s="180"/>
      <c r="M166" s="185"/>
      <c r="N166" s="186"/>
      <c r="O166" s="186"/>
      <c r="P166" s="186"/>
      <c r="Q166" s="186"/>
      <c r="R166" s="186"/>
      <c r="S166" s="186"/>
      <c r="T166" s="187"/>
      <c r="AT166" s="181" t="s">
        <v>174</v>
      </c>
      <c r="AU166" s="181" t="s">
        <v>84</v>
      </c>
      <c r="AV166" s="15" t="s">
        <v>172</v>
      </c>
      <c r="AW166" s="15" t="s">
        <v>30</v>
      </c>
      <c r="AX166" s="15" t="s">
        <v>82</v>
      </c>
      <c r="AY166" s="181" t="s">
        <v>166</v>
      </c>
    </row>
    <row r="167" spans="1:65" s="14" customFormat="1" ht="11.25">
      <c r="B167" s="172"/>
      <c r="D167" s="165" t="s">
        <v>174</v>
      </c>
      <c r="F167" s="174" t="s">
        <v>829</v>
      </c>
      <c r="H167" s="175">
        <v>9.6329999999999991</v>
      </c>
      <c r="I167" s="176"/>
      <c r="L167" s="172"/>
      <c r="M167" s="177"/>
      <c r="N167" s="178"/>
      <c r="O167" s="178"/>
      <c r="P167" s="178"/>
      <c r="Q167" s="178"/>
      <c r="R167" s="178"/>
      <c r="S167" s="178"/>
      <c r="T167" s="179"/>
      <c r="AT167" s="173" t="s">
        <v>174</v>
      </c>
      <c r="AU167" s="173" t="s">
        <v>84</v>
      </c>
      <c r="AV167" s="14" t="s">
        <v>84</v>
      </c>
      <c r="AW167" s="14" t="s">
        <v>3</v>
      </c>
      <c r="AX167" s="14" t="s">
        <v>82</v>
      </c>
      <c r="AY167" s="173" t="s">
        <v>166</v>
      </c>
    </row>
    <row r="168" spans="1:65" s="12" customFormat="1" ht="22.9" customHeight="1">
      <c r="B168" s="136"/>
      <c r="D168" s="137" t="s">
        <v>73</v>
      </c>
      <c r="E168" s="147" t="s">
        <v>374</v>
      </c>
      <c r="F168" s="147" t="s">
        <v>375</v>
      </c>
      <c r="I168" s="139"/>
      <c r="J168" s="148">
        <f>BK168</f>
        <v>0</v>
      </c>
      <c r="L168" s="136"/>
      <c r="M168" s="141"/>
      <c r="N168" s="142"/>
      <c r="O168" s="142"/>
      <c r="P168" s="143">
        <f>P169</f>
        <v>0</v>
      </c>
      <c r="Q168" s="142"/>
      <c r="R168" s="143">
        <f>R169</f>
        <v>0</v>
      </c>
      <c r="S168" s="142"/>
      <c r="T168" s="144">
        <f>T169</f>
        <v>0</v>
      </c>
      <c r="AR168" s="137" t="s">
        <v>82</v>
      </c>
      <c r="AT168" s="145" t="s">
        <v>73</v>
      </c>
      <c r="AU168" s="145" t="s">
        <v>82</v>
      </c>
      <c r="AY168" s="137" t="s">
        <v>166</v>
      </c>
      <c r="BK168" s="146">
        <f>BK169</f>
        <v>0</v>
      </c>
    </row>
    <row r="169" spans="1:65" s="2" customFormat="1" ht="24.2" customHeight="1">
      <c r="A169" s="32"/>
      <c r="B169" s="149"/>
      <c r="C169" s="150" t="s">
        <v>8</v>
      </c>
      <c r="D169" s="150" t="s">
        <v>168</v>
      </c>
      <c r="E169" s="151" t="s">
        <v>377</v>
      </c>
      <c r="F169" s="152" t="s">
        <v>378</v>
      </c>
      <c r="G169" s="153" t="s">
        <v>379</v>
      </c>
      <c r="H169" s="154">
        <v>1.113</v>
      </c>
      <c r="I169" s="155"/>
      <c r="J169" s="156">
        <f>ROUND(I169*H169,2)</f>
        <v>0</v>
      </c>
      <c r="K169" s="157"/>
      <c r="L169" s="33"/>
      <c r="M169" s="202" t="s">
        <v>1</v>
      </c>
      <c r="N169" s="203" t="s">
        <v>39</v>
      </c>
      <c r="O169" s="204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172</v>
      </c>
      <c r="AT169" s="162" t="s">
        <v>168</v>
      </c>
      <c r="AU169" s="162" t="s">
        <v>84</v>
      </c>
      <c r="AY169" s="17" t="s">
        <v>166</v>
      </c>
      <c r="BE169" s="163">
        <f>IF(N169="základní",J169,0)</f>
        <v>0</v>
      </c>
      <c r="BF169" s="163">
        <f>IF(N169="snížená",J169,0)</f>
        <v>0</v>
      </c>
      <c r="BG169" s="163">
        <f>IF(N169="zákl. přenesená",J169,0)</f>
        <v>0</v>
      </c>
      <c r="BH169" s="163">
        <f>IF(N169="sníž. přenesená",J169,0)</f>
        <v>0</v>
      </c>
      <c r="BI169" s="163">
        <f>IF(N169="nulová",J169,0)</f>
        <v>0</v>
      </c>
      <c r="BJ169" s="17" t="s">
        <v>82</v>
      </c>
      <c r="BK169" s="163">
        <f>ROUND(I169*H169,2)</f>
        <v>0</v>
      </c>
      <c r="BL169" s="17" t="s">
        <v>172</v>
      </c>
      <c r="BM169" s="162" t="s">
        <v>830</v>
      </c>
    </row>
    <row r="170" spans="1:65" s="2" customFormat="1" ht="6.95" customHeight="1">
      <c r="A170" s="32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3"/>
      <c r="M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</sheetData>
  <autoFilter ref="C122:K169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38</vt:i4>
      </vt:variant>
    </vt:vector>
  </HeadingPairs>
  <TitlesOfParts>
    <vt:vector size="57" baseType="lpstr">
      <vt:lpstr>Rekapitulace stavby</vt:lpstr>
      <vt:lpstr>001 - Demoliční a příprav...</vt:lpstr>
      <vt:lpstr>002.1 - Cibuloviny a trvalky</vt:lpstr>
      <vt:lpstr>002.2 - Stromy</vt:lpstr>
      <vt:lpstr>002.3 - Keře - plošná výs...</vt:lpstr>
      <vt:lpstr>002.4 - Trávníky</vt:lpstr>
      <vt:lpstr>002.5 - Popínavé rostliny</vt:lpstr>
      <vt:lpstr>002.6 - Ovocné keře</vt:lpstr>
      <vt:lpstr>002.7 - Půdokryvné trvalky</vt:lpstr>
      <vt:lpstr>003 - Dlažba, Povrchy</vt:lpstr>
      <vt:lpstr>004 - Herní prvky</vt:lpstr>
      <vt:lpstr>005 - Mobiliář</vt:lpstr>
      <vt:lpstr>006 - Drobná architektura</vt:lpstr>
      <vt:lpstr>007 - Oplocení</vt:lpstr>
      <vt:lpstr>008 - Inženýrské sítě</vt:lpstr>
      <vt:lpstr>009 - Ostatní práce</vt:lpstr>
      <vt:lpstr>010 - Modelace terénu</vt:lpstr>
      <vt:lpstr>011 - Vrbové domky</vt:lpstr>
      <vt:lpstr>012 - Vedlejší rozpočtové...</vt:lpstr>
      <vt:lpstr>'001 - Demoliční a příprav...'!Názvy_tisku</vt:lpstr>
      <vt:lpstr>'002.1 - Cibuloviny a trvalky'!Názvy_tisku</vt:lpstr>
      <vt:lpstr>'002.2 - Stromy'!Názvy_tisku</vt:lpstr>
      <vt:lpstr>'002.3 - Keře - plošná výs...'!Názvy_tisku</vt:lpstr>
      <vt:lpstr>'002.4 - Trávníky'!Názvy_tisku</vt:lpstr>
      <vt:lpstr>'002.5 - Popínavé rostliny'!Názvy_tisku</vt:lpstr>
      <vt:lpstr>'002.6 - Ovocné keře'!Názvy_tisku</vt:lpstr>
      <vt:lpstr>'002.7 - Půdokryvné trvalky'!Názvy_tisku</vt:lpstr>
      <vt:lpstr>'003 - Dlažba, Povrchy'!Názvy_tisku</vt:lpstr>
      <vt:lpstr>'004 - Herní prvky'!Názvy_tisku</vt:lpstr>
      <vt:lpstr>'005 - Mobiliář'!Názvy_tisku</vt:lpstr>
      <vt:lpstr>'006 - Drobná architektura'!Názvy_tisku</vt:lpstr>
      <vt:lpstr>'007 - Oplocení'!Názvy_tisku</vt:lpstr>
      <vt:lpstr>'008 - Inženýrské sítě'!Názvy_tisku</vt:lpstr>
      <vt:lpstr>'009 - Ostatní práce'!Názvy_tisku</vt:lpstr>
      <vt:lpstr>'010 - Modelace terénu'!Názvy_tisku</vt:lpstr>
      <vt:lpstr>'011 - Vrbové domky'!Názvy_tisku</vt:lpstr>
      <vt:lpstr>'012 - Vedlejší rozpočtové...'!Názvy_tisku</vt:lpstr>
      <vt:lpstr>'Rekapitulace stavby'!Názvy_tisku</vt:lpstr>
      <vt:lpstr>'001 - Demoliční a příprav...'!Oblast_tisku</vt:lpstr>
      <vt:lpstr>'002.1 - Cibuloviny a trvalky'!Oblast_tisku</vt:lpstr>
      <vt:lpstr>'002.2 - Stromy'!Oblast_tisku</vt:lpstr>
      <vt:lpstr>'002.3 - Keře - plošná výs...'!Oblast_tisku</vt:lpstr>
      <vt:lpstr>'002.4 - Trávníky'!Oblast_tisku</vt:lpstr>
      <vt:lpstr>'002.5 - Popínavé rostliny'!Oblast_tisku</vt:lpstr>
      <vt:lpstr>'002.6 - Ovocné keře'!Oblast_tisku</vt:lpstr>
      <vt:lpstr>'002.7 - Půdokryvné trvalky'!Oblast_tisku</vt:lpstr>
      <vt:lpstr>'003 - Dlažba, Povrchy'!Oblast_tisku</vt:lpstr>
      <vt:lpstr>'004 - Herní prvky'!Oblast_tisku</vt:lpstr>
      <vt:lpstr>'005 - Mobiliář'!Oblast_tisku</vt:lpstr>
      <vt:lpstr>'006 - Drobná architektura'!Oblast_tisku</vt:lpstr>
      <vt:lpstr>'007 - Oplocení'!Oblast_tisku</vt:lpstr>
      <vt:lpstr>'008 - Inženýrské sítě'!Oblast_tisku</vt:lpstr>
      <vt:lpstr>'009 - Ostatní práce'!Oblast_tisku</vt:lpstr>
      <vt:lpstr>'010 - Modelace terénu'!Oblast_tisku</vt:lpstr>
      <vt:lpstr>'011 - Vrbové domky'!Oblast_tisku</vt:lpstr>
      <vt:lpstr>'012 - Vedlejší rozpočtové...'!Oblast_tisku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Čermák</dc:creator>
  <cp:lastModifiedBy>uzivatel</cp:lastModifiedBy>
  <cp:lastPrinted>2025-04-23T17:36:05Z</cp:lastPrinted>
  <dcterms:created xsi:type="dcterms:W3CDTF">2025-04-23T17:07:04Z</dcterms:created>
  <dcterms:modified xsi:type="dcterms:W3CDTF">2025-04-23T17:43:06Z</dcterms:modified>
</cp:coreProperties>
</file>